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AV DOKUM\BYTY\_05_PD - vyzvané Realizace oprav\Lidická 47 byt 8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 01 SO 01.1 Pol" sheetId="12" r:id="rId4"/>
    <sheet name="SO 02 SO 02.1 Pol" sheetId="13" r:id="rId5"/>
    <sheet name="SO 03 SO 03.1 Pol" sheetId="14" r:id="rId6"/>
    <sheet name="SO 03 SO 03.1_SO 03.1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01.1 Pol'!$1:$7</definedName>
    <definedName name="_xlnm.Print_Titles" localSheetId="4">'SO 02 SO 02.1 Pol'!$1:$7</definedName>
    <definedName name="_xlnm.Print_Titles" localSheetId="5">'SO 03 SO 03.1 Pol'!$1:$7</definedName>
    <definedName name="_xlnm.Print_Titles" localSheetId="6">'SO 03 SO 03.1_SO 03.1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01.1 Pol'!$A$1:$X$168</definedName>
    <definedName name="_xlnm.Print_Area" localSheetId="4">'SO 02 SO 02.1 Pol'!$A$1:$X$181</definedName>
    <definedName name="_xlnm.Print_Area" localSheetId="5">'SO 03 SO 03.1 Pol'!$A$1:$X$80</definedName>
    <definedName name="_xlnm.Print_Area" localSheetId="6">'SO 03 SO 03.1_SO 03.1 Pol'!$A$1:$X$43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3" i="15"/>
  <c r="G9" i="15"/>
  <c r="M9" i="15" s="1"/>
  <c r="I9" i="15"/>
  <c r="I8" i="15" s="1"/>
  <c r="K9" i="15"/>
  <c r="K8" i="15" s="1"/>
  <c r="O9" i="15"/>
  <c r="O8" i="15" s="1"/>
  <c r="Q9" i="15"/>
  <c r="Q8" i="15" s="1"/>
  <c r="V9" i="15"/>
  <c r="G10" i="15"/>
  <c r="G8" i="15" s="1"/>
  <c r="I10" i="15"/>
  <c r="K10" i="15"/>
  <c r="O10" i="15"/>
  <c r="Q10" i="15"/>
  <c r="V10" i="15"/>
  <c r="G12" i="15"/>
  <c r="M12" i="15" s="1"/>
  <c r="I12" i="15"/>
  <c r="K12" i="15"/>
  <c r="O12" i="15"/>
  <c r="Q12" i="15"/>
  <c r="V12" i="15"/>
  <c r="G13" i="15"/>
  <c r="M13" i="15" s="1"/>
  <c r="I13" i="15"/>
  <c r="K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6" i="15"/>
  <c r="I16" i="15"/>
  <c r="K16" i="15"/>
  <c r="M16" i="15"/>
  <c r="O16" i="15"/>
  <c r="Q16" i="15"/>
  <c r="V16" i="15"/>
  <c r="G17" i="15"/>
  <c r="I17" i="15"/>
  <c r="K17" i="15"/>
  <c r="M17" i="15"/>
  <c r="O17" i="15"/>
  <c r="Q17" i="15"/>
  <c r="V17" i="15"/>
  <c r="V8" i="15" s="1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M20" i="15" s="1"/>
  <c r="I20" i="15"/>
  <c r="K20" i="15"/>
  <c r="O20" i="15"/>
  <c r="Q20" i="15"/>
  <c r="V20" i="15"/>
  <c r="G21" i="15"/>
  <c r="M21" i="15" s="1"/>
  <c r="I21" i="15"/>
  <c r="K21" i="15"/>
  <c r="O21" i="15"/>
  <c r="Q21" i="15"/>
  <c r="V21" i="15"/>
  <c r="G22" i="15"/>
  <c r="I22" i="15"/>
  <c r="K22" i="15"/>
  <c r="M22" i="15"/>
  <c r="O22" i="15"/>
  <c r="Q22" i="15"/>
  <c r="V22" i="15"/>
  <c r="G23" i="15"/>
  <c r="I23" i="15"/>
  <c r="K23" i="15"/>
  <c r="M23" i="15"/>
  <c r="O23" i="15"/>
  <c r="Q23" i="15"/>
  <c r="V23" i="15"/>
  <c r="G24" i="15"/>
  <c r="I24" i="15"/>
  <c r="K24" i="15"/>
  <c r="M24" i="15"/>
  <c r="O24" i="15"/>
  <c r="Q24" i="15"/>
  <c r="V24" i="15"/>
  <c r="G25" i="15"/>
  <c r="I25" i="15"/>
  <c r="K25" i="15"/>
  <c r="M25" i="15"/>
  <c r="O25" i="15"/>
  <c r="Q25" i="15"/>
  <c r="V25" i="15"/>
  <c r="O26" i="15"/>
  <c r="G27" i="15"/>
  <c r="M27" i="15" s="1"/>
  <c r="I27" i="15"/>
  <c r="I26" i="15" s="1"/>
  <c r="K27" i="15"/>
  <c r="K26" i="15" s="1"/>
  <c r="O27" i="15"/>
  <c r="Q27" i="15"/>
  <c r="Q26" i="15" s="1"/>
  <c r="V27" i="15"/>
  <c r="V26" i="15" s="1"/>
  <c r="G28" i="15"/>
  <c r="M28" i="15" s="1"/>
  <c r="I28" i="15"/>
  <c r="K28" i="15"/>
  <c r="O28" i="15"/>
  <c r="Q28" i="15"/>
  <c r="V28" i="15"/>
  <c r="G29" i="15"/>
  <c r="M29" i="15" s="1"/>
  <c r="I29" i="15"/>
  <c r="K29" i="15"/>
  <c r="O29" i="15"/>
  <c r="Q29" i="15"/>
  <c r="V29" i="15"/>
  <c r="G30" i="15"/>
  <c r="M30" i="15"/>
  <c r="G31" i="15"/>
  <c r="I31" i="15"/>
  <c r="I30" i="15" s="1"/>
  <c r="K31" i="15"/>
  <c r="K30" i="15" s="1"/>
  <c r="M31" i="15"/>
  <c r="O31" i="15"/>
  <c r="O30" i="15" s="1"/>
  <c r="Q31" i="15"/>
  <c r="Q30" i="15" s="1"/>
  <c r="V31" i="15"/>
  <c r="V30" i="15" s="1"/>
  <c r="AF33" i="15"/>
  <c r="G70" i="14"/>
  <c r="I8" i="14"/>
  <c r="V8" i="14"/>
  <c r="G9" i="14"/>
  <c r="G8" i="14" s="1"/>
  <c r="I9" i="14"/>
  <c r="K9" i="14"/>
  <c r="K8" i="14" s="1"/>
  <c r="M9" i="14"/>
  <c r="M8" i="14" s="1"/>
  <c r="O9" i="14"/>
  <c r="O8" i="14" s="1"/>
  <c r="Q9" i="14"/>
  <c r="V9" i="14"/>
  <c r="G10" i="14"/>
  <c r="M10" i="14" s="1"/>
  <c r="I10" i="14"/>
  <c r="K10" i="14"/>
  <c r="O10" i="14"/>
  <c r="Q10" i="14"/>
  <c r="Q8" i="14" s="1"/>
  <c r="V10" i="14"/>
  <c r="I11" i="14"/>
  <c r="G12" i="14"/>
  <c r="M12" i="14" s="1"/>
  <c r="I12" i="14"/>
  <c r="K12" i="14"/>
  <c r="K11" i="14" s="1"/>
  <c r="O12" i="14"/>
  <c r="Q12" i="14"/>
  <c r="Q11" i="14" s="1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O11" i="14" s="1"/>
  <c r="Q14" i="14"/>
  <c r="V14" i="14"/>
  <c r="G15" i="14"/>
  <c r="M15" i="14" s="1"/>
  <c r="I15" i="14"/>
  <c r="K15" i="14"/>
  <c r="O15" i="14"/>
  <c r="Q15" i="14"/>
  <c r="V15" i="14"/>
  <c r="G16" i="14"/>
  <c r="I16" i="14"/>
  <c r="K16" i="14"/>
  <c r="M16" i="14"/>
  <c r="O16" i="14"/>
  <c r="Q16" i="14"/>
  <c r="V16" i="14"/>
  <c r="V11" i="14" s="1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20" i="14"/>
  <c r="I20" i="14"/>
  <c r="K20" i="14"/>
  <c r="K19" i="14" s="1"/>
  <c r="M20" i="14"/>
  <c r="O20" i="14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I22" i="14"/>
  <c r="K22" i="14"/>
  <c r="M22" i="14"/>
  <c r="O22" i="14"/>
  <c r="O19" i="14" s="1"/>
  <c r="Q22" i="14"/>
  <c r="V22" i="14"/>
  <c r="G23" i="14"/>
  <c r="M23" i="14" s="1"/>
  <c r="I23" i="14"/>
  <c r="K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I19" i="14" s="1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6" i="14"/>
  <c r="M56" i="14" s="1"/>
  <c r="I56" i="14"/>
  <c r="K56" i="14"/>
  <c r="O56" i="14"/>
  <c r="Q56" i="14"/>
  <c r="V56" i="14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O63" i="14"/>
  <c r="G64" i="14"/>
  <c r="M64" i="14" s="1"/>
  <c r="M63" i="14" s="1"/>
  <c r="I64" i="14"/>
  <c r="I63" i="14" s="1"/>
  <c r="K64" i="14"/>
  <c r="K63" i="14" s="1"/>
  <c r="O64" i="14"/>
  <c r="Q64" i="14"/>
  <c r="Q63" i="14" s="1"/>
  <c r="V64" i="14"/>
  <c r="V63" i="14" s="1"/>
  <c r="G65" i="14"/>
  <c r="I65" i="14"/>
  <c r="K65" i="14"/>
  <c r="M65" i="14"/>
  <c r="O65" i="14"/>
  <c r="Q65" i="14"/>
  <c r="V65" i="14"/>
  <c r="G66" i="14"/>
  <c r="I66" i="14"/>
  <c r="K66" i="14"/>
  <c r="M66" i="14"/>
  <c r="O66" i="14"/>
  <c r="Q66" i="14"/>
  <c r="V66" i="14"/>
  <c r="G67" i="14"/>
  <c r="K67" i="14"/>
  <c r="O67" i="14"/>
  <c r="G68" i="14"/>
  <c r="M68" i="14" s="1"/>
  <c r="M67" i="14" s="1"/>
  <c r="I68" i="14"/>
  <c r="I67" i="14" s="1"/>
  <c r="K68" i="14"/>
  <c r="O68" i="14"/>
  <c r="Q68" i="14"/>
  <c r="Q67" i="14" s="1"/>
  <c r="V68" i="14"/>
  <c r="V67" i="14" s="1"/>
  <c r="AF70" i="14"/>
  <c r="G171" i="13"/>
  <c r="BA119" i="13"/>
  <c r="K8" i="13"/>
  <c r="Q8" i="13"/>
  <c r="V8" i="13"/>
  <c r="G9" i="13"/>
  <c r="I9" i="13"/>
  <c r="I8" i="13" s="1"/>
  <c r="K9" i="13"/>
  <c r="M9" i="13"/>
  <c r="O9" i="13"/>
  <c r="Q9" i="13"/>
  <c r="V9" i="13"/>
  <c r="G10" i="13"/>
  <c r="G8" i="13" s="1"/>
  <c r="I10" i="13"/>
  <c r="K10" i="13"/>
  <c r="O10" i="13"/>
  <c r="O8" i="13" s="1"/>
  <c r="Q10" i="13"/>
  <c r="V10" i="13"/>
  <c r="G11" i="13"/>
  <c r="I11" i="13"/>
  <c r="O11" i="13"/>
  <c r="Q11" i="13"/>
  <c r="G12" i="13"/>
  <c r="M12" i="13" s="1"/>
  <c r="M11" i="13" s="1"/>
  <c r="I12" i="13"/>
  <c r="K12" i="13"/>
  <c r="K11" i="13" s="1"/>
  <c r="O12" i="13"/>
  <c r="Q12" i="13"/>
  <c r="V12" i="13"/>
  <c r="V11" i="13" s="1"/>
  <c r="I13" i="13"/>
  <c r="K13" i="13"/>
  <c r="M13" i="13"/>
  <c r="Q13" i="13"/>
  <c r="V13" i="13"/>
  <c r="G14" i="13"/>
  <c r="G13" i="13" s="1"/>
  <c r="I14" i="13"/>
  <c r="K14" i="13"/>
  <c r="M14" i="13"/>
  <c r="O14" i="13"/>
  <c r="O13" i="13" s="1"/>
  <c r="Q14" i="13"/>
  <c r="V14" i="13"/>
  <c r="G16" i="13"/>
  <c r="I16" i="13"/>
  <c r="O16" i="13"/>
  <c r="Q16" i="13"/>
  <c r="G17" i="13"/>
  <c r="M17" i="13" s="1"/>
  <c r="M16" i="13" s="1"/>
  <c r="I17" i="13"/>
  <c r="K17" i="13"/>
  <c r="K16" i="13" s="1"/>
  <c r="O17" i="13"/>
  <c r="Q17" i="13"/>
  <c r="V17" i="13"/>
  <c r="V16" i="13" s="1"/>
  <c r="G19" i="13"/>
  <c r="G18" i="13" s="1"/>
  <c r="I19" i="13"/>
  <c r="K19" i="13"/>
  <c r="O19" i="13"/>
  <c r="O18" i="13" s="1"/>
  <c r="Q19" i="13"/>
  <c r="V19" i="13"/>
  <c r="G20" i="13"/>
  <c r="M20" i="13" s="1"/>
  <c r="I20" i="13"/>
  <c r="I18" i="13" s="1"/>
  <c r="K20" i="13"/>
  <c r="O20" i="13"/>
  <c r="Q20" i="13"/>
  <c r="Q18" i="13" s="1"/>
  <c r="V20" i="13"/>
  <c r="G21" i="13"/>
  <c r="M21" i="13" s="1"/>
  <c r="I21" i="13"/>
  <c r="K21" i="13"/>
  <c r="K18" i="13" s="1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V18" i="13" s="1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K42" i="13"/>
  <c r="Q42" i="13"/>
  <c r="V42" i="13"/>
  <c r="G43" i="13"/>
  <c r="G42" i="13" s="1"/>
  <c r="I43" i="13"/>
  <c r="I42" i="13" s="1"/>
  <c r="K43" i="13"/>
  <c r="O43" i="13"/>
  <c r="O42" i="13" s="1"/>
  <c r="Q43" i="13"/>
  <c r="V43" i="13"/>
  <c r="G45" i="13"/>
  <c r="M45" i="13" s="1"/>
  <c r="I45" i="13"/>
  <c r="K45" i="13"/>
  <c r="K44" i="13" s="1"/>
  <c r="O45" i="13"/>
  <c r="Q45" i="13"/>
  <c r="V45" i="13"/>
  <c r="V44" i="13" s="1"/>
  <c r="G46" i="13"/>
  <c r="I46" i="13"/>
  <c r="K46" i="13"/>
  <c r="M46" i="13"/>
  <c r="O46" i="13"/>
  <c r="Q46" i="13"/>
  <c r="V46" i="13"/>
  <c r="G47" i="13"/>
  <c r="I47" i="13"/>
  <c r="K47" i="13"/>
  <c r="M47" i="13"/>
  <c r="O47" i="13"/>
  <c r="O44" i="13" s="1"/>
  <c r="Q47" i="13"/>
  <c r="V47" i="13"/>
  <c r="G48" i="13"/>
  <c r="I48" i="13"/>
  <c r="K48" i="13"/>
  <c r="M48" i="13"/>
  <c r="O48" i="13"/>
  <c r="Q48" i="13"/>
  <c r="Q44" i="13" s="1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G44" i="13" s="1"/>
  <c r="I51" i="13"/>
  <c r="K51" i="13"/>
  <c r="O51" i="13"/>
  <c r="Q51" i="13"/>
  <c r="V51" i="13"/>
  <c r="G52" i="13"/>
  <c r="M52" i="13" s="1"/>
  <c r="I52" i="13"/>
  <c r="I44" i="13" s="1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7" i="13"/>
  <c r="I57" i="13"/>
  <c r="K57" i="13"/>
  <c r="K56" i="13" s="1"/>
  <c r="M57" i="13"/>
  <c r="O57" i="13"/>
  <c r="Q57" i="13"/>
  <c r="V57" i="13"/>
  <c r="V56" i="13" s="1"/>
  <c r="G58" i="13"/>
  <c r="I58" i="13"/>
  <c r="K58" i="13"/>
  <c r="M58" i="13"/>
  <c r="O58" i="13"/>
  <c r="Q58" i="13"/>
  <c r="V58" i="13"/>
  <c r="G59" i="13"/>
  <c r="G56" i="13" s="1"/>
  <c r="I59" i="13"/>
  <c r="K59" i="13"/>
  <c r="O59" i="13"/>
  <c r="Q59" i="13"/>
  <c r="V59" i="13"/>
  <c r="G60" i="13"/>
  <c r="M60" i="13" s="1"/>
  <c r="I60" i="13"/>
  <c r="I56" i="13" s="1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O56" i="13" s="1"/>
  <c r="Q63" i="13"/>
  <c r="V63" i="13"/>
  <c r="G64" i="13"/>
  <c r="I64" i="13"/>
  <c r="K64" i="13"/>
  <c r="M64" i="13"/>
  <c r="O64" i="13"/>
  <c r="Q64" i="13"/>
  <c r="Q56" i="13" s="1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G68" i="13"/>
  <c r="M68" i="13" s="1"/>
  <c r="I68" i="13"/>
  <c r="I67" i="13" s="1"/>
  <c r="K68" i="13"/>
  <c r="K67" i="13" s="1"/>
  <c r="O68" i="13"/>
  <c r="Q68" i="13"/>
  <c r="Q67" i="13" s="1"/>
  <c r="V68" i="13"/>
  <c r="G69" i="13"/>
  <c r="M69" i="13" s="1"/>
  <c r="I69" i="13"/>
  <c r="K69" i="13"/>
  <c r="O69" i="13"/>
  <c r="Q69" i="13"/>
  <c r="V69" i="13"/>
  <c r="V67" i="13" s="1"/>
  <c r="G70" i="13"/>
  <c r="I70" i="13"/>
  <c r="K70" i="13"/>
  <c r="M70" i="13"/>
  <c r="O70" i="13"/>
  <c r="Q70" i="13"/>
  <c r="V70" i="13"/>
  <c r="G71" i="13"/>
  <c r="I71" i="13"/>
  <c r="K71" i="13"/>
  <c r="M71" i="13"/>
  <c r="O71" i="13"/>
  <c r="O67" i="13" s="1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7" i="13"/>
  <c r="M77" i="13" s="1"/>
  <c r="I77" i="13"/>
  <c r="K77" i="13"/>
  <c r="K76" i="13" s="1"/>
  <c r="O77" i="13"/>
  <c r="Q77" i="13"/>
  <c r="V77" i="13"/>
  <c r="V76" i="13" s="1"/>
  <c r="G78" i="13"/>
  <c r="I78" i="13"/>
  <c r="K78" i="13"/>
  <c r="M78" i="13"/>
  <c r="O78" i="13"/>
  <c r="Q78" i="13"/>
  <c r="V78" i="13"/>
  <c r="G79" i="13"/>
  <c r="I79" i="13"/>
  <c r="K79" i="13"/>
  <c r="M79" i="13"/>
  <c r="O79" i="13"/>
  <c r="O76" i="13" s="1"/>
  <c r="Q79" i="13"/>
  <c r="V79" i="13"/>
  <c r="G80" i="13"/>
  <c r="I80" i="13"/>
  <c r="K80" i="13"/>
  <c r="M80" i="13"/>
  <c r="O80" i="13"/>
  <c r="Q80" i="13"/>
  <c r="Q76" i="13" s="1"/>
  <c r="V80" i="13"/>
  <c r="G81" i="13"/>
  <c r="M81" i="13" s="1"/>
  <c r="I81" i="13"/>
  <c r="K81" i="13"/>
  <c r="O81" i="13"/>
  <c r="Q81" i="13"/>
  <c r="V81" i="13"/>
  <c r="G82" i="13"/>
  <c r="I82" i="13"/>
  <c r="K82" i="13"/>
  <c r="M82" i="13"/>
  <c r="O82" i="13"/>
  <c r="Q82" i="13"/>
  <c r="V82" i="13"/>
  <c r="G83" i="13"/>
  <c r="G76" i="13" s="1"/>
  <c r="I83" i="13"/>
  <c r="K83" i="13"/>
  <c r="O83" i="13"/>
  <c r="Q83" i="13"/>
  <c r="V83" i="13"/>
  <c r="G84" i="13"/>
  <c r="M84" i="13" s="1"/>
  <c r="I84" i="13"/>
  <c r="I76" i="13" s="1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K94" i="13"/>
  <c r="M94" i="13"/>
  <c r="V94" i="13"/>
  <c r="G95" i="13"/>
  <c r="G94" i="13" s="1"/>
  <c r="I95" i="13"/>
  <c r="K95" i="13"/>
  <c r="M95" i="13"/>
  <c r="O95" i="13"/>
  <c r="O94" i="13" s="1"/>
  <c r="Q95" i="13"/>
  <c r="Q94" i="13" s="1"/>
  <c r="V95" i="13"/>
  <c r="G97" i="13"/>
  <c r="I97" i="13"/>
  <c r="I94" i="13" s="1"/>
  <c r="K97" i="13"/>
  <c r="M97" i="13"/>
  <c r="O97" i="13"/>
  <c r="Q97" i="13"/>
  <c r="V97" i="13"/>
  <c r="G99" i="13"/>
  <c r="I99" i="13"/>
  <c r="K99" i="13"/>
  <c r="M99" i="13"/>
  <c r="O99" i="13"/>
  <c r="Q99" i="13"/>
  <c r="V99" i="13"/>
  <c r="G100" i="13"/>
  <c r="G98" i="13" s="1"/>
  <c r="I100" i="13"/>
  <c r="K100" i="13"/>
  <c r="O100" i="13"/>
  <c r="O98" i="13" s="1"/>
  <c r="Q100" i="13"/>
  <c r="V100" i="13"/>
  <c r="G101" i="13"/>
  <c r="M101" i="13" s="1"/>
  <c r="I101" i="13"/>
  <c r="I98" i="13" s="1"/>
  <c r="K101" i="13"/>
  <c r="O101" i="13"/>
  <c r="Q101" i="13"/>
  <c r="V101" i="13"/>
  <c r="G102" i="13"/>
  <c r="M102" i="13" s="1"/>
  <c r="I102" i="13"/>
  <c r="K102" i="13"/>
  <c r="K98" i="13" s="1"/>
  <c r="O102" i="13"/>
  <c r="Q102" i="13"/>
  <c r="V102" i="13"/>
  <c r="G103" i="13"/>
  <c r="I103" i="13"/>
  <c r="K103" i="13"/>
  <c r="M103" i="13"/>
  <c r="O103" i="13"/>
  <c r="Q103" i="13"/>
  <c r="V103" i="13"/>
  <c r="G104" i="13"/>
  <c r="I104" i="13"/>
  <c r="K104" i="13"/>
  <c r="M104" i="13"/>
  <c r="O104" i="13"/>
  <c r="Q104" i="13"/>
  <c r="V104" i="13"/>
  <c r="G105" i="13"/>
  <c r="I105" i="13"/>
  <c r="K105" i="13"/>
  <c r="M105" i="13"/>
  <c r="O105" i="13"/>
  <c r="Q105" i="13"/>
  <c r="Q98" i="13" s="1"/>
  <c r="V105" i="13"/>
  <c r="G106" i="13"/>
  <c r="M106" i="13" s="1"/>
  <c r="I106" i="13"/>
  <c r="K106" i="13"/>
  <c r="O106" i="13"/>
  <c r="Q106" i="13"/>
  <c r="V106" i="13"/>
  <c r="V98" i="13" s="1"/>
  <c r="G107" i="13"/>
  <c r="I107" i="13"/>
  <c r="K107" i="13"/>
  <c r="M107" i="13"/>
  <c r="O107" i="13"/>
  <c r="Q107" i="13"/>
  <c r="V107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3" i="13"/>
  <c r="I113" i="13"/>
  <c r="K113" i="13"/>
  <c r="M113" i="13"/>
  <c r="O113" i="13"/>
  <c r="Q113" i="13"/>
  <c r="V113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O116" i="13" s="1"/>
  <c r="Q118" i="13"/>
  <c r="V118" i="13"/>
  <c r="G120" i="13"/>
  <c r="M120" i="13" s="1"/>
  <c r="I120" i="13"/>
  <c r="I116" i="13" s="1"/>
  <c r="K120" i="13"/>
  <c r="O120" i="13"/>
  <c r="Q120" i="13"/>
  <c r="V120" i="13"/>
  <c r="G121" i="13"/>
  <c r="M121" i="13" s="1"/>
  <c r="I121" i="13"/>
  <c r="K121" i="13"/>
  <c r="K116" i="13" s="1"/>
  <c r="O121" i="13"/>
  <c r="Q121" i="13"/>
  <c r="V121" i="13"/>
  <c r="G122" i="13"/>
  <c r="I122" i="13"/>
  <c r="K122" i="13"/>
  <c r="M122" i="13"/>
  <c r="O122" i="13"/>
  <c r="Q122" i="13"/>
  <c r="V122" i="13"/>
  <c r="G123" i="13"/>
  <c r="I123" i="13"/>
  <c r="K123" i="13"/>
  <c r="M123" i="13"/>
  <c r="O123" i="13"/>
  <c r="Q123" i="13"/>
  <c r="V123" i="13"/>
  <c r="G124" i="13"/>
  <c r="I124" i="13"/>
  <c r="K124" i="13"/>
  <c r="M124" i="13"/>
  <c r="O124" i="13"/>
  <c r="Q124" i="13"/>
  <c r="Q116" i="13" s="1"/>
  <c r="V124" i="13"/>
  <c r="G125" i="13"/>
  <c r="M125" i="13" s="1"/>
  <c r="I125" i="13"/>
  <c r="K125" i="13"/>
  <c r="O125" i="13"/>
  <c r="Q125" i="13"/>
  <c r="V125" i="13"/>
  <c r="V116" i="13" s="1"/>
  <c r="G126" i="13"/>
  <c r="I126" i="13"/>
  <c r="K126" i="13"/>
  <c r="M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I130" i="13"/>
  <c r="K130" i="13"/>
  <c r="M130" i="13"/>
  <c r="O130" i="13"/>
  <c r="Q130" i="13"/>
  <c r="V130" i="13"/>
  <c r="O131" i="13"/>
  <c r="G132" i="13"/>
  <c r="I132" i="13"/>
  <c r="I131" i="13" s="1"/>
  <c r="K132" i="13"/>
  <c r="M132" i="13"/>
  <c r="O132" i="13"/>
  <c r="Q132" i="13"/>
  <c r="Q131" i="13" s="1"/>
  <c r="V132" i="13"/>
  <c r="V131" i="13" s="1"/>
  <c r="G133" i="13"/>
  <c r="M133" i="13" s="1"/>
  <c r="I133" i="13"/>
  <c r="K133" i="13"/>
  <c r="K131" i="13" s="1"/>
  <c r="O133" i="13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40" i="13"/>
  <c r="I140" i="13"/>
  <c r="I139" i="13" s="1"/>
  <c r="K140" i="13"/>
  <c r="M140" i="13"/>
  <c r="O140" i="13"/>
  <c r="Q140" i="13"/>
  <c r="Q139" i="13" s="1"/>
  <c r="V140" i="13"/>
  <c r="V139" i="13" s="1"/>
  <c r="G141" i="13"/>
  <c r="M141" i="13" s="1"/>
  <c r="I141" i="13"/>
  <c r="K141" i="13"/>
  <c r="K139" i="13" s="1"/>
  <c r="O141" i="13"/>
  <c r="Q141" i="13"/>
  <c r="V141" i="13"/>
  <c r="G142" i="13"/>
  <c r="I142" i="13"/>
  <c r="K142" i="13"/>
  <c r="M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I146" i="13"/>
  <c r="K146" i="13"/>
  <c r="M146" i="13"/>
  <c r="O146" i="13"/>
  <c r="Q146" i="13"/>
  <c r="V146" i="13"/>
  <c r="G147" i="13"/>
  <c r="I147" i="13"/>
  <c r="K147" i="13"/>
  <c r="M147" i="13"/>
  <c r="O147" i="13"/>
  <c r="O139" i="13" s="1"/>
  <c r="Q147" i="13"/>
  <c r="V147" i="13"/>
  <c r="G149" i="13"/>
  <c r="M149" i="13" s="1"/>
  <c r="I149" i="13"/>
  <c r="K149" i="13"/>
  <c r="K148" i="13" s="1"/>
  <c r="O149" i="13"/>
  <c r="Q149" i="13"/>
  <c r="V149" i="13"/>
  <c r="V148" i="13" s="1"/>
  <c r="G150" i="13"/>
  <c r="I150" i="13"/>
  <c r="K150" i="13"/>
  <c r="M150" i="13"/>
  <c r="O150" i="13"/>
  <c r="Q150" i="13"/>
  <c r="V150" i="13"/>
  <c r="G151" i="13"/>
  <c r="G148" i="13" s="1"/>
  <c r="I151" i="13"/>
  <c r="K151" i="13"/>
  <c r="O151" i="13"/>
  <c r="Q151" i="13"/>
  <c r="V151" i="13"/>
  <c r="G152" i="13"/>
  <c r="M152" i="13" s="1"/>
  <c r="I152" i="13"/>
  <c r="I148" i="13" s="1"/>
  <c r="K152" i="13"/>
  <c r="O152" i="13"/>
  <c r="Q152" i="13"/>
  <c r="V152" i="13"/>
  <c r="G153" i="13"/>
  <c r="M153" i="13" s="1"/>
  <c r="I153" i="13"/>
  <c r="K153" i="13"/>
  <c r="O153" i="13"/>
  <c r="Q153" i="13"/>
  <c r="V153" i="13"/>
  <c r="G154" i="13"/>
  <c r="I154" i="13"/>
  <c r="K154" i="13"/>
  <c r="M154" i="13"/>
  <c r="O154" i="13"/>
  <c r="Q154" i="13"/>
  <c r="V154" i="13"/>
  <c r="G155" i="13"/>
  <c r="I155" i="13"/>
  <c r="K155" i="13"/>
  <c r="M155" i="13"/>
  <c r="O155" i="13"/>
  <c r="O148" i="13" s="1"/>
  <c r="Q155" i="13"/>
  <c r="V155" i="13"/>
  <c r="G156" i="13"/>
  <c r="I156" i="13"/>
  <c r="K156" i="13"/>
  <c r="M156" i="13"/>
  <c r="O156" i="13"/>
  <c r="Q156" i="13"/>
  <c r="Q148" i="13" s="1"/>
  <c r="V156" i="13"/>
  <c r="G157" i="13"/>
  <c r="M157" i="13" s="1"/>
  <c r="I157" i="13"/>
  <c r="K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I160" i="13"/>
  <c r="Q160" i="13"/>
  <c r="G161" i="13"/>
  <c r="M161" i="13" s="1"/>
  <c r="M160" i="13" s="1"/>
  <c r="I161" i="13"/>
  <c r="K161" i="13"/>
  <c r="K160" i="13" s="1"/>
  <c r="O161" i="13"/>
  <c r="Q161" i="13"/>
  <c r="V161" i="13"/>
  <c r="V160" i="13" s="1"/>
  <c r="G162" i="13"/>
  <c r="I162" i="13"/>
  <c r="K162" i="13"/>
  <c r="M162" i="13"/>
  <c r="O162" i="13"/>
  <c r="Q162" i="13"/>
  <c r="V162" i="13"/>
  <c r="G163" i="13"/>
  <c r="I163" i="13"/>
  <c r="K163" i="13"/>
  <c r="M163" i="13"/>
  <c r="O163" i="13"/>
  <c r="O160" i="13" s="1"/>
  <c r="Q163" i="13"/>
  <c r="V163" i="13"/>
  <c r="I164" i="13"/>
  <c r="O164" i="13"/>
  <c r="Q164" i="13"/>
  <c r="G165" i="13"/>
  <c r="M165" i="13" s="1"/>
  <c r="I165" i="13"/>
  <c r="K165" i="13"/>
  <c r="K164" i="13" s="1"/>
  <c r="O165" i="13"/>
  <c r="Q165" i="13"/>
  <c r="V165" i="13"/>
  <c r="V164" i="13" s="1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O168" i="13"/>
  <c r="Q168" i="13"/>
  <c r="G169" i="13"/>
  <c r="M169" i="13" s="1"/>
  <c r="M168" i="13" s="1"/>
  <c r="I169" i="13"/>
  <c r="K169" i="13"/>
  <c r="K168" i="13" s="1"/>
  <c r="O169" i="13"/>
  <c r="Q169" i="13"/>
  <c r="V169" i="13"/>
  <c r="V168" i="13" s="1"/>
  <c r="AF171" i="13"/>
  <c r="G158" i="12"/>
  <c r="BA41" i="12"/>
  <c r="G9" i="12"/>
  <c r="I9" i="12"/>
  <c r="I8" i="12" s="1"/>
  <c r="K9" i="12"/>
  <c r="M9" i="12"/>
  <c r="O9" i="12"/>
  <c r="O8" i="12" s="1"/>
  <c r="Q9" i="12"/>
  <c r="V9" i="12"/>
  <c r="G10" i="12"/>
  <c r="G8" i="12" s="1"/>
  <c r="I10" i="12"/>
  <c r="K10" i="12"/>
  <c r="K8" i="12" s="1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Q8" i="12" s="1"/>
  <c r="V15" i="12"/>
  <c r="G16" i="12"/>
  <c r="I16" i="12"/>
  <c r="K16" i="12"/>
  <c r="M16" i="12"/>
  <c r="O16" i="12"/>
  <c r="Q16" i="12"/>
  <c r="V16" i="12"/>
  <c r="V8" i="12" s="1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I22" i="12" s="1"/>
  <c r="K23" i="12"/>
  <c r="K22" i="12" s="1"/>
  <c r="M23" i="12"/>
  <c r="O23" i="12"/>
  <c r="Q23" i="12"/>
  <c r="Q22" i="12" s="1"/>
  <c r="V23" i="12"/>
  <c r="G24" i="12"/>
  <c r="I24" i="12"/>
  <c r="K24" i="12"/>
  <c r="M24" i="12"/>
  <c r="O24" i="12"/>
  <c r="Q24" i="12"/>
  <c r="V24" i="12"/>
  <c r="V22" i="12" s="1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O22" i="12" s="1"/>
  <c r="Q30" i="12"/>
  <c r="V30" i="12"/>
  <c r="O31" i="12"/>
  <c r="Q31" i="12"/>
  <c r="G32" i="12"/>
  <c r="I32" i="12"/>
  <c r="K32" i="12"/>
  <c r="K31" i="12" s="1"/>
  <c r="M32" i="12"/>
  <c r="O32" i="12"/>
  <c r="Q32" i="12"/>
  <c r="V32" i="12"/>
  <c r="V31" i="12" s="1"/>
  <c r="G33" i="12"/>
  <c r="I33" i="12"/>
  <c r="K33" i="12"/>
  <c r="M33" i="12"/>
  <c r="O33" i="12"/>
  <c r="Q33" i="12"/>
  <c r="V33" i="12"/>
  <c r="G34" i="12"/>
  <c r="G31" i="12" s="1"/>
  <c r="I34" i="12"/>
  <c r="K34" i="12"/>
  <c r="O34" i="12"/>
  <c r="Q34" i="12"/>
  <c r="V34" i="12"/>
  <c r="G35" i="12"/>
  <c r="M35" i="12" s="1"/>
  <c r="I35" i="12"/>
  <c r="I31" i="12" s="1"/>
  <c r="K35" i="12"/>
  <c r="O35" i="12"/>
  <c r="Q35" i="12"/>
  <c r="V35" i="12"/>
  <c r="G36" i="12"/>
  <c r="M36" i="12" s="1"/>
  <c r="I36" i="12"/>
  <c r="K36" i="12"/>
  <c r="O36" i="12"/>
  <c r="Q36" i="12"/>
  <c r="V36" i="12"/>
  <c r="K37" i="12"/>
  <c r="M37" i="12"/>
  <c r="Q37" i="12"/>
  <c r="V37" i="12"/>
  <c r="G38" i="12"/>
  <c r="G37" i="12" s="1"/>
  <c r="I38" i="12"/>
  <c r="I37" i="12" s="1"/>
  <c r="K38" i="12"/>
  <c r="M38" i="12"/>
  <c r="O38" i="12"/>
  <c r="O37" i="12" s="1"/>
  <c r="Q38" i="12"/>
  <c r="V38" i="12"/>
  <c r="G39" i="12"/>
  <c r="I39" i="12"/>
  <c r="O39" i="12"/>
  <c r="Q39" i="12"/>
  <c r="G40" i="12"/>
  <c r="I40" i="12"/>
  <c r="K40" i="12"/>
  <c r="K39" i="12" s="1"/>
  <c r="M40" i="12"/>
  <c r="M39" i="12" s="1"/>
  <c r="O40" i="12"/>
  <c r="Q40" i="12"/>
  <c r="V40" i="12"/>
  <c r="V39" i="12" s="1"/>
  <c r="G42" i="12"/>
  <c r="I42" i="12"/>
  <c r="K42" i="12"/>
  <c r="M42" i="12"/>
  <c r="O42" i="12"/>
  <c r="Q42" i="12"/>
  <c r="V42" i="12"/>
  <c r="G43" i="12"/>
  <c r="G44" i="12"/>
  <c r="M44" i="12" s="1"/>
  <c r="I44" i="12"/>
  <c r="I43" i="12" s="1"/>
  <c r="K44" i="12"/>
  <c r="O44" i="12"/>
  <c r="Q44" i="12"/>
  <c r="Q43" i="12" s="1"/>
  <c r="V44" i="12"/>
  <c r="V43" i="12" s="1"/>
  <c r="G45" i="12"/>
  <c r="M45" i="12" s="1"/>
  <c r="I45" i="12"/>
  <c r="K45" i="12"/>
  <c r="K43" i="12" s="1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O43" i="12" s="1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I55" i="12" s="1"/>
  <c r="K56" i="12"/>
  <c r="K55" i="12" s="1"/>
  <c r="O56" i="12"/>
  <c r="Q56" i="12"/>
  <c r="Q55" i="12" s="1"/>
  <c r="V56" i="12"/>
  <c r="G57" i="12"/>
  <c r="I57" i="12"/>
  <c r="K57" i="12"/>
  <c r="M57" i="12"/>
  <c r="O57" i="12"/>
  <c r="Q57" i="12"/>
  <c r="V57" i="12"/>
  <c r="V55" i="12" s="1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O55" i="12" s="1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K70" i="12"/>
  <c r="M70" i="12"/>
  <c r="Q70" i="12"/>
  <c r="V70" i="12"/>
  <c r="G71" i="12"/>
  <c r="G70" i="12" s="1"/>
  <c r="I71" i="12"/>
  <c r="I70" i="12" s="1"/>
  <c r="K71" i="12"/>
  <c r="M71" i="12"/>
  <c r="O71" i="12"/>
  <c r="O70" i="12" s="1"/>
  <c r="Q71" i="12"/>
  <c r="V71" i="12"/>
  <c r="I72" i="12"/>
  <c r="O72" i="12"/>
  <c r="Q72" i="12"/>
  <c r="G73" i="12"/>
  <c r="I73" i="12"/>
  <c r="K73" i="12"/>
  <c r="K72" i="12" s="1"/>
  <c r="M73" i="12"/>
  <c r="O73" i="12"/>
  <c r="Q73" i="12"/>
  <c r="V73" i="12"/>
  <c r="V72" i="12" s="1"/>
  <c r="G74" i="12"/>
  <c r="I74" i="12"/>
  <c r="K74" i="12"/>
  <c r="M74" i="12"/>
  <c r="O74" i="12"/>
  <c r="Q74" i="12"/>
  <c r="V74" i="12"/>
  <c r="G75" i="12"/>
  <c r="G72" i="12" s="1"/>
  <c r="I75" i="12"/>
  <c r="K75" i="12"/>
  <c r="O75" i="12"/>
  <c r="Q75" i="12"/>
  <c r="V75" i="12"/>
  <c r="G77" i="12"/>
  <c r="M77" i="12" s="1"/>
  <c r="I77" i="12"/>
  <c r="K77" i="12"/>
  <c r="K76" i="12" s="1"/>
  <c r="O77" i="12"/>
  <c r="Q77" i="12"/>
  <c r="V77" i="12"/>
  <c r="V76" i="12" s="1"/>
  <c r="G78" i="12"/>
  <c r="I78" i="12"/>
  <c r="K78" i="12"/>
  <c r="M78" i="12"/>
  <c r="O78" i="12"/>
  <c r="Q78" i="12"/>
  <c r="V78" i="12"/>
  <c r="G79" i="12"/>
  <c r="I79" i="12"/>
  <c r="K79" i="12"/>
  <c r="M79" i="12"/>
  <c r="O79" i="12"/>
  <c r="O76" i="12" s="1"/>
  <c r="Q79" i="12"/>
  <c r="V79" i="12"/>
  <c r="G80" i="12"/>
  <c r="M80" i="12" s="1"/>
  <c r="I80" i="12"/>
  <c r="K80" i="12"/>
  <c r="O80" i="12"/>
  <c r="Q80" i="12"/>
  <c r="Q76" i="12" s="1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I76" i="12" s="1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K88" i="12"/>
  <c r="O88" i="12"/>
  <c r="Q88" i="12"/>
  <c r="G89" i="12"/>
  <c r="I89" i="12"/>
  <c r="K89" i="12"/>
  <c r="M89" i="12"/>
  <c r="O89" i="12"/>
  <c r="Q89" i="12"/>
  <c r="V89" i="12"/>
  <c r="V88" i="12" s="1"/>
  <c r="G90" i="12"/>
  <c r="I90" i="12"/>
  <c r="K90" i="12"/>
  <c r="M90" i="12"/>
  <c r="O90" i="12"/>
  <c r="Q90" i="12"/>
  <c r="V90" i="12"/>
  <c r="G91" i="12"/>
  <c r="G88" i="12" s="1"/>
  <c r="I91" i="12"/>
  <c r="K91" i="12"/>
  <c r="O91" i="12"/>
  <c r="Q91" i="12"/>
  <c r="V91" i="12"/>
  <c r="G92" i="12"/>
  <c r="M92" i="12" s="1"/>
  <c r="I92" i="12"/>
  <c r="I88" i="12" s="1"/>
  <c r="K92" i="12"/>
  <c r="O92" i="12"/>
  <c r="Q92" i="12"/>
  <c r="V92" i="12"/>
  <c r="G94" i="12"/>
  <c r="G93" i="12" s="1"/>
  <c r="I94" i="12"/>
  <c r="K94" i="12"/>
  <c r="M94" i="12"/>
  <c r="O94" i="12"/>
  <c r="O93" i="12" s="1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Q93" i="12" s="1"/>
  <c r="V96" i="12"/>
  <c r="G97" i="12"/>
  <c r="I97" i="12"/>
  <c r="K97" i="12"/>
  <c r="M97" i="12"/>
  <c r="O97" i="12"/>
  <c r="Q97" i="12"/>
  <c r="V97" i="12"/>
  <c r="V93" i="12" s="1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I93" i="12" s="1"/>
  <c r="K100" i="12"/>
  <c r="O100" i="12"/>
  <c r="Q100" i="12"/>
  <c r="V100" i="12"/>
  <c r="G101" i="12"/>
  <c r="M101" i="12" s="1"/>
  <c r="I101" i="12"/>
  <c r="K101" i="12"/>
  <c r="K93" i="12" s="1"/>
  <c r="O101" i="12"/>
  <c r="Q101" i="12"/>
  <c r="V101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O117" i="12"/>
  <c r="Q117" i="12"/>
  <c r="G118" i="12"/>
  <c r="M118" i="12" s="1"/>
  <c r="M117" i="12" s="1"/>
  <c r="I118" i="12"/>
  <c r="I117" i="12" s="1"/>
  <c r="K118" i="12"/>
  <c r="K117" i="12" s="1"/>
  <c r="O118" i="12"/>
  <c r="Q118" i="12"/>
  <c r="V118" i="12"/>
  <c r="V117" i="12" s="1"/>
  <c r="G119" i="12"/>
  <c r="M119" i="12" s="1"/>
  <c r="I119" i="12"/>
  <c r="K119" i="12"/>
  <c r="O119" i="12"/>
  <c r="Q119" i="12"/>
  <c r="V119" i="12"/>
  <c r="K120" i="12"/>
  <c r="G121" i="12"/>
  <c r="I121" i="12"/>
  <c r="I120" i="12" s="1"/>
  <c r="K121" i="12"/>
  <c r="M121" i="12"/>
  <c r="O121" i="12"/>
  <c r="O120" i="12" s="1"/>
  <c r="Q121" i="12"/>
  <c r="Q120" i="12" s="1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V120" i="12" s="1"/>
  <c r="G124" i="12"/>
  <c r="I124" i="12"/>
  <c r="K124" i="12"/>
  <c r="M124" i="12"/>
  <c r="O124" i="12"/>
  <c r="Q124" i="12"/>
  <c r="V124" i="12"/>
  <c r="G125" i="12"/>
  <c r="M125" i="12" s="1"/>
  <c r="M120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I127" i="12"/>
  <c r="K127" i="12"/>
  <c r="G128" i="12"/>
  <c r="G127" i="12" s="1"/>
  <c r="I128" i="12"/>
  <c r="K128" i="12"/>
  <c r="M128" i="12"/>
  <c r="M127" i="12" s="1"/>
  <c r="O128" i="12"/>
  <c r="O127" i="12" s="1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Q127" i="12" s="1"/>
  <c r="V130" i="12"/>
  <c r="G131" i="12"/>
  <c r="I131" i="12"/>
  <c r="K131" i="12"/>
  <c r="M131" i="12"/>
  <c r="O131" i="12"/>
  <c r="Q131" i="12"/>
  <c r="V131" i="12"/>
  <c r="V127" i="12" s="1"/>
  <c r="G132" i="12"/>
  <c r="I132" i="12"/>
  <c r="K132" i="12"/>
  <c r="M132" i="12"/>
  <c r="O132" i="12"/>
  <c r="Q132" i="12"/>
  <c r="V132" i="12"/>
  <c r="G133" i="12"/>
  <c r="G134" i="12"/>
  <c r="M134" i="12" s="1"/>
  <c r="M133" i="12" s="1"/>
  <c r="I134" i="12"/>
  <c r="I133" i="12" s="1"/>
  <c r="K134" i="12"/>
  <c r="K133" i="12" s="1"/>
  <c r="O134" i="12"/>
  <c r="Q134" i="12"/>
  <c r="V134" i="12"/>
  <c r="V133" i="12" s="1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O133" i="12" s="1"/>
  <c r="Q137" i="12"/>
  <c r="V137" i="12"/>
  <c r="G138" i="12"/>
  <c r="I138" i="12"/>
  <c r="K138" i="12"/>
  <c r="M138" i="12"/>
  <c r="O138" i="12"/>
  <c r="Q138" i="12"/>
  <c r="Q133" i="12" s="1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I143" i="12"/>
  <c r="K143" i="12"/>
  <c r="Q143" i="12"/>
  <c r="V143" i="12"/>
  <c r="G144" i="12"/>
  <c r="G143" i="12" s="1"/>
  <c r="I144" i="12"/>
  <c r="K144" i="12"/>
  <c r="M144" i="12"/>
  <c r="M143" i="12" s="1"/>
  <c r="O144" i="12"/>
  <c r="O143" i="12" s="1"/>
  <c r="Q144" i="12"/>
  <c r="V144" i="12"/>
  <c r="G145" i="12"/>
  <c r="I145" i="12"/>
  <c r="K145" i="12"/>
  <c r="M145" i="12"/>
  <c r="O145" i="12"/>
  <c r="Q145" i="12"/>
  <c r="V145" i="12"/>
  <c r="I146" i="12"/>
  <c r="K146" i="12"/>
  <c r="O146" i="12"/>
  <c r="Q146" i="12"/>
  <c r="G147" i="12"/>
  <c r="I147" i="12"/>
  <c r="K147" i="12"/>
  <c r="M147" i="12"/>
  <c r="O147" i="12"/>
  <c r="Q147" i="12"/>
  <c r="V147" i="12"/>
  <c r="V146" i="12" s="1"/>
  <c r="G148" i="12"/>
  <c r="I148" i="12"/>
  <c r="K148" i="12"/>
  <c r="M148" i="12"/>
  <c r="O148" i="12"/>
  <c r="Q148" i="12"/>
  <c r="V148" i="12"/>
  <c r="G149" i="12"/>
  <c r="G146" i="12" s="1"/>
  <c r="I149" i="12"/>
  <c r="K149" i="12"/>
  <c r="O149" i="12"/>
  <c r="Q149" i="12"/>
  <c r="V149" i="12"/>
  <c r="G150" i="12"/>
  <c r="I150" i="12"/>
  <c r="V150" i="12"/>
  <c r="G151" i="12"/>
  <c r="M151" i="12" s="1"/>
  <c r="M150" i="12" s="1"/>
  <c r="I151" i="12"/>
  <c r="K151" i="12"/>
  <c r="K150" i="12" s="1"/>
  <c r="O151" i="12"/>
  <c r="Q151" i="12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O150" i="12" s="1"/>
  <c r="Q153" i="12"/>
  <c r="V153" i="12"/>
  <c r="G154" i="12"/>
  <c r="I154" i="12"/>
  <c r="K154" i="12"/>
  <c r="M154" i="12"/>
  <c r="O154" i="12"/>
  <c r="Q154" i="12"/>
  <c r="Q150" i="12" s="1"/>
  <c r="V154" i="12"/>
  <c r="G155" i="12"/>
  <c r="I155" i="12"/>
  <c r="K155" i="12"/>
  <c r="M155" i="12"/>
  <c r="Q155" i="12"/>
  <c r="V155" i="12"/>
  <c r="G156" i="12"/>
  <c r="I156" i="12"/>
  <c r="K156" i="12"/>
  <c r="M156" i="12"/>
  <c r="O156" i="12"/>
  <c r="O155" i="12" s="1"/>
  <c r="Q156" i="12"/>
  <c r="V156" i="12"/>
  <c r="AE158" i="12"/>
  <c r="AF158" i="12"/>
  <c r="I20" i="1"/>
  <c r="I19" i="1"/>
  <c r="I18" i="1"/>
  <c r="I17" i="1"/>
  <c r="I16" i="1"/>
  <c r="I86" i="1"/>
  <c r="J84" i="1" s="1"/>
  <c r="F47" i="1"/>
  <c r="G47" i="1"/>
  <c r="G25" i="1" s="1"/>
  <c r="A25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7" i="1" s="1"/>
  <c r="J73" i="1" l="1"/>
  <c r="J62" i="1"/>
  <c r="J65" i="1"/>
  <c r="J77" i="1"/>
  <c r="J57" i="1"/>
  <c r="J81" i="1"/>
  <c r="J58" i="1"/>
  <c r="J69" i="1"/>
  <c r="J61" i="1"/>
  <c r="J66" i="1"/>
  <c r="J85" i="1"/>
  <c r="J70" i="1"/>
  <c r="J74" i="1"/>
  <c r="J78" i="1"/>
  <c r="J82" i="1"/>
  <c r="J54" i="1"/>
  <c r="J55" i="1"/>
  <c r="J59" i="1"/>
  <c r="J63" i="1"/>
  <c r="J67" i="1"/>
  <c r="J71" i="1"/>
  <c r="J75" i="1"/>
  <c r="J79" i="1"/>
  <c r="J83" i="1"/>
  <c r="J56" i="1"/>
  <c r="J60" i="1"/>
  <c r="J64" i="1"/>
  <c r="J68" i="1"/>
  <c r="J72" i="1"/>
  <c r="J76" i="1"/>
  <c r="J80" i="1"/>
  <c r="G28" i="1"/>
  <c r="A26" i="1"/>
  <c r="G26" i="1"/>
  <c r="G23" i="1"/>
  <c r="M26" i="15"/>
  <c r="G26" i="15"/>
  <c r="AE33" i="15"/>
  <c r="M10" i="15"/>
  <c r="M8" i="15" s="1"/>
  <c r="M19" i="14"/>
  <c r="M11" i="14"/>
  <c r="G19" i="14"/>
  <c r="G11" i="14"/>
  <c r="AE70" i="14"/>
  <c r="M164" i="13"/>
  <c r="M116" i="13"/>
  <c r="M67" i="13"/>
  <c r="M131" i="13"/>
  <c r="M139" i="13"/>
  <c r="AE171" i="13"/>
  <c r="M151" i="13"/>
  <c r="M148" i="13" s="1"/>
  <c r="M100" i="13"/>
  <c r="M98" i="13" s="1"/>
  <c r="M83" i="13"/>
  <c r="M76" i="13" s="1"/>
  <c r="M59" i="13"/>
  <c r="M56" i="13" s="1"/>
  <c r="M51" i="13"/>
  <c r="M44" i="13" s="1"/>
  <c r="M43" i="13"/>
  <c r="M42" i="13" s="1"/>
  <c r="M19" i="13"/>
  <c r="M18" i="13" s="1"/>
  <c r="M10" i="13"/>
  <c r="M8" i="13" s="1"/>
  <c r="G139" i="13"/>
  <c r="G164" i="13"/>
  <c r="G116" i="13"/>
  <c r="G131" i="13"/>
  <c r="M93" i="12"/>
  <c r="M76" i="12"/>
  <c r="M72" i="12"/>
  <c r="M8" i="12"/>
  <c r="M43" i="12"/>
  <c r="M55" i="12"/>
  <c r="M22" i="12"/>
  <c r="G76" i="12"/>
  <c r="G120" i="12"/>
  <c r="G55" i="12"/>
  <c r="G22" i="12"/>
  <c r="M149" i="12"/>
  <c r="M146" i="12" s="1"/>
  <c r="M91" i="12"/>
  <c r="M88" i="12" s="1"/>
  <c r="M75" i="12"/>
  <c r="M34" i="12"/>
  <c r="M31" i="12" s="1"/>
  <c r="M10" i="12"/>
  <c r="J42" i="1"/>
  <c r="J44" i="1"/>
  <c r="J39" i="1"/>
  <c r="J47" i="1" s="1"/>
  <c r="J41" i="1"/>
  <c r="J46" i="1"/>
  <c r="J43" i="1"/>
  <c r="J40" i="1"/>
  <c r="J45" i="1"/>
  <c r="H47" i="1"/>
  <c r="I21" i="1"/>
  <c r="J28" i="1"/>
  <c r="J26" i="1"/>
  <c r="G38" i="1"/>
  <c r="F38" i="1"/>
  <c r="J23" i="1"/>
  <c r="J24" i="1"/>
  <c r="J25" i="1"/>
  <c r="J27" i="1"/>
  <c r="E24" i="1"/>
  <c r="E26" i="1"/>
  <c r="J86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<sst xmlns="http://schemas.openxmlformats.org/spreadsheetml/2006/main" count="2943" uniqueCount="800">
  <si>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</si>
  <si>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</si>
  <si>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</si>
  <si>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</si>
  <si>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</si>
  <si>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</si>
  <si>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</si>
  <si>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</si>
  <si>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</si>
  <si>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</si>
  <si>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</si>
  <si>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</si>
  <si>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</si>
  <si>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</si>
  <si>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</si>
  <si>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</si>
  <si>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</si>
  <si>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</si>
  <si>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</si>
  <si>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</si>
  <si>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</si>
  <si>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</si>
  <si>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</si>
  <si>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</si>
  <si>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</si>
  <si>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</si>
  <si>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</si>
  <si>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</si>
  <si>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</si>
  <si>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</si>
  <si>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</si>
  <si>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</si>
  <si>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</si>
  <si>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</si>
  <si>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</si>
  <si>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</si>
  <si>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</si>
  <si>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</si>
  <si>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</si>
  <si>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</si>
  <si>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</si>
  <si>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</si>
  <si>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</si>
  <si>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2020/012/5</t>
  </si>
  <si>
    <t>Lidická 47 - oprava bytu č.8</t>
  </si>
  <si>
    <t>Statutární město Brno - Statutární město Brno - MČ Brno-střed</t>
  </si>
  <si>
    <t>Dominikánská 2</t>
  </si>
  <si>
    <t>60169 Brno</t>
  </si>
  <si>
    <t>60169</t>
  </si>
  <si>
    <t>44992785</t>
  </si>
  <si>
    <t>Stavba</t>
  </si>
  <si>
    <t>SO 01</t>
  </si>
  <si>
    <t>Stavební úpravy - oprava bytu</t>
  </si>
  <si>
    <t>SO 01.1</t>
  </si>
  <si>
    <t xml:space="preserve">Stavební úpravy </t>
  </si>
  <si>
    <t>SO 02</t>
  </si>
  <si>
    <t>TZB</t>
  </si>
  <si>
    <t>SO 02.1</t>
  </si>
  <si>
    <t>SO 03</t>
  </si>
  <si>
    <t>Elektroinstalace</t>
  </si>
  <si>
    <t>SO 03.1</t>
  </si>
  <si>
    <t>SO 03.1/SO 03.1</t>
  </si>
  <si>
    <t>Elektroinstalace - Rozvaděč R1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</si>
  <si>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</si>
  <si>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</si>
  <si>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</si>
  <si>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</si>
  <si>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</si>
  <si>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</si>
  <si>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</si>
  <si>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</si>
  <si>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</si>
  <si>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</si>
  <si>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</si>
  <si>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</si>
  <si>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</si>
  <si>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</si>
  <si>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</si>
  <si>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</si>
  <si>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</si>
  <si>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</si>
  <si>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</si>
  <si>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</si>
  <si>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</si>
  <si>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</si>
  <si>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</si>
  <si>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</si>
  <si>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</si>
  <si>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</si>
  <si>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</si>
  <si>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</si>
  <si>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</si>
  <si>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</si>
  <si>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</si>
  <si>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</si>
  <si>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</si>
  <si>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Instalační prefabrikáty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</si>
  <si>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</si>
  <si>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</si>
  <si>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</si>
  <si>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</si>
  <si>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</si>
  <si>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</si>
  <si>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</si>
  <si>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</si>
  <si>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</si>
  <si>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</si>
  <si>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</si>
  <si>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</si>
  <si>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</si>
  <si>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</si>
  <si>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</si>
  <si>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</si>
  <si>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</si>
  <si>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</si>
  <si>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</si>
  <si>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</si>
  <si>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</si>
  <si>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</si>
  <si>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</si>
  <si>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</si>
  <si>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</si>
  <si>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</si>
  <si>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</si>
  <si>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</si>
  <si>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M99</t>
  </si>
  <si>
    <t>Ostatní práce "M"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</si>
  <si>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</si>
  <si>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</si>
  <si>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</si>
  <si>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</si>
  <si>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</si>
  <si>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</si>
  <si>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</si>
  <si>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</si>
  <si>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</si>
  <si>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</si>
  <si>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</si>
  <si>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</si>
  <si>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</si>
  <si>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</si>
  <si>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</si>
  <si>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</si>
  <si>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</si>
  <si>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</si>
  <si>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</si>
  <si>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</si>
  <si>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</si>
  <si>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</si>
  <si>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</si>
  <si>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</si>
  <si>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</si>
  <si>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</si>
  <si>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</si>
  <si>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</si>
  <si>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</si>
  <si>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342264051RT3</t>
  </si>
  <si>
    <t>Podhledy na kovové konstrukci opláštěné deskami sádrokartonovými nosná konstrukce z profilů CD s přímým uchycením 1x deska, tloušťky 12,5 mm, impregnovaná</t>
  </si>
  <si>
    <t>m2</t>
  </si>
  <si>
    <t>Vlastní</t>
  </si>
  <si>
    <t>Indiv</t>
  </si>
  <si>
    <t>Práce</t>
  </si>
  <si>
    <t>POL1_</t>
  </si>
  <si>
    <t>342255034R00</t>
  </si>
  <si>
    <t>Příčky z cihel a tvárnic nepálených příčky z příčkovek pórobetonových tloušťky 100 mm</t>
  </si>
  <si>
    <t>310235261RT2</t>
  </si>
  <si>
    <t>Zazdívka otvorů o ploše do 0,0225 m2 ve zdivu nadzákladovém cihlami pálenými o tloušťce zdi přes 450 do 600 mm</t>
  </si>
  <si>
    <t>kus</t>
  </si>
  <si>
    <t>311271176RT4</t>
  </si>
  <si>
    <t>Zdivo nosné z tvárnic porobetonových hladkých tloušťky 250 mm, charakteristická pevnost v tlaku fk = 2,71 MPa, součinitel prostupu tepla U=0,5 W/m2.K</t>
  </si>
  <si>
    <t>342012223RT2</t>
  </si>
  <si>
    <t>Příčky z desek sádrokartonových jednoduché opláštění, jednoduchá konstrukce CW 75 tloušťka příčky 100 mm, desky impregnované, tloušťky 12,5 mm, tloušťka izolace 60 mm, požární odolnost EI 60</t>
  </si>
  <si>
    <t>342264051RT4</t>
  </si>
  <si>
    <t>Podhledy na kovové konstrukci opláštěné deskami sádrokartonovými nosná konstrukce z profilů CD s přímým uchycením 1x deska, tloušťky 12,5 mm, protipožární impregnovaná</t>
  </si>
  <si>
    <t>767425152R00</t>
  </si>
  <si>
    <t>Montáž opláštění Montáž obkladů kovových Montáž doplňkových a kotevních prvků závěsných konstrukcí v množství 1,5m/1m2</t>
  </si>
  <si>
    <t>342948111R00</t>
  </si>
  <si>
    <t>Kotvení příček ke konstrukcím kotvami na hmoždinky</t>
  </si>
  <si>
    <t>m</t>
  </si>
  <si>
    <t>342263991RU1</t>
  </si>
  <si>
    <t>Úpravy, doplňkové práce a příplatky pro sádrokartonové a sádrovláknité příčky příplatek za desku tloušťky 15 mm, se zvýšenou požární odolností, z jedné strany příčky</t>
  </si>
  <si>
    <t>342264098RT2</t>
  </si>
  <si>
    <t>Příplatky k podhledům sádrokartonovým příplatek k podhledu sádrokartonovému za plochu přes 2 do 5 m2</t>
  </si>
  <si>
    <t>317941121R00</t>
  </si>
  <si>
    <t>Osazení ocelových válcovaných nosníků na zdivu bez dodávky materiálu, výšky do 120 mm</t>
  </si>
  <si>
    <t>t</t>
  </si>
  <si>
    <t>13383420R</t>
  </si>
  <si>
    <t>tyč ocelová profilová válcovaná za tepla 11375 (S 235JR); průřez IPE; výška 120 mm</t>
  </si>
  <si>
    <t>Specifikace</t>
  </si>
  <si>
    <t>POL3_</t>
  </si>
  <si>
    <t>346244381RT2</t>
  </si>
  <si>
    <t>Plentování ocelových nosníků jednostranné výšky do 200 mm</t>
  </si>
  <si>
    <t>611471411R00</t>
  </si>
  <si>
    <t>Tenkovrstvá úprava stropů aktivovaným štukem tloušťky 2÷3 mm, maltou vápenocementovou</t>
  </si>
  <si>
    <t>611481211RT2</t>
  </si>
  <si>
    <t>Vyztužení vnitřních omítek stropů sklotextilní síťovinou s dodávkou síťoviny a stěrkového tmelu</t>
  </si>
  <si>
    <t>612421615R00</t>
  </si>
  <si>
    <t>Omítky vnitřní stěn vápenné nebo vápenocementové v podlaží i ve schodišti hrubé zatřené</t>
  </si>
  <si>
    <t>612451121R00</t>
  </si>
  <si>
    <t>Omítky vnitřního zdiva cementové hladké</t>
  </si>
  <si>
    <t>612471413R00</t>
  </si>
  <si>
    <t>Tenkovrstvá úprava stěn aktivovaným štukem malta vápenocementová s disperzní přísadou</t>
  </si>
  <si>
    <t>622481211RT2</t>
  </si>
  <si>
    <t>Vyztužení vnějších omítek stěn sklotextilní síťovinou s dodávkou výztužné sítě a stěrkového tmelu</t>
  </si>
  <si>
    <t>602021104R00</t>
  </si>
  <si>
    <t>Omítky stěn z hotových směsí adhézní nátěr, akrylátová disperze,  ,  ,</t>
  </si>
  <si>
    <t>610991111R00</t>
  </si>
  <si>
    <t>Zakrývání výplní vnitřních otvorů, předmětů apod. fólií Pe 0,05-0,2 mm</t>
  </si>
  <si>
    <t>631342824R00</t>
  </si>
  <si>
    <t>Mazanina z betonu lehkého hutného konstrukčního tloušťky přes 50 do 80 mm z polystyrenbetonu, 0,9 MPa</t>
  </si>
  <si>
    <t>m3</t>
  </si>
  <si>
    <t>631319151R00</t>
  </si>
  <si>
    <t>Příplatek za přehlazení povrchu tloušťka mazaniny do 80 mm</t>
  </si>
  <si>
    <t>631361921RT1</t>
  </si>
  <si>
    <t>Výztuž mazanin z betonů a z lehkých betonů ze svařovaných sítí průměr drátu 4 mm, velikost oka 100/100 mm</t>
  </si>
  <si>
    <t>631591211R00</t>
  </si>
  <si>
    <t>Násyp pod podlahy z lehkých materiálů z minerálního porobetonového granulátu</t>
  </si>
  <si>
    <t>289970111R00</t>
  </si>
  <si>
    <t>Geotextílie separační, filtrační, zpevňující polypropylén, 300 g/m2</t>
  </si>
  <si>
    <t>941955001R00</t>
  </si>
  <si>
    <t>Lešení lehké pracovní pomocné pomocné, o výšce lešeňové podlahy do 1,2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</si>
  <si>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</si>
  <si>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</t>
  </si>
  <si>
    <t>zárubněmi, umytí a vyčištění jiných zasklených a natíraných ploch a zařizovacích předmětů před předáním do užívání světlá výška podlaží do 4 m</t>
  </si>
  <si>
    <t>POP</t>
  </si>
  <si>
    <t>952901110R00</t>
  </si>
  <si>
    <t>Čištění budov mytím vnějších ploch oken a dveří</t>
  </si>
  <si>
    <t>762522811R00</t>
  </si>
  <si>
    <t>Demontáž podlah s polštáři , z prken, tloušťky do 32 mm</t>
  </si>
  <si>
    <t>963065511R00</t>
  </si>
  <si>
    <t>Bourání dřevěných podlah z prken ze dřeva měkkého</t>
  </si>
  <si>
    <t>968095002R00</t>
  </si>
  <si>
    <t>Vybourání vnitřních parapetů dřevěných, šířky do 50 cm,</t>
  </si>
  <si>
    <t>968061112R00</t>
  </si>
  <si>
    <t>Vyvěšení nebo zavěšení dřevěných křídel oken, plochy do 1,5 m2</t>
  </si>
  <si>
    <t>968061125R00</t>
  </si>
  <si>
    <t>Vyvěšení nebo zavěšení dřevěných křídel dveří, plochy do 2 m2</t>
  </si>
  <si>
    <t>965082933RT1</t>
  </si>
  <si>
    <t>Odstranění násypu pod podlahami a ochranného na střechách tloušťky do 200 mm, plochy přes 2 m2</t>
  </si>
  <si>
    <t>965042131RT1</t>
  </si>
  <si>
    <t>Bourání podkladů pod dlažby nebo litých celistvých dlažeb a mazanin  betonových nebo z litého asfaltu, tloušťky do 100 mm, plochy do 4 m2</t>
  </si>
  <si>
    <t>962031132R00</t>
  </si>
  <si>
    <t>Bourání příček z cihel a tvárnic z jakýchkoliv cihel pálených, plných nebo dutých, na jakoukoliv maltu vápenou nebo vápenocementovou, tloušťky do 100 mm</t>
  </si>
  <si>
    <t>767712811R00</t>
  </si>
  <si>
    <t>Demontáž výkladců zapuštěných šroubovaných</t>
  </si>
  <si>
    <t>968062455R00</t>
  </si>
  <si>
    <t>Vybourání dřevěných rámů dveřních zárubní, plochy do 2 m2</t>
  </si>
  <si>
    <t>965081713RT2</t>
  </si>
  <si>
    <t>Bourání podlah z keramických dlaždic, tloušťky do 10 mm, plochy přes 1 m2</t>
  </si>
  <si>
    <t>762841812R00</t>
  </si>
  <si>
    <t>Demontáž podbíjení obkladů stropů a satřech sklonu do 60° z prken hrubých tloušťky do 35 mm s omítkou</t>
  </si>
  <si>
    <t>974031164R00</t>
  </si>
  <si>
    <t>Vysekání rýh v jakémkoliv zdivu cihelném v ploše do hloubky 150 mm, šířky do 150 mm</t>
  </si>
  <si>
    <t>978013161R00</t>
  </si>
  <si>
    <t>Otlučení omítek vápenných nebo vápenocementových vnitřních stěn, v rozsahu do 50 %</t>
  </si>
  <si>
    <t>978013191R00</t>
  </si>
  <si>
    <t>Otlučení omítek vápenných nebo vápenocementových vnitřních stěn, v rozsahu do 100 %</t>
  </si>
  <si>
    <t>978021191R00</t>
  </si>
  <si>
    <t>Otlučení cementových omítek vnitřních stěn v rozsahu do 100 %</t>
  </si>
  <si>
    <t>978059521R00</t>
  </si>
  <si>
    <t>Odsekání a odebrání obkladů stěn z obkládaček vnitřních z jakýchkoliv materiálů, plochy do 2 m2</t>
  </si>
  <si>
    <t>979081111R00</t>
  </si>
  <si>
    <t>Odvoz suti a vybouraných hmot na skládku do 1 km</t>
  </si>
  <si>
    <t>POL1_1</t>
  </si>
  <si>
    <t>979081121R00</t>
  </si>
  <si>
    <t>Odvoz suti a vybouraných hmot na skládku příplatek za každý další 1 km</t>
  </si>
  <si>
    <t>979017111R00</t>
  </si>
  <si>
    <t>Svislé přemístění suti nošením na H do 3,5 m</t>
  </si>
  <si>
    <t>979017191R00</t>
  </si>
  <si>
    <t>Příplatek k přemístění suti za dalších H 3,5 m</t>
  </si>
  <si>
    <t>979094211R00</t>
  </si>
  <si>
    <t>Nakládání nebo překládání vybourané suti</t>
  </si>
  <si>
    <t>979082111R00</t>
  </si>
  <si>
    <t>Vnitrostaveništní doprava suti a vybouraných hmot do 10 m</t>
  </si>
  <si>
    <t>979990001R00</t>
  </si>
  <si>
    <t>Poplatek za skládku stavební suti</t>
  </si>
  <si>
    <t>979990161R00</t>
  </si>
  <si>
    <t>Poplatek za skládku suti - dřevo</t>
  </si>
  <si>
    <t>999281108R00</t>
  </si>
  <si>
    <t>Přesun hmot pro opravy a údržbu objektů pro opravy a údržbu dosavadních objektů včetně vnějších plášťů výšky do 12 m,</t>
  </si>
  <si>
    <t>711212000R00</t>
  </si>
  <si>
    <t>Izolace proti netlakové vodě - nátěry a stěrky nátěr podkladní pod hydroizolační stěrky</t>
  </si>
  <si>
    <t>711212002RT1</t>
  </si>
  <si>
    <t>Izolace proti netlakové vodě - nátěry a stěrky stěrka hydroizolační  proti vlhkosti</t>
  </si>
  <si>
    <t>998711102R00</t>
  </si>
  <si>
    <t>Přesun hmot pro izolace proti vodě svisle do 12 m</t>
  </si>
  <si>
    <t>POL1_7</t>
  </si>
  <si>
    <t>713121111R00</t>
  </si>
  <si>
    <t>Montáž tepelné izolace podlah  jednovrstvá, bez dodávky materiálu</t>
  </si>
  <si>
    <t>63153803.AR</t>
  </si>
  <si>
    <t>deska izolační polotuhá, podlahová; minerální vlákno; tl. 50,0 mm; součinitel tepelné vodivosti 0, 039 W/mK; R = 1,250 m2K/W; obj. hmotnost 140,00 kg/m3; hydrofobizováno</t>
  </si>
  <si>
    <t>63153804R</t>
  </si>
  <si>
    <t>deska izolační polotuhá, podlahová; minerální vlákno; tl. 60,0 mm; součinitel tepelné vodivosti 0, 039 W/mK; R = 1,500 m2K/W; obj. hmotnost 140,00 kg/m3; hydrofobizováno</t>
  </si>
  <si>
    <t>713121118R00</t>
  </si>
  <si>
    <t>Izolace podlah tepelná obložení stěn dilatační páskou, bez dodávky materiálu,</t>
  </si>
  <si>
    <t>28375331R</t>
  </si>
  <si>
    <t>páska dilatační extrudovaný PE; š = 100 mm; tl. 5 mm; l = 50 000 mm</t>
  </si>
  <si>
    <t>713191100RT9</t>
  </si>
  <si>
    <t>Izolace tepelné běžných konstrukcí - doplňky položení izolační fólie, včetně dodávky materiálu</t>
  </si>
  <si>
    <t>713111130R00</t>
  </si>
  <si>
    <t>Montáž tepelné izolace stropů vložené mezi krokve,</t>
  </si>
  <si>
    <t>63150844R</t>
  </si>
  <si>
    <t>deska izolační minerální vlákno; rovná hrana; tl. 100,0 mm; součinitel tepelné vodivosti 0,038 W/mK; R = 2,650 m2K/W; obj. hmotnost 30,00 kg/m3; hydrofobizováno</t>
  </si>
  <si>
    <t>713111221RS2</t>
  </si>
  <si>
    <t>Montáž tepelné izolace stropů parotěsná zábrana zavěšených podhledů s přelepením spojů, včetně dodávky fólie</t>
  </si>
  <si>
    <t>713111271RS2</t>
  </si>
  <si>
    <t>Montáž tepelné izolace stropů parotěsná zábrana napojení parozábrany na související konstrukce oboustrannou páskou, s dodávkou materiálu</t>
  </si>
  <si>
    <t>998713102R00</t>
  </si>
  <si>
    <t>Přesun hmot pro izolace tepelné v objektech výšky do 12 m</t>
  </si>
  <si>
    <t>762512245R00</t>
  </si>
  <si>
    <t>Položení podlah pod PVC montáž šroubováním</t>
  </si>
  <si>
    <t>60726012.AR</t>
  </si>
  <si>
    <t>deska dřevoštěpková třívrstvá pro prostředí vlhké; strana nebroušená; hrana pero/drážka; tl = 15,0 mm</t>
  </si>
  <si>
    <t>60725039R</t>
  </si>
  <si>
    <t>deska dřevoštěpková třívrstvá pro prostředí vlhké; strana nebroušená; hrana pero/drážka; tl = 22,0 mm</t>
  </si>
  <si>
    <t>998762102R00</t>
  </si>
  <si>
    <t>Přesun hmot pro konstrukce tesařské v objektech výšky do 12 m</t>
  </si>
  <si>
    <t>766694122R00</t>
  </si>
  <si>
    <t>Ostatní montáž parapetních desek dřevěných pro jakékoliv upevnění  šířky přes 300 mm, délky přes 1000 do 1600 mm</t>
  </si>
  <si>
    <t>60775326R</t>
  </si>
  <si>
    <t>parapet vnitřní š = 400 mm; materiál - povrch laminátová fólie CPL; materiál - jádro vlhkuodolná DTD ; dekor mramor, buk, zlatý dub, třešeň, aluminium, dub, pino</t>
  </si>
  <si>
    <t>60775453R</t>
  </si>
  <si>
    <t>krytka parapetu plast; boční, oboustranná; rozměr 600 mm; barva bílá, imitace dřeva</t>
  </si>
  <si>
    <t>766660032RA0</t>
  </si>
  <si>
    <t>Montáž dveří dřevěných montáž obložkové zárubně, montáž kliky a štítku, montáž a dodávka dveřního prahu šířky 70 cm</t>
  </si>
  <si>
    <t>Agregovaná položka</t>
  </si>
  <si>
    <t>POL2_</t>
  </si>
  <si>
    <t>766660034RA0</t>
  </si>
  <si>
    <t>Montáž dveří dřevěných montáž obložkové zárubně, montáž kliky a štítku, montáž a dodávka dveřního prahu šířky 80 cm</t>
  </si>
  <si>
    <t>766661122R00</t>
  </si>
  <si>
    <t>Montáž dveřních křídel kompletizovaných otevíravých ,  , do ocelové nebo fošnové zárubně, jednokřídlových, šířky přes 800 mm</t>
  </si>
  <si>
    <t>611601202R</t>
  </si>
  <si>
    <t>dveře vnitřní š = 700 mm; h = 1 970,0 mm; laminátové; otevíravé; počet křídel 1; plné; dekor dub, buk, olše, javor, třešeň, bílá, šedá, ořech, wenge, kalvados, merano, titan</t>
  </si>
  <si>
    <t>61181511R</t>
  </si>
  <si>
    <t>zárubeň dřevěná obkladová; otočná; pro dveře jednokřídlové; š průchodu 700 mm; h průchodu 1 970 mm; tloušťka stěny 60 až 170 mm; laminovaná; dub, buk, ořech, olše, javor, třešeň, bílá, hruška, teak,</t>
  </si>
  <si>
    <t>bělený dub, šedá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</si>
  <si>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</si>
  <si>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</si>
  <si>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61181512R</t>
  </si>
  <si>
    <t>zárubeň dřevěná obkladová; otočná; pro dveře jednokřídlové; š průchodu 800 mm; h průchodu 1 970 mm; tloušťka stěny 60 až 170 mm; laminovaná; dub, buk, ořech, olše, javor, třešeň, bílá, hruška, teak,</t>
  </si>
  <si>
    <t>611815297R</t>
  </si>
  <si>
    <t>zárubeň dřevěná obkladová; otočná; pro dveře jednokřídlové; š průchodu 800 mm; h průchodu 1 970 mm; tloušťka stěny 260 až 350 mm; laminovaná; dub, ořech, olše, hruška, teak</t>
  </si>
  <si>
    <t>766670021R00</t>
  </si>
  <si>
    <t>Montáž obložkové zárubně a dveřního křídla kliky a štítku</t>
  </si>
  <si>
    <t>54914620R</t>
  </si>
  <si>
    <t>kování interiérové kliky se štíty pro klíč; povrch - kliky pochromované; povrch - štíty leštěná nerez</t>
  </si>
  <si>
    <t>549146440R</t>
  </si>
  <si>
    <t>kování bezpečnostní klika - madlo; povrch Cr; příslušenství cylindrická vložka, 5 klíčů</t>
  </si>
  <si>
    <t>766695212R00</t>
  </si>
  <si>
    <t>Ostatní montáž prahů dveří jednokřídlých, šířky do 100 mm</t>
  </si>
  <si>
    <t>766669924R00</t>
  </si>
  <si>
    <t>Oprava dveřních křídel výměna kování dveřních křídel kukátka</t>
  </si>
  <si>
    <t>766669923R00</t>
  </si>
  <si>
    <t>Oprava dveřních křídel výměna kování dveřních křídel dveřního štítku</t>
  </si>
  <si>
    <t>28399901R</t>
  </si>
  <si>
    <t>štítek orientační</t>
  </si>
  <si>
    <t>61187136R</t>
  </si>
  <si>
    <t>práh dub; š = 100 mm; l = 700,0 mm; tl = 20,0 mm</t>
  </si>
  <si>
    <t>61187156R</t>
  </si>
  <si>
    <t>práh dub; š = 100 mm; l = 800,0 mm; tl = 20,0 mm</t>
  </si>
  <si>
    <t>998766102R00</t>
  </si>
  <si>
    <t>Přesun hmot pro konstrukce truhlářské v objektech výšky do 12 m</t>
  </si>
  <si>
    <t>767612915R00</t>
  </si>
  <si>
    <t>Oprava a údržba oken seřízení dřevěného okna</t>
  </si>
  <si>
    <t>998767102R00</t>
  </si>
  <si>
    <t>Přesun hmot pro kovové stavební doplňk. konstrukce v objektech výšky do 12 m</t>
  </si>
  <si>
    <t>771575111RT1</t>
  </si>
  <si>
    <t>Montáž podlah vnitřních z dlaždic keramických 450 x 450 mm, režných nebo glazovaných, hladkých, kladených do flexibilního tmele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</si>
  <si>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</si>
  <si>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</si>
  <si>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</si>
  <si>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</si>
  <si>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771578011R00</t>
  </si>
  <si>
    <t>Zvláštní úpravy spár spára podlaha-stěna silikonem</t>
  </si>
  <si>
    <t>59764223R</t>
  </si>
  <si>
    <t>dlažba keramická š = 300 mm; l = 600 mm; h = 10,0 mm; povrch lesklý; pro interiér i exteriér</t>
  </si>
  <si>
    <t>998771102R00</t>
  </si>
  <si>
    <t>Přesun hmot pro podlahy z dlaždic v objektech výšky do 12 m</t>
  </si>
  <si>
    <t>776521100RU2</t>
  </si>
  <si>
    <t>Lepení povlakových podlah z plastů  Lepení povlakových podlah z plastů - pásy z PVC, montáž včetně dodávky podlahoviny, tl. 2,0 mm</t>
  </si>
  <si>
    <t>776101115R00</t>
  </si>
  <si>
    <t>Přípravné práce vyrovnání podkladů samonivelační hmotou</t>
  </si>
  <si>
    <t>776101121R00</t>
  </si>
  <si>
    <t>Přípravné práce penetrace podkladu</t>
  </si>
  <si>
    <t>776421100RU1</t>
  </si>
  <si>
    <t>Lepení soklíků PVC a napojení krytiny na stěnu lepení podlahových soklíků z PVC a vinylu včetně dodávky soklíku</t>
  </si>
  <si>
    <t>998776102R00</t>
  </si>
  <si>
    <t>Přesun hmot pro podlahy povlakové v objektech výšky do 12 m</t>
  </si>
  <si>
    <t>781101210R00</t>
  </si>
  <si>
    <t>Příprava podkladu pod obklady penetrace podkladu pod obklady</t>
  </si>
  <si>
    <t>781475115R00</t>
  </si>
  <si>
    <t>Montáž obkladů vnitřních z dlaždic keramických kladených do tmele 250 x 250 mm,  , kladených do flexibilního tmele</t>
  </si>
  <si>
    <t>597813732R</t>
  </si>
  <si>
    <t>obklad keramický š = 198 mm; l = 398 mm; h = 7,0 mm; pro interiér; barva béžová; mat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</si>
  <si>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</si>
  <si>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</si>
  <si>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781497121RS2</t>
  </si>
  <si>
    <t>Lišty k obkladům profil rohový eloxovaný hliník, uložení do tmele,  , výška profilu 8 mm,</t>
  </si>
  <si>
    <t>781491001R00</t>
  </si>
  <si>
    <t>Lišty k obkladům bez dodávky materiálu</t>
  </si>
  <si>
    <t>2834241693R</t>
  </si>
  <si>
    <t>profil plastový na obklad vnější růžek; rozměr 8,0 mm; hrana oblá, R=9 mm</t>
  </si>
  <si>
    <t>781111111R00</t>
  </si>
  <si>
    <t>Doplňkové práce při provádění obkladů řezání obkladaček diamantovým kotoučem</t>
  </si>
  <si>
    <t>998781102R00</t>
  </si>
  <si>
    <t>Přesun hmot pro obklady keramické v objektech výšky do 12 m</t>
  </si>
  <si>
    <t>783636210R00</t>
  </si>
  <si>
    <t>Nátěry truhlářských výrobků akrylátové 1x základní</t>
  </si>
  <si>
    <t>783636211R00</t>
  </si>
  <si>
    <t>Nátěry truhlářských výrobků akrylátové 2xemail</t>
  </si>
  <si>
    <t>784402801R00</t>
  </si>
  <si>
    <t>Odstranění maleb oškrabáním, v místnostech do 3,8 m</t>
  </si>
  <si>
    <t>784165511R00</t>
  </si>
  <si>
    <t>Malby z malířských směsí otěruvzdorných,  , bělost 93 %, jednonásobné</t>
  </si>
  <si>
    <t>784165512R00</t>
  </si>
  <si>
    <t>Malby z malířských směsí otěruvzdorných,  , bělost 93 %, dvojnásobné</t>
  </si>
  <si>
    <t>220890084R00</t>
  </si>
  <si>
    <t>Účast projektanta na stavbě</t>
  </si>
  <si>
    <t>h</t>
  </si>
  <si>
    <t>005121 R</t>
  </si>
  <si>
    <t>Zařízení staveniště</t>
  </si>
  <si>
    <t>Soubor</t>
  </si>
  <si>
    <t>VRN</t>
  </si>
  <si>
    <t>POL99_8</t>
  </si>
  <si>
    <t>005121020R</t>
  </si>
  <si>
    <t>Provoz zařízení staveniště</t>
  </si>
  <si>
    <t>005121030R</t>
  </si>
  <si>
    <t>Odstranění zařízení staveniště</t>
  </si>
  <si>
    <t>005211080R</t>
  </si>
  <si>
    <t>Bezpečnostní a hygienická opatření na staveništi</t>
  </si>
  <si>
    <t>SUM</t>
  </si>
  <si>
    <t>Poznámky uchazeče k zadání</t>
  </si>
  <si>
    <t>POPUZIV</t>
  </si>
  <si>
    <t>END</t>
  </si>
  <si>
    <t>340235212R00</t>
  </si>
  <si>
    <t>Zazdívka otvorů o ploše do 0,0225 m2 v příčkách nebo stěnách cihlami pálenými tloušťky nad 100 mm</t>
  </si>
  <si>
    <t>340235211R00</t>
  </si>
  <si>
    <t>Zazdívka otvorů o ploše do 0,0225 m2 v příčkách nebo stěnách cihlami pálenými tloušťky do 100 mm</t>
  </si>
  <si>
    <t>612403399RT2</t>
  </si>
  <si>
    <t>Hrubá výplň rýh ve stěnách, jakoukoliv maltou maltou ze suchých směsí jakékoliv šířky</t>
  </si>
  <si>
    <t>347082263R00</t>
  </si>
  <si>
    <t>Bezpečnostní předstěny opláštěné sádrokartonovými deskami BT 3 předstěny volně stojící, ocelová konstrukce CW, 2 x opláštěné tl.200 mm  CW 75 + CD, tloušťka desky 12,5 mm, impregnovaná , tl.</t>
  </si>
  <si>
    <t>izolace 40 mm, požární odolnos EI 30</t>
  </si>
  <si>
    <t>734200822R00</t>
  </si>
  <si>
    <t>Demontáž závitových armatur se dvěma závity, přes 1/2 do G 1"</t>
  </si>
  <si>
    <t>723120804R00</t>
  </si>
  <si>
    <t>Demontáž potrubí svařovaného z trubek závitových do DN 25</t>
  </si>
  <si>
    <t>722130801R00</t>
  </si>
  <si>
    <t>Demontáž potrubí z ocelových trubek závitových do DN 25</t>
  </si>
  <si>
    <t>722260812R00</t>
  </si>
  <si>
    <t>Demontáž vodoměrů závitových G 3/4"</t>
  </si>
  <si>
    <t>725290010RA0</t>
  </si>
  <si>
    <t>Demontáž zařizovacích předmětů klozetu včetně splachovací nádrže</t>
  </si>
  <si>
    <t>725220841R00</t>
  </si>
  <si>
    <t>Demontáž van ocelových</t>
  </si>
  <si>
    <t>soubor</t>
  </si>
  <si>
    <t>725840850R00</t>
  </si>
  <si>
    <t>Demontáž baterií sprchových diferenciálních G 3/4x1</t>
  </si>
  <si>
    <t>971033261R00</t>
  </si>
  <si>
    <t>Vybourání otvorů ve zdivu cihelném z jakýchkoliv cihel pálených na jakoukoliv maltu vápenou nebo vápenocementovou, plochy do 0,0225 m2, tloušťky do 600 mm</t>
  </si>
  <si>
    <t>971033241R00</t>
  </si>
  <si>
    <t>Vybourání otvorů ve zdivu cihelném z jakýchkoliv cihel pálených na jakoukoliv maltu vápenou nebo vápenocementovou, plochy do 0,0225 m2, tloušťky do 300 mm</t>
  </si>
  <si>
    <t>974031132R00</t>
  </si>
  <si>
    <t>Vysekání rýh v jakémkoliv zdivu cihelném v ploše do hloubky 50 mm, šířky do 70 mm</t>
  </si>
  <si>
    <t>974031153R00</t>
  </si>
  <si>
    <t>Vysekání rýh v jakémkoliv zdivu cihelném v ploše do hloubky 100 mm, šířky do 100 mm</t>
  </si>
  <si>
    <t>974031154R00</t>
  </si>
  <si>
    <t>Vysekání rýh v jakémkoliv zdivu cihelném v ploše do hloubky 100 mm, šířky do 150 mm</t>
  </si>
  <si>
    <t>974031167R00</t>
  </si>
  <si>
    <t>Vysekání rýh v jakémkoliv zdivu cihelném v ploše do hloubky 150 mm, šířky do 300 mm</t>
  </si>
  <si>
    <t>979092111R00</t>
  </si>
  <si>
    <t>Vyklizení ulehlé suti z pl.do 15 m2/ hl. 2 m-ručně</t>
  </si>
  <si>
    <t>Odvoz suti a vybouraných hmot na skládku Odvoz suti a vybour. hmot na skládku do 1 km</t>
  </si>
  <si>
    <t>979990111R00</t>
  </si>
  <si>
    <t>Poplatek za skládku suti - stavební keramika</t>
  </si>
  <si>
    <t>721176101R00</t>
  </si>
  <si>
    <t>Potrubí z plastových trub polypropylenové potrubí PP, připojovací, D 32 mm, s 1,8 mm, DN 30</t>
  </si>
  <si>
    <t>721176102R00</t>
  </si>
  <si>
    <t>Potrubí z plastových trub polypropylenové potrubí PP, připojovací, D 40 mm, s 1,8 mm, DN 40</t>
  </si>
  <si>
    <t>721176103R00</t>
  </si>
  <si>
    <t>Potrubí z plastových trub polypropylenové potrubí PP, připojovací, D 50 mm, s 1,8 mm, DN 50</t>
  </si>
  <si>
    <t>721176104R00</t>
  </si>
  <si>
    <t>Potrubí z plastových trub polypropylenové potrubí PP, připojovací, D 75 mm, s 1,9 mm, DN 70</t>
  </si>
  <si>
    <t>721176105R00</t>
  </si>
  <si>
    <t>Potrubí z plastových trub polypropylenové potrubí PP, připojovací, D 110 mm, s 2,7 mm, DN 100</t>
  </si>
  <si>
    <t>721194103R00</t>
  </si>
  <si>
    <t>Zřízení přípojek na potrubí D 32 mm, materiál ve specifikaci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</si>
  <si>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</si>
  <si>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</si>
  <si>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</si>
  <si>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</si>
  <si>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</si>
  <si>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</si>
  <si>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</si>
  <si>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</si>
  <si>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998721102R00</t>
  </si>
  <si>
    <t>Přesun hmot pro vnitřní kanalizaci v objektech výšky do 12 m</t>
  </si>
  <si>
    <t>722172631R00</t>
  </si>
  <si>
    <t>Potrubí z plastických hmot polypropylenové potrubí PP-R, D 20 mm, s 3,4 mm, PN 20, polyfúzně svařované, bez zednických výpomocí</t>
  </si>
  <si>
    <t>722181243RT7</t>
  </si>
  <si>
    <t>Izolace vodovodního potrubí návleková trubice z pěnového polyetylenu s povrchovou ochrannou polyetylenovou tkaninou, tloušťka stěny 13 mm, d 22 mm</t>
  </si>
  <si>
    <t>722181244RT7</t>
  </si>
  <si>
    <t>Izolace vodovodního potrubí návleková trubice z pěnového polyetylenu s povrchovou ochrannou polyetylenovou tkaninou, tloušťka stěny 20 mm, d 22 mm</t>
  </si>
  <si>
    <t>722202213R00</t>
  </si>
  <si>
    <t>Armatury k potrubím z plastů nástěnka, vnitřní závit, spoj svařováním, D 20 mm x DN 15</t>
  </si>
  <si>
    <t>722202221R00</t>
  </si>
  <si>
    <t>Armatury k potrubím z plastů nástěnný komplet (dvojnástěnka), vnitřní závit, spoj svařováním, D 20 mm x DN 15</t>
  </si>
  <si>
    <t>722202442R00</t>
  </si>
  <si>
    <t>Armatury k potrubím z plastů kulový kohout rozebíratelný, s vypouštěním, spoj svařováním, D 20 mm</t>
  </si>
  <si>
    <t>722235842R00</t>
  </si>
  <si>
    <t>Armatury závitové se dvěma závity včetně dodávky materiálu bezpečnostní skupina  k zásobníkům TV, vnitřní-vnější závit, DN 20, PN 10, mosaz</t>
  </si>
  <si>
    <t>722280107R00</t>
  </si>
  <si>
    <t>Tlakové zkoušky vodovodního potrubí přes DN 32 do DN 40</t>
  </si>
  <si>
    <t>722290234R00</t>
  </si>
  <si>
    <t>Proplach a dezinfekce vodovodního potrubí do DN 80</t>
  </si>
  <si>
    <t>998722102R00</t>
  </si>
  <si>
    <t>Přesun hmot pro vnitřní vodovod v objektech výšky do 12 m</t>
  </si>
  <si>
    <t>723120203R00</t>
  </si>
  <si>
    <t>Potrubí z trubek černých závitových svařovaných DN 20</t>
  </si>
  <si>
    <t>723191121R00</t>
  </si>
  <si>
    <t>Přípojky ke strojům a zařízením flexibilní hadice připojovací flexibilní hadice pro plynové spotřebiče s bajonetovým připojením, DN 15, délka 500 mm</t>
  </si>
  <si>
    <t>ks</t>
  </si>
  <si>
    <t>723235112R00</t>
  </si>
  <si>
    <t>Armatury závitové se dvěma závity včetně materiálu kulový kohout, vnitřní-vnitřní, DN 20, PN 8, mosaz</t>
  </si>
  <si>
    <t>723261912R00</t>
  </si>
  <si>
    <t>Montáž plynoměrů s odvzdušněním a vyzkoušením PS-2, PS-6</t>
  </si>
  <si>
    <t>723190901R00</t>
  </si>
  <si>
    <t>Opravy plynovodního potrubí doplňkové práce uzavření nebo otevření plynového potrubí při opravách</t>
  </si>
  <si>
    <t>723190907R00</t>
  </si>
  <si>
    <t>Opravy plynovodního potrubí doplňkové práce odvzdušnění a napuštění plynového potrubí</t>
  </si>
  <si>
    <t>723190909R00</t>
  </si>
  <si>
    <t>Opravy plynovodního potrubí doplňkové práce neúřední tlaková zkouška dosavadního potrubí</t>
  </si>
  <si>
    <t>998723102R00</t>
  </si>
  <si>
    <t>Přesun hmot pro vnitřní plynovod v objektech výšky do 12 m</t>
  </si>
  <si>
    <t>725014161R00</t>
  </si>
  <si>
    <t>Klozetové mísy závěsné, bilé, hluboké splachování, zadní, včetně sedátka, šířka 360 mm, hloubka 510 mm, výška 400 mm</t>
  </si>
  <si>
    <t>725037331R00</t>
  </si>
  <si>
    <t>Umývátko na šrouby, bílé, šířka 450 mm, hloubka 370 mm</t>
  </si>
  <si>
    <t>725823121R00</t>
  </si>
  <si>
    <t>Baterie umyvadlové a dřezové baterie umyvadlová, stojánková, ruční ovládání s otvíráním odpadu, standardní</t>
  </si>
  <si>
    <t>725849302R00</t>
  </si>
  <si>
    <t>Montáž baterií sprchových držáku sprchy</t>
  </si>
  <si>
    <t>55145352R</t>
  </si>
  <si>
    <t>kombinace sprchová držák pevný; ruční sprcha d 68 mm; hadice 150 cm; povrch chrom</t>
  </si>
  <si>
    <t>725249103R00</t>
  </si>
  <si>
    <t>Sprchové kabiny a mísy montáž sprchových koutů</t>
  </si>
  <si>
    <t>55484451.AR</t>
  </si>
  <si>
    <t>dveře sprchové kloubové; h = 1 850,0 mm; š = 900,0 mm; š. vstupu 620 mm; výplň bezpečnostní sklo, dezén</t>
  </si>
  <si>
    <t>55145357R</t>
  </si>
  <si>
    <t>tyč sprchová l = 90 cm; příslušenství posuvný držák; chrom</t>
  </si>
  <si>
    <t>725814106R00</t>
  </si>
  <si>
    <t>Rohové ventily rohový ventil, s filtrem, bez matky, DN 15 x DN 15, mosaz</t>
  </si>
  <si>
    <t>725249102R00</t>
  </si>
  <si>
    <t>Sprchové kabiny a mísy montáž sprchových mís a vaniček</t>
  </si>
  <si>
    <t>725860213R00</t>
  </si>
  <si>
    <t>Zápachové uzávěrky (sifony) pro zařizovací předměty D 32, 40 mm x 5/4"; pro umyvadla; PP; příslušenství krycí růžice odtoku, zpětný uzávěr</t>
  </si>
  <si>
    <t>725860227R00</t>
  </si>
  <si>
    <t>Zápachové uzávěrky (sifony) pro zařizovací předměty uzávěrka zápachová D 50 mm; pro sprchové kouty; PP; s kulovým kloubem na odtoku, s vyjímatelnou sifonovou vložkou, s krytkou z nerez oceli</t>
  </si>
  <si>
    <t>725869101R00</t>
  </si>
  <si>
    <t>Montáž zápachových uzávěrek pro zařiz. předměty umyvadlových, D 32</t>
  </si>
  <si>
    <t>551620272R</t>
  </si>
  <si>
    <t>sifon podomítkový, pračkový; nerez, plast; průtok 16,8 l/min</t>
  </si>
  <si>
    <t>725845111R00</t>
  </si>
  <si>
    <t>Baterie sprchové baterie sprchová nástěnná, ruční ovládání bez příslušentsví, standardní</t>
  </si>
  <si>
    <t>55220115.MR</t>
  </si>
  <si>
    <t>vanička sprchová čtvrtkruh; l = 910,0 mm; š = 910 mm; hl = 185 mm; průměr odpadu 90 mm; akrylátová; bílá; umístění v rohu; samonosná</t>
  </si>
  <si>
    <t>998725102R00</t>
  </si>
  <si>
    <t>Přesun hmot pro zařizovací předměty v objektech výšky do 12 m</t>
  </si>
  <si>
    <t>726211123R00</t>
  </si>
  <si>
    <t>Klozety montážní prvek pro zavěšené WC s nádržkou, pro instalaci s mokrými procesy do masivních zděných konstrukcí nebo pro předstěnovou instalaci s předezděním, bez soupravy na tlumení hluku, bez</t>
  </si>
  <si>
    <t>ovladacího tlačitka, ovládání zepředu, stavební výška 108 cm</t>
  </si>
  <si>
    <t>998726122R00</t>
  </si>
  <si>
    <t>Přesun hmot pro předstěnové systémy v objektech výšky do 12 m</t>
  </si>
  <si>
    <t>728112112R00</t>
  </si>
  <si>
    <t>Kruhové plechové potrubí montáž kruhového plechového potrubí, do průměru d 200 mm</t>
  </si>
  <si>
    <t>42981182R</t>
  </si>
  <si>
    <t>potrubí hladká roura; pozinkovaný plech; pr. 125,0 mm; l = 1 000 mm; použití pro rozvody vzduchu</t>
  </si>
  <si>
    <t>728112111R00</t>
  </si>
  <si>
    <t>Kruhové plechové potrubí montáž kruhového plechového potrubí, do průměru d 100 mm</t>
  </si>
  <si>
    <t>42981181R</t>
  </si>
  <si>
    <t>potrubí hladká roura; pozinkovaný plech; pr. 100,0 mm; l = 1 000 mm; použití pro rozvody vzduchu</t>
  </si>
  <si>
    <t>728212112R00</t>
  </si>
  <si>
    <t>Tvarovky pro kruhové plechové potrubí montáž oblouku do kruhového plechového potrubí, do průměru d 200 mm</t>
  </si>
  <si>
    <t>429822003R</t>
  </si>
  <si>
    <t>tvarovka do potrubí kruhová; oblouk segmentový 90°; d = 125 mm; ocelová; pozinkovaná; se 4-mi segmenty</t>
  </si>
  <si>
    <t>728212312R00</t>
  </si>
  <si>
    <t>Tvarovky pro kruhové plechové potrubí montáž jednostranné nebo oboustranné odbočky nebo kalhotového kusu do kruhového plechového potrubí, do průměru d 200 mm</t>
  </si>
  <si>
    <t>429823004R</t>
  </si>
  <si>
    <t>tvarovka do potrubí kruhová; rozbočka jednostranná T 90°; d = 125 mm, d1=100 mm; ocelová; pozinkovaná</t>
  </si>
  <si>
    <t>728614612R00</t>
  </si>
  <si>
    <t>Ventilátory axiální nízkotlaké montáž axiálního nízkotlakého nástěnného ventilátoru , do průměru d 200 mm</t>
  </si>
  <si>
    <t>429148026R</t>
  </si>
  <si>
    <t>ventilátor do koupelny připojení k potrubí pr. 125 mm; s kuličk.ložisky,časovým spínačem 2-30 min. a čidlem vlhkosti; výkon 16 W; materiál ABS plast; napájecí napětí 230 V; 50 Hz; průtok vzduchu 180</t>
  </si>
  <si>
    <t>m3/h; teplota do 40 °C; otáčky 2 400,0 ot/min; akustický tlak 35 dB (A); IP 34</t>
  </si>
  <si>
    <t>429148024R</t>
  </si>
  <si>
    <t>ventilátor do koupelny připojení k potrubí pr. 125 mm; s kuličk.ložisky, časovým spínačem 2-30min.; výkon 16 W; materiál ABS plast; napájecí napětí 230 V; 50 Hz; průtok vzduchu 180 m3/h; teplota do</t>
  </si>
  <si>
    <t>40 °C; otáčky 2 400,0 ot/min; akustický tlak 35 dB (A); IP 34</t>
  </si>
  <si>
    <t>728415111R00</t>
  </si>
  <si>
    <t>Mřížky, regulátory montáž čtyřhranné větrací nebo ventilační mřížky, do průřezu 0,04 m2,</t>
  </si>
  <si>
    <t>42972741R</t>
  </si>
  <si>
    <t>mřížka krycí; kruhová; rozměr pr. 160 mm; mater. výplň tahokov; barva základní nátěr; provedení s přírubou na volné konce potrubí</t>
  </si>
  <si>
    <t>42972740R</t>
  </si>
  <si>
    <t>mřížka krycí; kruhová; rozměr pr. 100 mm; mater. výplň tahokov; barva základní nátěr; provedení s přírubou na volné konce potrubí</t>
  </si>
  <si>
    <t>998728102R00</t>
  </si>
  <si>
    <t>Přesun hmot pro vzduchotechniku v objektech výšky do 12 m</t>
  </si>
  <si>
    <t>731249322R00</t>
  </si>
  <si>
    <t>Montáž ocelových kotlů do 50 kW (100 kW) závěsných turbo s TUV, odkouření</t>
  </si>
  <si>
    <t>484173132R</t>
  </si>
  <si>
    <t>kotel plynový  nástěnný, kondenzační; s vestavěným zásobníkem, vytápění a ohřev TUV; odtah spalin přes zeď(turbo); ocelový; palivo zemní plyn, propan; jmen.tepelný výkon 13,8 kW; jmenovitý výkon ZP</t>
  </si>
  <si>
    <t>13,4 kW; v = 725 mm; š = 800 mm; hloubka kotle 390 mm; průměr odkouření 100/60 mm; vel. zásobníku 55 litrů; hořák</t>
  </si>
  <si>
    <t>5512001901R</t>
  </si>
  <si>
    <t>odlučovač nečistot s magnetem; PN 3; provozní teplota  0 až 90 °C; 1"; magnetická indukce prstencového systému 2 x 0,3T; závit vnitřní - vnitřní</t>
  </si>
  <si>
    <t>731412251R00</t>
  </si>
  <si>
    <t>Odkouření odkouření pro kondenzační turbo kotle, prodlužovací kus odkouření 0,5 m, systém 80/125 mm</t>
  </si>
  <si>
    <t>731412252R00</t>
  </si>
  <si>
    <t>Odkouření odkouření pro kondenzační turbo kotle, prodlužovací kus odkouření 1,0 m, systém 80/125 mm</t>
  </si>
  <si>
    <t>731412269R00</t>
  </si>
  <si>
    <t>Odkouření odkouření pro kondenzační turbo kotle, revizní otvor, systém 80/125 mm</t>
  </si>
  <si>
    <t>731412263R00</t>
  </si>
  <si>
    <t>Odkouření odkouření pro kondenzační turbo kotle, koleno 90°, systém 80/125 mm</t>
  </si>
  <si>
    <t>731412577R00</t>
  </si>
  <si>
    <t>Odkouření odkouření pro kondenzační turbo kotle, kryt komína, šachty, oddělený systém 80 mm</t>
  </si>
  <si>
    <t>734109112R00</t>
  </si>
  <si>
    <t>Montáž přírubových armatur armatury ve specifikaci se dvěma přírubami, PN 0,6, DN 25</t>
  </si>
  <si>
    <t>734439104R00</t>
  </si>
  <si>
    <t>Termostaty montáž - termostaty ve specifikaci bimetalového, stonkového</t>
  </si>
  <si>
    <t>551373403R</t>
  </si>
  <si>
    <t>termostat prostorový elektronický; programovatelný; napětí 4,5 V</t>
  </si>
  <si>
    <t>211800701R00</t>
  </si>
  <si>
    <t>Kabel JYTY-Cu folie volně uložený, 2x1 mm</t>
  </si>
  <si>
    <t>998731102R00</t>
  </si>
  <si>
    <t>Přesun hmot pro kotelny umístěné ve výšce (hloubce) do 12 m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</si>
  <si>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</si>
  <si>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</si>
  <si>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</si>
  <si>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</si>
  <si>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733113113R00</t>
  </si>
  <si>
    <t>Potrubí z trubek závitových příplatek k ceně za zhotovení přípojky z ocelových trubek závitových,  , , DN 15</t>
  </si>
  <si>
    <t>722181244RT6</t>
  </si>
  <si>
    <t>Izolace vodovodního potrubí návleková trubice z pěnového polyetylenu s povrchovou ochrannou polyetylenovou tkaninou, tloušťka stěny 20 mm, d 18 mm</t>
  </si>
  <si>
    <t>722181244RT5</t>
  </si>
  <si>
    <t>Izolace vodovodního potrubí návleková trubice z pěnového polyetylenu s povrchovou ochrannou polyetylenovou tkaninou, tloušťka stěny 20 mm, d 15 mm</t>
  </si>
  <si>
    <t>783424140R00</t>
  </si>
  <si>
    <t>Nátěry potrubí a armatur syntetické potrubí, do DN 50 mm, dvojnásobné se základním nátěrem</t>
  </si>
  <si>
    <t>998733104R00</t>
  </si>
  <si>
    <t>Přesun hmot pro rozvody potrubí v objektech výšky do 36 m</t>
  </si>
  <si>
    <t>734266111R00</t>
  </si>
  <si>
    <t>Šroubení včetně dodávky materiálu regulační a uzavírací šroubení, DN 10, rohové, PN 10, bronz</t>
  </si>
  <si>
    <t>734225311R00</t>
  </si>
  <si>
    <t>Ventily a kohouty regulační závitové včetně dodávky materiálu termostatický ventil, dvouregulační, DN 10, rohový, mosaz, bez termostatické hlavice, PN 16, vnitřní závit</t>
  </si>
  <si>
    <t>734266422R00</t>
  </si>
  <si>
    <t>Šroubení včetně dodávky materiálu šroubení pro radiátory typu VK dvoutrubkový systém s vypouštěním, DN EK 20 x 15, přímé, PN 10, bronz</t>
  </si>
  <si>
    <t>734293311R00</t>
  </si>
  <si>
    <t>Ostatní armatury kohouty plnící a vypouštěcí včetně dodávky materiálu kulový kohout vypouštěcí a napouštěcí, DN 10, PN 10, mosaz</t>
  </si>
  <si>
    <t>734295212R00</t>
  </si>
  <si>
    <t>Ostatní armatury filtry a kohouty kulové s filtrem závitové včetně dodávky materiálu filtr, DN 20, vnitřní-vnitřní závit, PN 20, mosaz</t>
  </si>
  <si>
    <t>734235222R00</t>
  </si>
  <si>
    <t>Ventily a kohouty uzavírací závitové včetně dodávky materiálu kulový kohout, DN 20, vnitřní-vnitřní, PN 42, mosaz</t>
  </si>
  <si>
    <t>55137306.AR</t>
  </si>
  <si>
    <t>hlavice termostatická teplota prostoru 6 až 28 °C; ovládání ruční; provedení kapalinová</t>
  </si>
  <si>
    <t>998734103R00</t>
  </si>
  <si>
    <t>Přesun hmot pro armatury v objektech výšky do 4 m</t>
  </si>
  <si>
    <t>735157665R00</t>
  </si>
  <si>
    <t>Otopná tělesa panelová počet desek 2, počet přídavných přestupných ploch 2, výška 600 mm, délka 900 mm, provedení ventil kompakt, pravé spodní připojení, s nuceným oběhem, čelní deska profilovaná</t>
  </si>
  <si>
    <t>735157560R00</t>
  </si>
  <si>
    <t>Otopná tělesa panelová počet desek 2, počet přídavných přestupných ploch 1, výška 600 mm, délka 400 mm, provedení ventil kompakt, pravé spodní připojení, s nuceným oběhem, čelní deska profilovaná</t>
  </si>
  <si>
    <t>735171314R00</t>
  </si>
  <si>
    <t>Otopná tělesa koupelnová trubkové otopné těleso rovné, spodní zdola dolů nebo oboustranné shora dolů připojení, výška 1820 mm, šířka 600 mm, průměr trubek 20 mm, objem tělesa 8,2 l</t>
  </si>
  <si>
    <t>48451761.MR</t>
  </si>
  <si>
    <t>příslušenství k topení sada pro kombinované vytápění, výkon tělesa 800 W</t>
  </si>
  <si>
    <t>735191910R00</t>
  </si>
  <si>
    <t>Ostatní opravy otopných těles napuštění vody do otopného systému včetně potrubí (bez kotle a ohříváků) otopných těles</t>
  </si>
  <si>
    <t>735191903R00</t>
  </si>
  <si>
    <t>Ostatní opravy otopných těles vyčištění otopných těles propláchnutím vodou ocelových nebo hliníkových</t>
  </si>
  <si>
    <t>735191905R00</t>
  </si>
  <si>
    <t>Ostatní opravy otopných těles odvzdušnění  otopných těles</t>
  </si>
  <si>
    <t>735000912R00</t>
  </si>
  <si>
    <t>Regulace otopného systému při opravách vyregulování dvojregulačních ventilů a kohoutů s termostatickým ovládáním</t>
  </si>
  <si>
    <t>735158210R00</t>
  </si>
  <si>
    <t>Otopná tělesa panelová Doplňkové práce pro otopná tělesa panelová tlakové zkoušky , těles jednořadých</t>
  </si>
  <si>
    <t>735158220R00</t>
  </si>
  <si>
    <t>Otopná tělesa panelová Doplňkové práce pro otopná tělesa panelová tlakové zkoušky , těles dvouřadých</t>
  </si>
  <si>
    <t>998735102R00</t>
  </si>
  <si>
    <t>Přesun hmot pro otopná tělesa v objektech výšky do 12 m</t>
  </si>
  <si>
    <t>904      R02</t>
  </si>
  <si>
    <t>Hzs-zkousky v ramci montaz.praci, Topná zkouška</t>
  </si>
  <si>
    <t>HZS</t>
  </si>
  <si>
    <t>POL10_</t>
  </si>
  <si>
    <t>905      R01</t>
  </si>
  <si>
    <t>Hzs-revize provoz.souboru a st.obj., Revize</t>
  </si>
  <si>
    <t>900      RT5</t>
  </si>
  <si>
    <t>HZS, Práce v tarifní třídě 8</t>
  </si>
  <si>
    <t>210120453R00</t>
  </si>
  <si>
    <t>Ústrojí jistící vzduchový jistuč včetně zapojení třípólový do 25 A,  , ve skříni</t>
  </si>
  <si>
    <t>35822002315R</t>
  </si>
  <si>
    <t>jistič modulární do 80 A; jmen.proud 25,00 A; charakt. B; počet pólů 3; tepl.okolí -25 do + 55 °C; IP 20</t>
  </si>
  <si>
    <t>210110001RT1</t>
  </si>
  <si>
    <t>Spínač nástěnný jednopól.- řaz. 1, obyč.prostředí, včetně dodávky spínače 3553-A01340</t>
  </si>
  <si>
    <t>210110004RT1</t>
  </si>
  <si>
    <t>Spínací, spouštěcí a regulační ústrojí spínač nástěnný pro prostředí obyčejné nebo vlhké včetně zapojení a dodávky spínače, střídavý, řazení 6</t>
  </si>
  <si>
    <t>210110082RT1</t>
  </si>
  <si>
    <t>Spínací, spouštěcí a regulační ústrojí spínač sporákový zapuštěný včetně dodávky spínače a doutnavky ,  ,</t>
  </si>
  <si>
    <t>210110040RT1</t>
  </si>
  <si>
    <t>Spínač zapuštěný jednopólový + doutnavka, včetně dodávky 3553-21289 sign.doutnavky</t>
  </si>
  <si>
    <t>210111002RT1</t>
  </si>
  <si>
    <t>Zásuvka domovní vestavná - provedení 2P+PE, včetně zásuvky dvojité 5512-2249</t>
  </si>
  <si>
    <t>210010023RT1</t>
  </si>
  <si>
    <t>Trubky  trubka tuhá vč. příslušenství (kolena, přípojky atd.), PVC, uložená pevně, průměr 29 mm, mech. pevnost 320 N/5 cm, včetně dodávky materiálu</t>
  </si>
  <si>
    <t>210800101RT1</t>
  </si>
  <si>
    <t>Kabel CYKY 750 V 2x1,5 mm2 uložený pod omítkou, včetně dodávky kabelu</t>
  </si>
  <si>
    <t>210800105RT1</t>
  </si>
  <si>
    <t>Kabel CYKY 750 V 3x1,5 mm2 uložený pod omítkou, včetně dodávky kabelu</t>
  </si>
  <si>
    <t>210800105RT2</t>
  </si>
  <si>
    <t>Kabel CYKY 750 V 3x1,5 mm2 uložený pod omítkou, včetně dodávky kabelu 3Bx1,5</t>
  </si>
  <si>
    <t>210800105RT3</t>
  </si>
  <si>
    <t>Kabel CYKY 750 V 3x1,5 mm2 uložený pod omítkou, včetně dodávky kabelu 3Cx1,5</t>
  </si>
  <si>
    <t>210800106RT3</t>
  </si>
  <si>
    <t>Kabel CYKY 750 V 3x2,5 mm2 uložený pod omítkou, včetně dodávky kabelu 3Cx2,5</t>
  </si>
  <si>
    <t>210800113RT1</t>
  </si>
  <si>
    <t>Kabel CYKY 750 V 4x10 mm2 uložený pod omítkou, včetně dodávky kabelu</t>
  </si>
  <si>
    <t>210800117RT1</t>
  </si>
  <si>
    <t>Kabel CYKY 750 V 5x4 mm2 uložený pod omítkou, včetně dodávky kabelu</t>
  </si>
  <si>
    <t>210800605RT1</t>
  </si>
  <si>
    <t>Vodič nn a vn CYA 4 mm2 uložený v trubkách, včetně dodávky vodiče CYA 4</t>
  </si>
  <si>
    <t>210800607RT1</t>
  </si>
  <si>
    <t>Vodič nn a vn CYA 10 mm2 uložený v trubkách, včetně dodávky vodiče CYA 10</t>
  </si>
  <si>
    <t>210010102RT1</t>
  </si>
  <si>
    <t>Chráničky a lišty , včetně dodávky L 40</t>
  </si>
  <si>
    <t>210010301RT2</t>
  </si>
  <si>
    <t>Montáž krabice plastové krabice univerzální včetně dodávky, kruhová, průměr 73 mm, hloubka 42 mm, s víčkem, bez zapojení</t>
  </si>
  <si>
    <t>210010311RT1</t>
  </si>
  <si>
    <t>210010322RT1</t>
  </si>
  <si>
    <t>Montáž krabice plastové krabice rozvodná včetně dodávky, kruhová, průměr 73 mm, hloubka 42 mm, s víčkem a svorkovnicí, se zapojením</t>
  </si>
  <si>
    <t>210010321RT1</t>
  </si>
  <si>
    <t>Montáž krabice plastové krabice univerzální včetně dodávky, kruhová, průměr 73 mm, hloubka 42 mm, s víčkem a svorkovnicí, se zapojením</t>
  </si>
  <si>
    <t>371202012R</t>
  </si>
  <si>
    <t>zásuvka datová 1xRJ45, bílá, montáž do instalačních krabic</t>
  </si>
  <si>
    <t>371202010R</t>
  </si>
  <si>
    <t>zásuvka datová vodotěsná a prachotěsná RJ45, montáž na omítku, včetně jednoduché krabice</t>
  </si>
  <si>
    <t>210100001R00</t>
  </si>
  <si>
    <t>Ukončení vodičů, soubory pro kabely ukončení vodičů v rozvaděči včetně zapojení a vodičové koncovky, , průřez do 2,5 mm2</t>
  </si>
  <si>
    <t>210100002R00</t>
  </si>
  <si>
    <t>Ukončení vodičů, soubory pro kabely ukončení vodičů v rozvaděči včetně zapojení a vodičové koncovky, , průřez do 6 mm2</t>
  </si>
  <si>
    <t>210100003R00</t>
  </si>
  <si>
    <t>Ukončení vodičů, soubory pro kabely ukončení vodičů v rozvaděči včetně zapojení a vodičové koncovky, , průřez do 16 mm2</t>
  </si>
  <si>
    <t>900      R03</t>
  </si>
  <si>
    <t>Hodinové zúčtovací sazby stavební dělník, tarifní třída 6</t>
  </si>
  <si>
    <t>210201034R00</t>
  </si>
  <si>
    <t>Svítidla a osvětlovací zařízení svítidlo zářivkové, 20 W, stropní</t>
  </si>
  <si>
    <t>3481412</t>
  </si>
  <si>
    <t>Svítidlo nástěnné LED 1x18W</t>
  </si>
  <si>
    <t>210201039R00</t>
  </si>
  <si>
    <t>Svítidla a osvětlovací zařízení svítidlo zářivkové, 2x40 W, stropní stavebnicové</t>
  </si>
  <si>
    <t>34814121R</t>
  </si>
  <si>
    <t>svítidlo interiérové zářivkové přisazené (stropní) lineární; 2x18W; dvoutrubicové, kompenzované; indukční předřadník; IP 40; typ zdroje T26; mat.tělesa ocelový plech, kryt optický prizmatický plexi</t>
  </si>
  <si>
    <t>; patice G13</t>
  </si>
  <si>
    <t>210140651R00</t>
  </si>
  <si>
    <t>Ovládací, návěštní a signální přístroje zvonek elektrický, vodotěsný,  ,</t>
  </si>
  <si>
    <t>58541233R</t>
  </si>
  <si>
    <t>sádra pro stavebnictví šedá; bal., 30 kg</t>
  </si>
  <si>
    <t>220890202R00</t>
  </si>
  <si>
    <t>Revize</t>
  </si>
  <si>
    <t>34195R</t>
  </si>
  <si>
    <t>materiál pro elektroinstalaci</t>
  </si>
  <si>
    <t>sada</t>
  </si>
  <si>
    <t>222325033R00</t>
  </si>
  <si>
    <t>Požární sběrnicový hlásič na omítku v EZS,na kci</t>
  </si>
  <si>
    <t>449861115R</t>
  </si>
  <si>
    <t>detektor hlásič kouře konvenční optický bez patice; dosah-poloměr 7,5 m; IP 43; max.montážní výška 11,0 m; T -30 až 70 °C; průměr 102,5, výška 54  mm</t>
  </si>
  <si>
    <t>210802339RT1</t>
  </si>
  <si>
    <t>Šňůry šňůra CYSY, 3 x 2,50 mm2, pevně uložená včetně dodávky materiálu</t>
  </si>
  <si>
    <t>210190001R00</t>
  </si>
  <si>
    <t>Rozvaděče, rozvodné skříně, desky, svorkovnice montáž oceloplechových rozvodnic do váhy , 20 kg,</t>
  </si>
  <si>
    <t>35712301R</t>
  </si>
  <si>
    <t>skříň nástěnná; k povrchové montáži na stěnu pro průmysl.rozvody; IP 65; provedení dveře -ocel.plech , skelet-svařený z ohýbaného plechu; v x š x hl. 300 x 200 x 120 mm; místo použití vnitřní; barva</t>
  </si>
  <si>
    <t>standard RAL 7035</t>
  </si>
  <si>
    <t>755123   OA0</t>
  </si>
  <si>
    <t>PŘEPĚŤOVÁ OCHRANA ROZVODNÝCH SKŘÍNÍ</t>
  </si>
  <si>
    <t>34535580R</t>
  </si>
  <si>
    <t>spínač jednopólový; IP 66; řazení 1; 10 AX, 250 V AC; barva šedá</t>
  </si>
  <si>
    <t>222410002R00</t>
  </si>
  <si>
    <t>Síťový transformátor k el.otvírači na DIN lištu</t>
  </si>
  <si>
    <t>210150055R00</t>
  </si>
  <si>
    <t>Relé a ochrany relé pomocné a paměťové st nebo ss v krytu včetně zapojení, 6 P nebo 2 Z,</t>
  </si>
  <si>
    <t>210120402R00</t>
  </si>
  <si>
    <t>Ústrojí jistící vzduchový jistuč včetně zapojení jednopólový do 25 A,  , s krytem</t>
  </si>
  <si>
    <t>35822002010R</t>
  </si>
  <si>
    <t>jistič modulární do 80 A; jmen.proud 6,00 A; charakt. B; počet pólů 1+N; tepl.okolí -25 do + 55 °C; IP 20</t>
  </si>
  <si>
    <t>35822001015R</t>
  </si>
  <si>
    <t>jistič modulární do 80 A; jmen.proud 16,00 A; charakt. B; počet pólů 1; tepl.okolí -25 do + 55 °C; IP 20</t>
  </si>
  <si>
    <t>35889026.AR</t>
  </si>
  <si>
    <t>chránič proudový; jmen.proud 25,00 A; počet pólů 4; typ A; tepl.okolí -25 do+45 °C; IP 20; jmen.reziduální proud 30 mA</t>
  </si>
  <si>
    <t>35889021.AR</t>
  </si>
  <si>
    <t>chránič proudový; jmen.proud 25,00 A; počet pólů 2; typ A; tepl.okolí -25 do + 45 °C; IP 20; jmen.reziduální proud 30 mA</t>
  </si>
  <si>
    <t>35822002313R</t>
  </si>
  <si>
    <t>jistič modulární do 80 A; jmen.proud 16,00 A; charakt. B; počet pólů 3; tepl.okolí -25 do + 55 °C; IP 20</t>
  </si>
  <si>
    <t>210800647RT1</t>
  </si>
  <si>
    <t>Vodič nn a vn CYA 10 mm2 uložený pevně, včetně dodávky vodiče CYA 10</t>
  </si>
  <si>
    <t>210230272R00</t>
  </si>
  <si>
    <t>Rozvod stlačeného vzduchu revize, seřízení a uvedení do provozu řídící vent. skříně od 6 kV do 400 kV,  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</si>
</sst>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9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24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23</v>
      </c>
      <c r="D5" s="124" t="s">
        <v>45</v>
      </c>
      <c r="E5" s="91"/>
      <c r="F5" s="91"/>
      <c r="G5" s="91"/>
      <c r="H5" s="18" t="s">
        <v>42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SUMIF(F54:F85,A16,I54:I85)+SUMIF(F54:F85,"PSU",I54:I85)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SUMIF(F54:F85,A17,I54:I85)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SUMIF(F54:F85,A18,I54:I85)</f>
        <v>0</v>
      </c>
      <c r="J18" s="85"/>
    </row>
    <row r="19" spans="1:10" ht="23.25" customHeight="1" x14ac:dyDescent="0.2">
      <c r="A19" s="196" t="s">
        <v>127</v>
      </c>
      <c r="B19" s="38" t="s">
        <v>29</v>
      </c>
      <c r="C19" s="62"/>
      <c r="D19" s="63"/>
      <c r="E19" s="83"/>
      <c r="F19" s="84"/>
      <c r="G19" s="83"/>
      <c r="H19" s="84"/>
      <c r="I19" s="83">
        <f>SUMIF(F54:F85,A19,I54:I85)</f>
        <v>0</v>
      </c>
      <c r="J19" s="85"/>
    </row>
    <row r="20" spans="1:10" ht="23.25" customHeight="1" x14ac:dyDescent="0.2">
      <c r="A20" s="196" t="s">
        <v>128</v>
      </c>
      <c r="B20" s="38" t="s">
        <v>30</v>
      </c>
      <c r="C20" s="62"/>
      <c r="D20" s="63"/>
      <c r="E20" s="83"/>
      <c r="F20" s="84"/>
      <c r="G20" s="83"/>
      <c r="H20" s="84"/>
      <c r="I20" s="83">
        <f>SUMIF(F54:F85,A20,I54:I85)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'SO 01 SO 01.1 Pol'!AE158+'SO 02 SO 02.1 Pol'!AE171+'SO 03 SO 03.1 Pol'!AE70+'SO 03 SO 03.1_SO 03.1 Pol'!AE33</f>
        <v>0</v>
      </c>
      <c r="G39" s="150">
        <f>'SO 01 SO 01.1 Pol'!AF158+'SO 02 SO 02.1 Pol'!AF171+'SO 03 SO 03.1 Pol'!AF70+'SO 03 SO 03.1_SO 03.1 Pol'!AF33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 t="s">
        <v>51</v>
      </c>
      <c r="C40" s="154" t="s">
        <v>52</v>
      </c>
      <c r="D40" s="154"/>
      <c r="E40" s="154"/>
      <c r="F40" s="155">
        <f>'SO 01 SO 01.1 Pol'!AE158</f>
        <v>0</v>
      </c>
      <c r="G40" s="156">
        <f>'SO 01 SO 01.1 Pol'!AF158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53</v>
      </c>
      <c r="C41" s="148" t="s">
        <v>54</v>
      </c>
      <c r="D41" s="148"/>
      <c r="E41" s="148"/>
      <c r="F41" s="159">
        <f>'SO 01 SO 01.1 Pol'!AE158</f>
        <v>0</v>
      </c>
      <c r="G41" s="151">
        <f>'SO 01 SO 01.1 Pol'!AF158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 t="s">
        <v>55</v>
      </c>
      <c r="C42" s="154" t="s">
        <v>56</v>
      </c>
      <c r="D42" s="154"/>
      <c r="E42" s="154"/>
      <c r="F42" s="155">
        <f>'SO 02 SO 02.1 Pol'!AE171</f>
        <v>0</v>
      </c>
      <c r="G42" s="156">
        <f>'SO 02 SO 02.1 Pol'!AF171</f>
        <v>0</v>
      </c>
      <c r="H42" s="156">
        <f>(F42*SazbaDPH1/100)+(G42*SazbaDPH2/100)</f>
        <v>0</v>
      </c>
      <c r="I42" s="156">
        <f>F42+G42+H42</f>
        <v>0</v>
      </c>
      <c r="J42" s="157" t="str">
        <f>IF(CenaCelkemVypocet=0,"",I42/CenaCelkemVypocet*100)</f>
        <v/>
      </c>
    </row>
    <row r="43" spans="1:10" ht="25.5" customHeight="1" x14ac:dyDescent="0.2">
      <c r="A43" s="137">
        <v>3</v>
      </c>
      <c r="B43" s="158" t="s">
        <v>57</v>
      </c>
      <c r="C43" s="148" t="s">
        <v>56</v>
      </c>
      <c r="D43" s="148"/>
      <c r="E43" s="148"/>
      <c r="F43" s="159">
        <f>'SO 02 SO 02.1 Pol'!AE171</f>
        <v>0</v>
      </c>
      <c r="G43" s="151">
        <f>'SO 02 SO 02.1 Pol'!AF171</f>
        <v>0</v>
      </c>
      <c r="H43" s="151">
        <f>(F43*SazbaDPH1/100)+(G43*SazbaDPH2/100)</f>
        <v>0</v>
      </c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7">
        <v>2</v>
      </c>
      <c r="B44" s="153" t="s">
        <v>58</v>
      </c>
      <c r="C44" s="154" t="s">
        <v>59</v>
      </c>
      <c r="D44" s="154"/>
      <c r="E44" s="154"/>
      <c r="F44" s="155">
        <f>'SO 03 SO 03.1 Pol'!AE70+'SO 03 SO 03.1_SO 03.1 Pol'!AE33</f>
        <v>0</v>
      </c>
      <c r="G44" s="156">
        <f>'SO 03 SO 03.1 Pol'!AF70+'SO 03 SO 03.1_SO 03.1 Pol'!AF33</f>
        <v>0</v>
      </c>
      <c r="H44" s="156">
        <f>(F44*SazbaDPH1/100)+(G44*SazbaDPH2/100)</f>
        <v>0</v>
      </c>
      <c r="I44" s="156">
        <f>F44+G44+H44</f>
        <v>0</v>
      </c>
      <c r="J44" s="157" t="str">
        <f>IF(CenaCelkemVypocet=0,"",I44/CenaCelkemVypocet*100)</f>
        <v/>
      </c>
    </row>
    <row r="45" spans="1:10" ht="25.5" customHeight="1" x14ac:dyDescent="0.2">
      <c r="A45" s="137">
        <v>3</v>
      </c>
      <c r="B45" s="158" t="s">
        <v>60</v>
      </c>
      <c r="C45" s="148" t="s">
        <v>59</v>
      </c>
      <c r="D45" s="148"/>
      <c r="E45" s="148"/>
      <c r="F45" s="159">
        <f>'SO 03 SO 03.1 Pol'!AE70</f>
        <v>0</v>
      </c>
      <c r="G45" s="151">
        <f>'SO 03 SO 03.1 Pol'!AF70</f>
        <v>0</v>
      </c>
      <c r="H45" s="151">
        <f>(F45*SazbaDPH1/100)+(G45*SazbaDPH2/100)</f>
        <v>0</v>
      </c>
      <c r="I45" s="151">
        <f>F45+G45+H45</f>
        <v>0</v>
      </c>
      <c r="J45" s="152" t="str">
        <f>IF(CenaCelkemVypocet=0,"",I45/CenaCelkemVypocet*100)</f>
        <v/>
      </c>
    </row>
    <row r="46" spans="1:10" ht="25.5" customHeight="1" x14ac:dyDescent="0.2">
      <c r="A46" s="137">
        <v>3</v>
      </c>
      <c r="B46" s="158" t="s">
        <v>61</v>
      </c>
      <c r="C46" s="148" t="s">
        <v>62</v>
      </c>
      <c r="D46" s="148"/>
      <c r="E46" s="148"/>
      <c r="F46" s="159">
        <f>'SO 03 SO 03.1_SO 03.1 Pol'!AE33</f>
        <v>0</v>
      </c>
      <c r="G46" s="151">
        <f>'SO 03 SO 03.1_SO 03.1 Pol'!AF33</f>
        <v>0</v>
      </c>
      <c r="H46" s="151">
        <f>(F46*SazbaDPH1/100)+(G46*SazbaDPH2/100)</f>
        <v>0</v>
      </c>
      <c r="I46" s="151">
        <f>F46+G46+H46</f>
        <v>0</v>
      </c>
      <c r="J46" s="152" t="str">
        <f>IF(CenaCelkemVypocet=0,"",I46/CenaCelkemVypocet*100)</f>
        <v/>
      </c>
    </row>
    <row r="47" spans="1:10" ht="25.5" customHeight="1" x14ac:dyDescent="0.2">
      <c r="A47" s="137"/>
      <c r="B47" s="160" t="s">
        <v>63</v>
      </c>
      <c r="C47" s="161"/>
      <c r="D47" s="161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51" spans="1:10" ht="15.75" x14ac:dyDescent="0.25">
      <c r="B51" s="176" t="s">
        <v>65</v>
      </c>
    </row>
    <row r="53" spans="1:10" ht="25.5" customHeight="1" x14ac:dyDescent="0.2">
      <c r="A53" s="178"/>
      <c r="B53" s="181" t="s">
        <v>18</v>
      </c>
      <c r="C53" s="181" t="s">
        <v>6</v>
      </c>
      <c r="D53" s="182"/>
      <c r="E53" s="182"/>
      <c r="F53" s="183" t="s">
        <v>66</v>
      </c>
      <c r="G53" s="183"/>
      <c r="H53" s="183"/>
      <c r="I53" s="183" t="s">
        <v>31</v>
      </c>
      <c r="J53" s="183" t="s">
        <v>0</v>
      </c>
    </row>
    <row r="54" spans="1:10" ht="36.75" customHeight="1" x14ac:dyDescent="0.2">
      <c r="A54" s="179"/>
      <c r="B54" s="184" t="s">
        <v>67</v>
      </c>
      <c r="C54" s="185" t="s">
        <v>68</v>
      </c>
      <c r="D54" s="186"/>
      <c r="E54" s="186"/>
      <c r="F54" s="192" t="s">
        <v>26</v>
      </c>
      <c r="G54" s="193"/>
      <c r="H54" s="193"/>
      <c r="I54" s="193">
        <f>'SO 01 SO 01.1 Pol'!G8+'SO 02 SO 02.1 Pol'!G8+'SO 02 SO 02.1 Pol'!G13</f>
        <v>0</v>
      </c>
      <c r="J54" s="190" t="str">
        <f>IF(I86=0,"",I54/I86*100)</f>
        <v/>
      </c>
    </row>
    <row r="55" spans="1:10" ht="36.75" customHeight="1" x14ac:dyDescent="0.2">
      <c r="A55" s="179"/>
      <c r="B55" s="184" t="s">
        <v>69</v>
      </c>
      <c r="C55" s="185" t="s">
        <v>70</v>
      </c>
      <c r="D55" s="186"/>
      <c r="E55" s="186"/>
      <c r="F55" s="192" t="s">
        <v>26</v>
      </c>
      <c r="G55" s="193"/>
      <c r="H55" s="193"/>
      <c r="I55" s="193">
        <f>'SO 01 SO 01.1 Pol'!G22+'SO 02 SO 02.1 Pol'!G11+'SO 03 SO 03.1 Pol'!G8</f>
        <v>0</v>
      </c>
      <c r="J55" s="190" t="str">
        <f>IF(I86=0,"",I55/I86*100)</f>
        <v/>
      </c>
    </row>
    <row r="56" spans="1:10" ht="36.75" customHeight="1" x14ac:dyDescent="0.2">
      <c r="A56" s="179"/>
      <c r="B56" s="184" t="s">
        <v>71</v>
      </c>
      <c r="C56" s="185" t="s">
        <v>72</v>
      </c>
      <c r="D56" s="186"/>
      <c r="E56" s="186"/>
      <c r="F56" s="192" t="s">
        <v>26</v>
      </c>
      <c r="G56" s="193"/>
      <c r="H56" s="193"/>
      <c r="I56" s="193">
        <f>'SO 01 SO 01.1 Pol'!G31</f>
        <v>0</v>
      </c>
      <c r="J56" s="190" t="str">
        <f>IF(I86=0,"",I56/I86*100)</f>
        <v/>
      </c>
    </row>
    <row r="57" spans="1:10" ht="36.75" customHeight="1" x14ac:dyDescent="0.2">
      <c r="A57" s="179"/>
      <c r="B57" s="184" t="s">
        <v>73</v>
      </c>
      <c r="C57" s="185" t="s">
        <v>74</v>
      </c>
      <c r="D57" s="186"/>
      <c r="E57" s="186"/>
      <c r="F57" s="192" t="s">
        <v>26</v>
      </c>
      <c r="G57" s="193"/>
      <c r="H57" s="193"/>
      <c r="I57" s="193">
        <f>'SO 01 SO 01.1 Pol'!G37+'SO 02 SO 02.1 Pol'!G16</f>
        <v>0</v>
      </c>
      <c r="J57" s="190" t="str">
        <f>IF(I86=0,"",I57/I86*100)</f>
        <v/>
      </c>
    </row>
    <row r="58" spans="1:10" ht="36.75" customHeight="1" x14ac:dyDescent="0.2">
      <c r="A58" s="179"/>
      <c r="B58" s="184" t="s">
        <v>75</v>
      </c>
      <c r="C58" s="185" t="s">
        <v>76</v>
      </c>
      <c r="D58" s="186"/>
      <c r="E58" s="186"/>
      <c r="F58" s="192" t="s">
        <v>26</v>
      </c>
      <c r="G58" s="193"/>
      <c r="H58" s="193"/>
      <c r="I58" s="193">
        <f>'SO 01 SO 01.1 Pol'!G39</f>
        <v>0</v>
      </c>
      <c r="J58" s="190" t="str">
        <f>IF(I86=0,"",I58/I86*100)</f>
        <v/>
      </c>
    </row>
    <row r="59" spans="1:10" ht="36.75" customHeight="1" x14ac:dyDescent="0.2">
      <c r="A59" s="179"/>
      <c r="B59" s="184" t="s">
        <v>77</v>
      </c>
      <c r="C59" s="185" t="s">
        <v>78</v>
      </c>
      <c r="D59" s="186"/>
      <c r="E59" s="186"/>
      <c r="F59" s="192" t="s">
        <v>26</v>
      </c>
      <c r="G59" s="193"/>
      <c r="H59" s="193"/>
      <c r="I59" s="193">
        <f>'SO 01 SO 01.1 Pol'!G43</f>
        <v>0</v>
      </c>
      <c r="J59" s="190" t="str">
        <f>IF(I86=0,"",I59/I86*100)</f>
        <v/>
      </c>
    </row>
    <row r="60" spans="1:10" ht="36.75" customHeight="1" x14ac:dyDescent="0.2">
      <c r="A60" s="179"/>
      <c r="B60" s="184" t="s">
        <v>79</v>
      </c>
      <c r="C60" s="185" t="s">
        <v>80</v>
      </c>
      <c r="D60" s="186"/>
      <c r="E60" s="186"/>
      <c r="F60" s="192" t="s">
        <v>26</v>
      </c>
      <c r="G60" s="193"/>
      <c r="H60" s="193"/>
      <c r="I60" s="193">
        <f>'SO 01 SO 01.1 Pol'!G55+'SO 02 SO 02.1 Pol'!G18+'SO 03 SO 03.1 Pol'!G11</f>
        <v>0</v>
      </c>
      <c r="J60" s="190" t="str">
        <f>IF(I86=0,"",I60/I86*100)</f>
        <v/>
      </c>
    </row>
    <row r="61" spans="1:10" ht="36.75" customHeight="1" x14ac:dyDescent="0.2">
      <c r="A61" s="179"/>
      <c r="B61" s="184" t="s">
        <v>81</v>
      </c>
      <c r="C61" s="185" t="s">
        <v>82</v>
      </c>
      <c r="D61" s="186"/>
      <c r="E61" s="186"/>
      <c r="F61" s="192" t="s">
        <v>26</v>
      </c>
      <c r="G61" s="193"/>
      <c r="H61" s="193"/>
      <c r="I61" s="193">
        <f>'SO 01 SO 01.1 Pol'!G70+'SO 02 SO 02.1 Pol'!G42</f>
        <v>0</v>
      </c>
      <c r="J61" s="190" t="str">
        <f>IF(I86=0,"",I61/I86*100)</f>
        <v/>
      </c>
    </row>
    <row r="62" spans="1:10" ht="36.75" customHeight="1" x14ac:dyDescent="0.2">
      <c r="A62" s="179"/>
      <c r="B62" s="184" t="s">
        <v>83</v>
      </c>
      <c r="C62" s="185" t="s">
        <v>84</v>
      </c>
      <c r="D62" s="186"/>
      <c r="E62" s="186"/>
      <c r="F62" s="192" t="s">
        <v>27</v>
      </c>
      <c r="G62" s="193"/>
      <c r="H62" s="193"/>
      <c r="I62" s="193">
        <f>'SO 01 SO 01.1 Pol'!G72</f>
        <v>0</v>
      </c>
      <c r="J62" s="190" t="str">
        <f>IF(I86=0,"",I62/I86*100)</f>
        <v/>
      </c>
    </row>
    <row r="63" spans="1:10" ht="36.75" customHeight="1" x14ac:dyDescent="0.2">
      <c r="A63" s="179"/>
      <c r="B63" s="184" t="s">
        <v>85</v>
      </c>
      <c r="C63" s="185" t="s">
        <v>86</v>
      </c>
      <c r="D63" s="186"/>
      <c r="E63" s="186"/>
      <c r="F63" s="192" t="s">
        <v>27</v>
      </c>
      <c r="G63" s="193"/>
      <c r="H63" s="193"/>
      <c r="I63" s="193">
        <f>'SO 01 SO 01.1 Pol'!G76</f>
        <v>0</v>
      </c>
      <c r="J63" s="190" t="str">
        <f>IF(I86=0,"",I63/I86*100)</f>
        <v/>
      </c>
    </row>
    <row r="64" spans="1:10" ht="36.75" customHeight="1" x14ac:dyDescent="0.2">
      <c r="A64" s="179"/>
      <c r="B64" s="184" t="s">
        <v>87</v>
      </c>
      <c r="C64" s="185" t="s">
        <v>88</v>
      </c>
      <c r="D64" s="186"/>
      <c r="E64" s="186"/>
      <c r="F64" s="192" t="s">
        <v>27</v>
      </c>
      <c r="G64" s="193"/>
      <c r="H64" s="193"/>
      <c r="I64" s="193">
        <f>'SO 02 SO 02.1 Pol'!G44</f>
        <v>0</v>
      </c>
      <c r="J64" s="190" t="str">
        <f>IF(I86=0,"",I64/I86*100)</f>
        <v/>
      </c>
    </row>
    <row r="65" spans="1:10" ht="36.75" customHeight="1" x14ac:dyDescent="0.2">
      <c r="A65" s="179"/>
      <c r="B65" s="184" t="s">
        <v>89</v>
      </c>
      <c r="C65" s="185" t="s">
        <v>90</v>
      </c>
      <c r="D65" s="186"/>
      <c r="E65" s="186"/>
      <c r="F65" s="192" t="s">
        <v>27</v>
      </c>
      <c r="G65" s="193"/>
      <c r="H65" s="193"/>
      <c r="I65" s="193">
        <f>'SO 02 SO 02.1 Pol'!G56</f>
        <v>0</v>
      </c>
      <c r="J65" s="190" t="str">
        <f>IF(I86=0,"",I65/I86*100)</f>
        <v/>
      </c>
    </row>
    <row r="66" spans="1:10" ht="36.75" customHeight="1" x14ac:dyDescent="0.2">
      <c r="A66" s="179"/>
      <c r="B66" s="184" t="s">
        <v>91</v>
      </c>
      <c r="C66" s="185" t="s">
        <v>92</v>
      </c>
      <c r="D66" s="186"/>
      <c r="E66" s="186"/>
      <c r="F66" s="192" t="s">
        <v>27</v>
      </c>
      <c r="G66" s="193"/>
      <c r="H66" s="193"/>
      <c r="I66" s="193">
        <f>'SO 02 SO 02.1 Pol'!G67</f>
        <v>0</v>
      </c>
      <c r="J66" s="190" t="str">
        <f>IF(I86=0,"",I66/I86*100)</f>
        <v/>
      </c>
    </row>
    <row r="67" spans="1:10" ht="36.75" customHeight="1" x14ac:dyDescent="0.2">
      <c r="A67" s="179"/>
      <c r="B67" s="184" t="s">
        <v>93</v>
      </c>
      <c r="C67" s="185" t="s">
        <v>94</v>
      </c>
      <c r="D67" s="186"/>
      <c r="E67" s="186"/>
      <c r="F67" s="192" t="s">
        <v>27</v>
      </c>
      <c r="G67" s="193"/>
      <c r="H67" s="193"/>
      <c r="I67" s="193">
        <f>'SO 02 SO 02.1 Pol'!G76</f>
        <v>0</v>
      </c>
      <c r="J67" s="190" t="str">
        <f>IF(I86=0,"",I67/I86*100)</f>
        <v/>
      </c>
    </row>
    <row r="68" spans="1:10" ht="36.75" customHeight="1" x14ac:dyDescent="0.2">
      <c r="A68" s="179"/>
      <c r="B68" s="184" t="s">
        <v>95</v>
      </c>
      <c r="C68" s="185" t="s">
        <v>96</v>
      </c>
      <c r="D68" s="186"/>
      <c r="E68" s="186"/>
      <c r="F68" s="192" t="s">
        <v>27</v>
      </c>
      <c r="G68" s="193"/>
      <c r="H68" s="193"/>
      <c r="I68" s="193">
        <f>'SO 02 SO 02.1 Pol'!G94</f>
        <v>0</v>
      </c>
      <c r="J68" s="190" t="str">
        <f>IF(I86=0,"",I68/I86*100)</f>
        <v/>
      </c>
    </row>
    <row r="69" spans="1:10" ht="36.75" customHeight="1" x14ac:dyDescent="0.2">
      <c r="A69" s="179"/>
      <c r="B69" s="184" t="s">
        <v>97</v>
      </c>
      <c r="C69" s="185" t="s">
        <v>98</v>
      </c>
      <c r="D69" s="186"/>
      <c r="E69" s="186"/>
      <c r="F69" s="192" t="s">
        <v>27</v>
      </c>
      <c r="G69" s="193"/>
      <c r="H69" s="193"/>
      <c r="I69" s="193">
        <f>'SO 02 SO 02.1 Pol'!G98</f>
        <v>0</v>
      </c>
      <c r="J69" s="190" t="str">
        <f>IF(I86=0,"",I69/I86*100)</f>
        <v/>
      </c>
    </row>
    <row r="70" spans="1:10" ht="36.75" customHeight="1" x14ac:dyDescent="0.2">
      <c r="A70" s="179"/>
      <c r="B70" s="184" t="s">
        <v>99</v>
      </c>
      <c r="C70" s="185" t="s">
        <v>100</v>
      </c>
      <c r="D70" s="186"/>
      <c r="E70" s="186"/>
      <c r="F70" s="192" t="s">
        <v>27</v>
      </c>
      <c r="G70" s="193"/>
      <c r="H70" s="193"/>
      <c r="I70" s="193">
        <f>'SO 02 SO 02.1 Pol'!G116</f>
        <v>0</v>
      </c>
      <c r="J70" s="190" t="str">
        <f>IF(I86=0,"",I70/I86*100)</f>
        <v/>
      </c>
    </row>
    <row r="71" spans="1:10" ht="36.75" customHeight="1" x14ac:dyDescent="0.2">
      <c r="A71" s="179"/>
      <c r="B71" s="184" t="s">
        <v>101</v>
      </c>
      <c r="C71" s="185" t="s">
        <v>102</v>
      </c>
      <c r="D71" s="186"/>
      <c r="E71" s="186"/>
      <c r="F71" s="192" t="s">
        <v>27</v>
      </c>
      <c r="G71" s="193"/>
      <c r="H71" s="193"/>
      <c r="I71" s="193">
        <f>'SO 02 SO 02.1 Pol'!G131</f>
        <v>0</v>
      </c>
      <c r="J71" s="190" t="str">
        <f>IF(I86=0,"",I71/I86*100)</f>
        <v/>
      </c>
    </row>
    <row r="72" spans="1:10" ht="36.75" customHeight="1" x14ac:dyDescent="0.2">
      <c r="A72" s="179"/>
      <c r="B72" s="184" t="s">
        <v>103</v>
      </c>
      <c r="C72" s="185" t="s">
        <v>104</v>
      </c>
      <c r="D72" s="186"/>
      <c r="E72" s="186"/>
      <c r="F72" s="192" t="s">
        <v>27</v>
      </c>
      <c r="G72" s="193"/>
      <c r="H72" s="193"/>
      <c r="I72" s="193">
        <f>'SO 02 SO 02.1 Pol'!G139</f>
        <v>0</v>
      </c>
      <c r="J72" s="190" t="str">
        <f>IF(I86=0,"",I72/I86*100)</f>
        <v/>
      </c>
    </row>
    <row r="73" spans="1:10" ht="36.75" customHeight="1" x14ac:dyDescent="0.2">
      <c r="A73" s="179"/>
      <c r="B73" s="184" t="s">
        <v>105</v>
      </c>
      <c r="C73" s="185" t="s">
        <v>106</v>
      </c>
      <c r="D73" s="186"/>
      <c r="E73" s="186"/>
      <c r="F73" s="192" t="s">
        <v>27</v>
      </c>
      <c r="G73" s="193"/>
      <c r="H73" s="193"/>
      <c r="I73" s="193">
        <f>'SO 02 SO 02.1 Pol'!G148</f>
        <v>0</v>
      </c>
      <c r="J73" s="190" t="str">
        <f>IF(I86=0,"",I73/I86*100)</f>
        <v/>
      </c>
    </row>
    <row r="74" spans="1:10" ht="36.75" customHeight="1" x14ac:dyDescent="0.2">
      <c r="A74" s="179"/>
      <c r="B74" s="184" t="s">
        <v>107</v>
      </c>
      <c r="C74" s="185" t="s">
        <v>108</v>
      </c>
      <c r="D74" s="186"/>
      <c r="E74" s="186"/>
      <c r="F74" s="192" t="s">
        <v>27</v>
      </c>
      <c r="G74" s="193"/>
      <c r="H74" s="193"/>
      <c r="I74" s="193">
        <f>'SO 01 SO 01.1 Pol'!G88</f>
        <v>0</v>
      </c>
      <c r="J74" s="190" t="str">
        <f>IF(I86=0,"",I74/I86*100)</f>
        <v/>
      </c>
    </row>
    <row r="75" spans="1:10" ht="36.75" customHeight="1" x14ac:dyDescent="0.2">
      <c r="A75" s="179"/>
      <c r="B75" s="184" t="s">
        <v>109</v>
      </c>
      <c r="C75" s="185" t="s">
        <v>110</v>
      </c>
      <c r="D75" s="186"/>
      <c r="E75" s="186"/>
      <c r="F75" s="192" t="s">
        <v>27</v>
      </c>
      <c r="G75" s="193"/>
      <c r="H75" s="193"/>
      <c r="I75" s="193">
        <f>'SO 01 SO 01.1 Pol'!G93</f>
        <v>0</v>
      </c>
      <c r="J75" s="190" t="str">
        <f>IF(I86=0,"",I75/I86*100)</f>
        <v/>
      </c>
    </row>
    <row r="76" spans="1:10" ht="36.75" customHeight="1" x14ac:dyDescent="0.2">
      <c r="A76" s="179"/>
      <c r="B76" s="184" t="s">
        <v>111</v>
      </c>
      <c r="C76" s="185" t="s">
        <v>112</v>
      </c>
      <c r="D76" s="186"/>
      <c r="E76" s="186"/>
      <c r="F76" s="192" t="s">
        <v>27</v>
      </c>
      <c r="G76" s="193"/>
      <c r="H76" s="193"/>
      <c r="I76" s="193">
        <f>'SO 01 SO 01.1 Pol'!G117</f>
        <v>0</v>
      </c>
      <c r="J76" s="190" t="str">
        <f>IF(I86=0,"",I76/I86*100)</f>
        <v/>
      </c>
    </row>
    <row r="77" spans="1:10" ht="36.75" customHeight="1" x14ac:dyDescent="0.2">
      <c r="A77" s="179"/>
      <c r="B77" s="184" t="s">
        <v>113</v>
      </c>
      <c r="C77" s="185" t="s">
        <v>114</v>
      </c>
      <c r="D77" s="186"/>
      <c r="E77" s="186"/>
      <c r="F77" s="192" t="s">
        <v>27</v>
      </c>
      <c r="G77" s="193"/>
      <c r="H77" s="193"/>
      <c r="I77" s="193">
        <f>'SO 01 SO 01.1 Pol'!G120</f>
        <v>0</v>
      </c>
      <c r="J77" s="190" t="str">
        <f>IF(I86=0,"",I77/I86*100)</f>
        <v/>
      </c>
    </row>
    <row r="78" spans="1:10" ht="36.75" customHeight="1" x14ac:dyDescent="0.2">
      <c r="A78" s="179"/>
      <c r="B78" s="184" t="s">
        <v>115</v>
      </c>
      <c r="C78" s="185" t="s">
        <v>116</v>
      </c>
      <c r="D78" s="186"/>
      <c r="E78" s="186"/>
      <c r="F78" s="192" t="s">
        <v>27</v>
      </c>
      <c r="G78" s="193"/>
      <c r="H78" s="193"/>
      <c r="I78" s="193">
        <f>'SO 01 SO 01.1 Pol'!G127</f>
        <v>0</v>
      </c>
      <c r="J78" s="190" t="str">
        <f>IF(I86=0,"",I78/I86*100)</f>
        <v/>
      </c>
    </row>
    <row r="79" spans="1:10" ht="36.75" customHeight="1" x14ac:dyDescent="0.2">
      <c r="A79" s="179"/>
      <c r="B79" s="184" t="s">
        <v>117</v>
      </c>
      <c r="C79" s="185" t="s">
        <v>118</v>
      </c>
      <c r="D79" s="186"/>
      <c r="E79" s="186"/>
      <c r="F79" s="192" t="s">
        <v>27</v>
      </c>
      <c r="G79" s="193"/>
      <c r="H79" s="193"/>
      <c r="I79" s="193">
        <f>'SO 01 SO 01.1 Pol'!G133</f>
        <v>0</v>
      </c>
      <c r="J79" s="190" t="str">
        <f>IF(I86=0,"",I79/I86*100)</f>
        <v/>
      </c>
    </row>
    <row r="80" spans="1:10" ht="36.75" customHeight="1" x14ac:dyDescent="0.2">
      <c r="A80" s="179"/>
      <c r="B80" s="184" t="s">
        <v>119</v>
      </c>
      <c r="C80" s="185" t="s">
        <v>120</v>
      </c>
      <c r="D80" s="186"/>
      <c r="E80" s="186"/>
      <c r="F80" s="192" t="s">
        <v>27</v>
      </c>
      <c r="G80" s="193"/>
      <c r="H80" s="193"/>
      <c r="I80" s="193">
        <f>'SO 01 SO 01.1 Pol'!G143</f>
        <v>0</v>
      </c>
      <c r="J80" s="190" t="str">
        <f>IF(I86=0,"",I80/I86*100)</f>
        <v/>
      </c>
    </row>
    <row r="81" spans="1:10" ht="36.75" customHeight="1" x14ac:dyDescent="0.2">
      <c r="A81" s="179"/>
      <c r="B81" s="184" t="s">
        <v>121</v>
      </c>
      <c r="C81" s="185" t="s">
        <v>122</v>
      </c>
      <c r="D81" s="186"/>
      <c r="E81" s="186"/>
      <c r="F81" s="192" t="s">
        <v>27</v>
      </c>
      <c r="G81" s="193"/>
      <c r="H81" s="193"/>
      <c r="I81" s="193">
        <f>'SO 01 SO 01.1 Pol'!G146</f>
        <v>0</v>
      </c>
      <c r="J81" s="190" t="str">
        <f>IF(I86=0,"",I81/I86*100)</f>
        <v/>
      </c>
    </row>
    <row r="82" spans="1:10" ht="36.75" customHeight="1" x14ac:dyDescent="0.2">
      <c r="A82" s="179"/>
      <c r="B82" s="184" t="s">
        <v>123</v>
      </c>
      <c r="C82" s="185" t="s">
        <v>124</v>
      </c>
      <c r="D82" s="186"/>
      <c r="E82" s="186"/>
      <c r="F82" s="192" t="s">
        <v>28</v>
      </c>
      <c r="G82" s="193"/>
      <c r="H82" s="193"/>
      <c r="I82" s="193">
        <f>'SO 03 SO 03.1 Pol'!G19+'SO 03 SO 03.1_SO 03.1 Pol'!G8</f>
        <v>0</v>
      </c>
      <c r="J82" s="190" t="str">
        <f>IF(I86=0,"",I82/I86*100)</f>
        <v/>
      </c>
    </row>
    <row r="83" spans="1:10" ht="36.75" customHeight="1" x14ac:dyDescent="0.2">
      <c r="A83" s="179"/>
      <c r="B83" s="184" t="s">
        <v>125</v>
      </c>
      <c r="C83" s="185" t="s">
        <v>126</v>
      </c>
      <c r="D83" s="186"/>
      <c r="E83" s="186"/>
      <c r="F83" s="192" t="s">
        <v>28</v>
      </c>
      <c r="G83" s="193"/>
      <c r="H83" s="193"/>
      <c r="I83" s="193">
        <f>'SO 02 SO 02.1 Pol'!G160</f>
        <v>0</v>
      </c>
      <c r="J83" s="190" t="str">
        <f>IF(I86=0,"",I83/I86*100)</f>
        <v/>
      </c>
    </row>
    <row r="84" spans="1:10" ht="36.75" customHeight="1" x14ac:dyDescent="0.2">
      <c r="A84" s="179"/>
      <c r="B84" s="184" t="s">
        <v>127</v>
      </c>
      <c r="C84" s="185" t="s">
        <v>29</v>
      </c>
      <c r="D84" s="186"/>
      <c r="E84" s="186"/>
      <c r="F84" s="192" t="s">
        <v>127</v>
      </c>
      <c r="G84" s="193"/>
      <c r="H84" s="193"/>
      <c r="I84" s="193">
        <f>'SO 01 SO 01.1 Pol'!G150+'SO 02 SO 02.1 Pol'!G164+'SO 03 SO 03.1 Pol'!G63+'SO 03 SO 03.1_SO 03.1 Pol'!G26</f>
        <v>0</v>
      </c>
      <c r="J84" s="190" t="str">
        <f>IF(I86=0,"",I84/I86*100)</f>
        <v/>
      </c>
    </row>
    <row r="85" spans="1:10" ht="36.75" customHeight="1" x14ac:dyDescent="0.2">
      <c r="A85" s="179"/>
      <c r="B85" s="184" t="s">
        <v>128</v>
      </c>
      <c r="C85" s="185" t="s">
        <v>30</v>
      </c>
      <c r="D85" s="186"/>
      <c r="E85" s="186"/>
      <c r="F85" s="192" t="s">
        <v>128</v>
      </c>
      <c r="G85" s="193"/>
      <c r="H85" s="193"/>
      <c r="I85" s="193">
        <f>'SO 01 SO 01.1 Pol'!G155+'SO 02 SO 02.1 Pol'!G168+'SO 03 SO 03.1 Pol'!G67+'SO 03 SO 03.1_SO 03.1 Pol'!G30</f>
        <v>0</v>
      </c>
      <c r="J85" s="190" t="str">
        <f>IF(I86=0,"",I85/I86*100)</f>
        <v/>
      </c>
    </row>
    <row r="86" spans="1:10" ht="25.5" customHeight="1" x14ac:dyDescent="0.2">
      <c r="A86" s="180"/>
      <c r="B86" s="187" t="s">
        <v>1</v>
      </c>
      <c r="C86" s="188"/>
      <c r="D86" s="189"/>
      <c r="E86" s="189"/>
      <c r="F86" s="194"/>
      <c r="G86" s="195"/>
      <c r="H86" s="195"/>
      <c r="I86" s="195">
        <f>SUM(I54:I85)</f>
        <v>0</v>
      </c>
      <c r="J86" s="191">
        <f>SUM(J54:J85)</f>
        <v>0</v>
      </c>
    </row>
    <row r="87" spans="1:10" x14ac:dyDescent="0.2">
      <c r="F87" s="135"/>
      <c r="G87" s="135"/>
      <c r="H87" s="135"/>
      <c r="I87" s="135"/>
      <c r="J87" s="136"/>
    </row>
    <row r="88" spans="1:10" x14ac:dyDescent="0.2">
      <c r="F88" s="135"/>
      <c r="G88" s="135"/>
      <c r="H88" s="135"/>
      <c r="I88" s="135"/>
      <c r="J88" s="136"/>
    </row>
    <row r="89" spans="1:10" x14ac:dyDescent="0.2">
      <c r="F89" s="135"/>
      <c r="G89" s="135"/>
      <c r="H89" s="135"/>
      <c r="I89" s="135"/>
      <c r="J89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9</v>
      </c>
      <c r="B3" s="49" t="s">
        <v>51</v>
      </c>
      <c r="C3" s="201" t="s">
        <v>52</v>
      </c>
      <c r="D3" s="199"/>
      <c r="E3" s="199"/>
      <c r="F3" s="199"/>
      <c r="G3" s="200"/>
      <c r="AC3" s="177" t="s">
        <v>130</v>
      </c>
      <c r="AG3" t="s">
        <v>131</v>
      </c>
    </row>
    <row r="4" spans="1:60" ht="24.95" customHeight="1" x14ac:dyDescent="0.2">
      <c r="A4" s="202" t="s">
        <v>10</v>
      </c>
      <c r="B4" s="203" t="s">
        <v>53</v>
      </c>
      <c r="C4" s="204" t="s">
        <v>54</v>
      </c>
      <c r="D4" s="205"/>
      <c r="E4" s="205"/>
      <c r="F4" s="205"/>
      <c r="G4" s="206"/>
      <c r="AG4" t="s">
        <v>132</v>
      </c>
    </row>
    <row r="5" spans="1:60" x14ac:dyDescent="0.2">
      <c r="D5" s="10"/>
    </row>
    <row r="6" spans="1:60" ht="38.25" x14ac:dyDescent="0.2">
      <c r="A6" s="208" t="s">
        <v>133</v>
      </c>
      <c r="B6" s="210" t="s">
        <v>134</v>
      </c>
      <c r="C6" s="210" t="s">
        <v>135</v>
      </c>
      <c r="D6" s="209" t="s">
        <v>136</v>
      </c>
      <c r="E6" s="208" t="s">
        <v>137</v>
      </c>
      <c r="F6" s="207" t="s">
        <v>138</v>
      </c>
      <c r="G6" s="208" t="s">
        <v>31</v>
      </c>
      <c r="H6" s="211" t="s">
        <v>32</v>
      </c>
      <c r="I6" s="211" t="s">
        <v>139</v>
      </c>
      <c r="J6" s="211" t="s">
        <v>33</v>
      </c>
      <c r="K6" s="211" t="s">
        <v>140</v>
      </c>
      <c r="L6" s="211" t="s">
        <v>141</v>
      </c>
      <c r="M6" s="211" t="s">
        <v>142</v>
      </c>
      <c r="N6" s="211" t="s">
        <v>143</v>
      </c>
      <c r="O6" s="211" t="s">
        <v>144</v>
      </c>
      <c r="P6" s="211" t="s">
        <v>145</v>
      </c>
      <c r="Q6" s="211" t="s">
        <v>146</v>
      </c>
      <c r="R6" s="211" t="s">
        <v>147</v>
      </c>
      <c r="S6" s="211" t="s">
        <v>148</v>
      </c>
      <c r="T6" s="211" t="s">
        <v>149</v>
      </c>
      <c r="U6" s="211" t="s">
        <v>150</v>
      </c>
      <c r="V6" s="211" t="s">
        <v>151</v>
      </c>
      <c r="W6" s="211" t="s">
        <v>152</v>
      </c>
      <c r="X6" s="211" t="s">
        <v>153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4" t="s">
        <v>154</v>
      </c>
      <c r="B8" s="235" t="s">
        <v>67</v>
      </c>
      <c r="C8" s="255" t="s">
        <v>68</v>
      </c>
      <c r="D8" s="236"/>
      <c r="E8" s="237"/>
      <c r="F8" s="238"/>
      <c r="G8" s="239">
        <f>SUMIF(AG9:AG21,"&lt;&gt;NOR",G9:G21)</f>
        <v>0</v>
      </c>
      <c r="H8" s="233"/>
      <c r="I8" s="233">
        <f>SUM(I9:I21)</f>
        <v>0</v>
      </c>
      <c r="J8" s="233"/>
      <c r="K8" s="233">
        <f>SUM(K9:K21)</f>
        <v>0</v>
      </c>
      <c r="L8" s="233"/>
      <c r="M8" s="233">
        <f>SUM(M9:M21)</f>
        <v>0</v>
      </c>
      <c r="N8" s="233"/>
      <c r="O8" s="233">
        <f>SUM(O9:O21)</f>
        <v>1.8400000000000003</v>
      </c>
      <c r="P8" s="233"/>
      <c r="Q8" s="233">
        <f>SUM(Q9:Q21)</f>
        <v>0</v>
      </c>
      <c r="R8" s="233"/>
      <c r="S8" s="233"/>
      <c r="T8" s="233"/>
      <c r="U8" s="233"/>
      <c r="V8" s="233">
        <f>SUM(V9:V21)</f>
        <v>112.86000000000001</v>
      </c>
      <c r="W8" s="233"/>
      <c r="X8" s="233"/>
      <c r="AG8" t="s">
        <v>155</v>
      </c>
    </row>
    <row r="9" spans="1:60" ht="45" outlineLevel="1" x14ac:dyDescent="0.2">
      <c r="A9" s="246">
        <v>1</v>
      </c>
      <c r="B9" s="247" t="s">
        <v>156</v>
      </c>
      <c r="C9" s="256" t="s">
        <v>157</v>
      </c>
      <c r="D9" s="248" t="s">
        <v>158</v>
      </c>
      <c r="E9" s="249">
        <v>5.5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1.8519999999999998E-2</v>
      </c>
      <c r="O9" s="231">
        <f>ROUND(E9*N9,2)</f>
        <v>0.1</v>
      </c>
      <c r="P9" s="231">
        <v>0</v>
      </c>
      <c r="Q9" s="231">
        <f>ROUND(E9*P9,2)</f>
        <v>0</v>
      </c>
      <c r="R9" s="231"/>
      <c r="S9" s="231" t="s">
        <v>159</v>
      </c>
      <c r="T9" s="231" t="s">
        <v>160</v>
      </c>
      <c r="U9" s="231">
        <v>1.0109999999999999</v>
      </c>
      <c r="V9" s="231">
        <f>ROUND(E9*U9,2)</f>
        <v>5.56</v>
      </c>
      <c r="W9" s="231"/>
      <c r="X9" s="231" t="s">
        <v>161</v>
      </c>
      <c r="Y9" s="212"/>
      <c r="Z9" s="212"/>
      <c r="AA9" s="212"/>
      <c r="AB9" s="212"/>
      <c r="AC9" s="212"/>
      <c r="AD9" s="212"/>
      <c r="AE9" s="212"/>
      <c r="AF9" s="212"/>
      <c r="AG9" s="212" t="s">
        <v>162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46">
        <v>2</v>
      </c>
      <c r="B10" s="247" t="s">
        <v>163</v>
      </c>
      <c r="C10" s="256" t="s">
        <v>164</v>
      </c>
      <c r="D10" s="248" t="s">
        <v>158</v>
      </c>
      <c r="E10" s="249">
        <v>1.6875</v>
      </c>
      <c r="F10" s="250"/>
      <c r="G10" s="251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15</v>
      </c>
      <c r="M10" s="231">
        <f>G10*(1+L10/100)</f>
        <v>0</v>
      </c>
      <c r="N10" s="231">
        <v>5.219E-2</v>
      </c>
      <c r="O10" s="231">
        <f>ROUND(E10*N10,2)</f>
        <v>0.09</v>
      </c>
      <c r="P10" s="231">
        <v>0</v>
      </c>
      <c r="Q10" s="231">
        <f>ROUND(E10*P10,2)</f>
        <v>0</v>
      </c>
      <c r="R10" s="231"/>
      <c r="S10" s="231" t="s">
        <v>159</v>
      </c>
      <c r="T10" s="231" t="s">
        <v>160</v>
      </c>
      <c r="U10" s="231">
        <v>0.50341000000000002</v>
      </c>
      <c r="V10" s="231">
        <f>ROUND(E10*U10,2)</f>
        <v>0.85</v>
      </c>
      <c r="W10" s="231"/>
      <c r="X10" s="231" t="s">
        <v>161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162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33.75" outlineLevel="1" x14ac:dyDescent="0.2">
      <c r="A11" s="246">
        <v>3</v>
      </c>
      <c r="B11" s="247" t="s">
        <v>165</v>
      </c>
      <c r="C11" s="256" t="s">
        <v>166</v>
      </c>
      <c r="D11" s="248" t="s">
        <v>167</v>
      </c>
      <c r="E11" s="249">
        <v>1</v>
      </c>
      <c r="F11" s="250"/>
      <c r="G11" s="251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2.7660000000000001E-2</v>
      </c>
      <c r="O11" s="231">
        <f>ROUND(E11*N11,2)</f>
        <v>0.03</v>
      </c>
      <c r="P11" s="231">
        <v>0</v>
      </c>
      <c r="Q11" s="231">
        <f>ROUND(E11*P11,2)</f>
        <v>0</v>
      </c>
      <c r="R11" s="231"/>
      <c r="S11" s="231" t="s">
        <v>159</v>
      </c>
      <c r="T11" s="231" t="s">
        <v>160</v>
      </c>
      <c r="U11" s="231">
        <v>0.37336999999999998</v>
      </c>
      <c r="V11" s="231">
        <f>ROUND(E11*U11,2)</f>
        <v>0.37</v>
      </c>
      <c r="W11" s="231"/>
      <c r="X11" s="231" t="s">
        <v>161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162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46">
        <v>4</v>
      </c>
      <c r="B12" s="247" t="s">
        <v>168</v>
      </c>
      <c r="C12" s="256" t="s">
        <v>169</v>
      </c>
      <c r="D12" s="248" t="s">
        <v>158</v>
      </c>
      <c r="E12" s="249">
        <v>0.39388000000000001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15</v>
      </c>
      <c r="M12" s="231">
        <f>G12*(1+L12/100)</f>
        <v>0</v>
      </c>
      <c r="N12" s="231">
        <v>0.12594</v>
      </c>
      <c r="O12" s="231">
        <f>ROUND(E12*N12,2)</f>
        <v>0.05</v>
      </c>
      <c r="P12" s="231">
        <v>0</v>
      </c>
      <c r="Q12" s="231">
        <f>ROUND(E12*P12,2)</f>
        <v>0</v>
      </c>
      <c r="R12" s="231"/>
      <c r="S12" s="231" t="s">
        <v>159</v>
      </c>
      <c r="T12" s="231" t="s">
        <v>160</v>
      </c>
      <c r="U12" s="231">
        <v>0.6492</v>
      </c>
      <c r="V12" s="231">
        <f>ROUND(E12*U12,2)</f>
        <v>0.26</v>
      </c>
      <c r="W12" s="231"/>
      <c r="X12" s="231" t="s">
        <v>161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162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45" outlineLevel="1" x14ac:dyDescent="0.2">
      <c r="A13" s="246">
        <v>5</v>
      </c>
      <c r="B13" s="247" t="s">
        <v>170</v>
      </c>
      <c r="C13" s="256" t="s">
        <v>171</v>
      </c>
      <c r="D13" s="248" t="s">
        <v>158</v>
      </c>
      <c r="E13" s="249">
        <v>10.88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2.819E-2</v>
      </c>
      <c r="O13" s="231">
        <f>ROUND(E13*N13,2)</f>
        <v>0.31</v>
      </c>
      <c r="P13" s="231">
        <v>0</v>
      </c>
      <c r="Q13" s="231">
        <f>ROUND(E13*P13,2)</f>
        <v>0</v>
      </c>
      <c r="R13" s="231"/>
      <c r="S13" s="231" t="s">
        <v>159</v>
      </c>
      <c r="T13" s="231" t="s">
        <v>160</v>
      </c>
      <c r="U13" s="231">
        <v>0.99</v>
      </c>
      <c r="V13" s="231">
        <f>ROUND(E13*U13,2)</f>
        <v>10.77</v>
      </c>
      <c r="W13" s="231"/>
      <c r="X13" s="231" t="s">
        <v>161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162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45" outlineLevel="1" x14ac:dyDescent="0.2">
      <c r="A14" s="246">
        <v>6</v>
      </c>
      <c r="B14" s="247" t="s">
        <v>172</v>
      </c>
      <c r="C14" s="256" t="s">
        <v>173</v>
      </c>
      <c r="D14" s="248" t="s">
        <v>158</v>
      </c>
      <c r="E14" s="249">
        <v>44.42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2.01E-2</v>
      </c>
      <c r="O14" s="231">
        <f>ROUND(E14*N14,2)</f>
        <v>0.89</v>
      </c>
      <c r="P14" s="231">
        <v>0</v>
      </c>
      <c r="Q14" s="231">
        <f>ROUND(E14*P14,2)</f>
        <v>0</v>
      </c>
      <c r="R14" s="231"/>
      <c r="S14" s="231" t="s">
        <v>159</v>
      </c>
      <c r="T14" s="231" t="s">
        <v>160</v>
      </c>
      <c r="U14" s="231">
        <v>1.0109999999999999</v>
      </c>
      <c r="V14" s="231">
        <f>ROUND(E14*U14,2)</f>
        <v>44.91</v>
      </c>
      <c r="W14" s="231"/>
      <c r="X14" s="231" t="s">
        <v>161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162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46">
        <v>7</v>
      </c>
      <c r="B15" s="247" t="s">
        <v>174</v>
      </c>
      <c r="C15" s="256" t="s">
        <v>175</v>
      </c>
      <c r="D15" s="248" t="s">
        <v>158</v>
      </c>
      <c r="E15" s="249">
        <v>49.92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1.1E-4</v>
      </c>
      <c r="O15" s="231">
        <f>ROUND(E15*N15,2)</f>
        <v>0.01</v>
      </c>
      <c r="P15" s="231">
        <v>0</v>
      </c>
      <c r="Q15" s="231">
        <f>ROUND(E15*P15,2)</f>
        <v>0</v>
      </c>
      <c r="R15" s="231"/>
      <c r="S15" s="231" t="s">
        <v>159</v>
      </c>
      <c r="T15" s="231" t="s">
        <v>160</v>
      </c>
      <c r="U15" s="231">
        <v>0.75900000000000001</v>
      </c>
      <c r="V15" s="231">
        <f>ROUND(E15*U15,2)</f>
        <v>37.89</v>
      </c>
      <c r="W15" s="231"/>
      <c r="X15" s="231" t="s">
        <v>161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162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6">
        <v>8</v>
      </c>
      <c r="B16" s="247" t="s">
        <v>176</v>
      </c>
      <c r="C16" s="256" t="s">
        <v>177</v>
      </c>
      <c r="D16" s="248" t="s">
        <v>178</v>
      </c>
      <c r="E16" s="249">
        <v>15.62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15</v>
      </c>
      <c r="M16" s="231">
        <f>G16*(1+L16/100)</f>
        <v>0</v>
      </c>
      <c r="N16" s="231">
        <v>1.0200000000000001E-3</v>
      </c>
      <c r="O16" s="231">
        <f>ROUND(E16*N16,2)</f>
        <v>0.02</v>
      </c>
      <c r="P16" s="231">
        <v>0</v>
      </c>
      <c r="Q16" s="231">
        <f>ROUND(E16*P16,2)</f>
        <v>0</v>
      </c>
      <c r="R16" s="231"/>
      <c r="S16" s="231" t="s">
        <v>159</v>
      </c>
      <c r="T16" s="231" t="s">
        <v>160</v>
      </c>
      <c r="U16" s="231">
        <v>0.36</v>
      </c>
      <c r="V16" s="231">
        <f>ROUND(E16*U16,2)</f>
        <v>5.62</v>
      </c>
      <c r="W16" s="231"/>
      <c r="X16" s="231" t="s">
        <v>161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162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45" outlineLevel="1" x14ac:dyDescent="0.2">
      <c r="A17" s="246">
        <v>9</v>
      </c>
      <c r="B17" s="247" t="s">
        <v>179</v>
      </c>
      <c r="C17" s="256" t="s">
        <v>180</v>
      </c>
      <c r="D17" s="248" t="s">
        <v>158</v>
      </c>
      <c r="E17" s="249">
        <v>49.92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3.6099999999999999E-3</v>
      </c>
      <c r="O17" s="231">
        <f>ROUND(E17*N17,2)</f>
        <v>0.18</v>
      </c>
      <c r="P17" s="231">
        <v>0</v>
      </c>
      <c r="Q17" s="231">
        <f>ROUND(E17*P17,2)</f>
        <v>0</v>
      </c>
      <c r="R17" s="231"/>
      <c r="S17" s="231" t="s">
        <v>159</v>
      </c>
      <c r="T17" s="231" t="s">
        <v>160</v>
      </c>
      <c r="U17" s="231">
        <v>0.02</v>
      </c>
      <c r="V17" s="231">
        <f>ROUND(E17*U17,2)</f>
        <v>1</v>
      </c>
      <c r="W17" s="231"/>
      <c r="X17" s="231" t="s">
        <v>161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1" x14ac:dyDescent="0.2">
      <c r="A18" s="246">
        <v>10</v>
      </c>
      <c r="B18" s="247" t="s">
        <v>181</v>
      </c>
      <c r="C18" s="256" t="s">
        <v>182</v>
      </c>
      <c r="D18" s="248" t="s">
        <v>158</v>
      </c>
      <c r="E18" s="249">
        <v>9.19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159</v>
      </c>
      <c r="T18" s="231" t="s">
        <v>160</v>
      </c>
      <c r="U18" s="231">
        <v>0.43</v>
      </c>
      <c r="V18" s="231">
        <f>ROUND(E18*U18,2)</f>
        <v>3.95</v>
      </c>
      <c r="W18" s="231"/>
      <c r="X18" s="231" t="s">
        <v>161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162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46">
        <v>11</v>
      </c>
      <c r="B19" s="247" t="s">
        <v>183</v>
      </c>
      <c r="C19" s="256" t="s">
        <v>184</v>
      </c>
      <c r="D19" s="248" t="s">
        <v>185</v>
      </c>
      <c r="E19" s="249">
        <v>5.1999999999999998E-2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15</v>
      </c>
      <c r="M19" s="231">
        <f>G19*(1+L19/100)</f>
        <v>0</v>
      </c>
      <c r="N19" s="231">
        <v>1.9539999999999998E-2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159</v>
      </c>
      <c r="T19" s="231" t="s">
        <v>160</v>
      </c>
      <c r="U19" s="231">
        <v>18.175000000000001</v>
      </c>
      <c r="V19" s="231">
        <f>ROUND(E19*U19,2)</f>
        <v>0.95</v>
      </c>
      <c r="W19" s="231"/>
      <c r="X19" s="231" t="s">
        <v>161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162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46">
        <v>12</v>
      </c>
      <c r="B20" s="247" t="s">
        <v>186</v>
      </c>
      <c r="C20" s="256" t="s">
        <v>187</v>
      </c>
      <c r="D20" s="248" t="s">
        <v>185</v>
      </c>
      <c r="E20" s="249">
        <v>5.7200000000000001E-2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1</v>
      </c>
      <c r="O20" s="231">
        <f>ROUND(E20*N20,2)</f>
        <v>0.06</v>
      </c>
      <c r="P20" s="231">
        <v>0</v>
      </c>
      <c r="Q20" s="231">
        <f>ROUND(E20*P20,2)</f>
        <v>0</v>
      </c>
      <c r="R20" s="231"/>
      <c r="S20" s="231" t="s">
        <v>159</v>
      </c>
      <c r="T20" s="231" t="s">
        <v>160</v>
      </c>
      <c r="U20" s="231">
        <v>0</v>
      </c>
      <c r="V20" s="231">
        <f>ROUND(E20*U20,2)</f>
        <v>0</v>
      </c>
      <c r="W20" s="231"/>
      <c r="X20" s="231" t="s">
        <v>188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189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46">
        <v>13</v>
      </c>
      <c r="B21" s="247" t="s">
        <v>190</v>
      </c>
      <c r="C21" s="256" t="s">
        <v>191</v>
      </c>
      <c r="D21" s="248" t="s">
        <v>158</v>
      </c>
      <c r="E21" s="249">
        <v>0.6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15</v>
      </c>
      <c r="M21" s="231">
        <f>G21*(1+L21/100)</f>
        <v>0</v>
      </c>
      <c r="N21" s="231">
        <v>0.1656</v>
      </c>
      <c r="O21" s="231">
        <f>ROUND(E21*N21,2)</f>
        <v>0.1</v>
      </c>
      <c r="P21" s="231">
        <v>0</v>
      </c>
      <c r="Q21" s="231">
        <f>ROUND(E21*P21,2)</f>
        <v>0</v>
      </c>
      <c r="R21" s="231"/>
      <c r="S21" s="231" t="s">
        <v>159</v>
      </c>
      <c r="T21" s="231" t="s">
        <v>160</v>
      </c>
      <c r="U21" s="231">
        <v>1.2225999999999999</v>
      </c>
      <c r="V21" s="231">
        <f>ROUND(E21*U21,2)</f>
        <v>0.73</v>
      </c>
      <c r="W21" s="231"/>
      <c r="X21" s="231" t="s">
        <v>161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4" t="s">
        <v>154</v>
      </c>
      <c r="B22" s="235" t="s">
        <v>69</v>
      </c>
      <c r="C22" s="255" t="s">
        <v>70</v>
      </c>
      <c r="D22" s="236"/>
      <c r="E22" s="237"/>
      <c r="F22" s="238"/>
      <c r="G22" s="239">
        <f>SUMIF(AG23:AG30,"&lt;&gt;NOR",G23:G30)</f>
        <v>0</v>
      </c>
      <c r="H22" s="233"/>
      <c r="I22" s="233">
        <f>SUM(I23:I30)</f>
        <v>0</v>
      </c>
      <c r="J22" s="233"/>
      <c r="K22" s="233">
        <f>SUM(K23:K30)</f>
        <v>0</v>
      </c>
      <c r="L22" s="233"/>
      <c r="M22" s="233">
        <f>SUM(M23:M30)</f>
        <v>0</v>
      </c>
      <c r="N22" s="233"/>
      <c r="O22" s="233">
        <f>SUM(O23:O30)</f>
        <v>5.92</v>
      </c>
      <c r="P22" s="233"/>
      <c r="Q22" s="233">
        <f>SUM(Q23:Q30)</f>
        <v>0</v>
      </c>
      <c r="R22" s="233"/>
      <c r="S22" s="233"/>
      <c r="T22" s="233"/>
      <c r="U22" s="233"/>
      <c r="V22" s="233">
        <f>SUM(V23:V30)</f>
        <v>209.77999999999997</v>
      </c>
      <c r="W22" s="233"/>
      <c r="X22" s="233"/>
      <c r="AG22" t="s">
        <v>155</v>
      </c>
    </row>
    <row r="23" spans="1:60" ht="22.5" outlineLevel="1" x14ac:dyDescent="0.2">
      <c r="A23" s="246">
        <v>14</v>
      </c>
      <c r="B23" s="247" t="s">
        <v>192</v>
      </c>
      <c r="C23" s="256" t="s">
        <v>193</v>
      </c>
      <c r="D23" s="248" t="s">
        <v>158</v>
      </c>
      <c r="E23" s="249">
        <v>49.92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15</v>
      </c>
      <c r="M23" s="231">
        <f>G23*(1+L23/100)</f>
        <v>0</v>
      </c>
      <c r="N23" s="231">
        <v>7.6800000000000002E-3</v>
      </c>
      <c r="O23" s="231">
        <f>ROUND(E23*N23,2)</f>
        <v>0.38</v>
      </c>
      <c r="P23" s="231">
        <v>0</v>
      </c>
      <c r="Q23" s="231">
        <f>ROUND(E23*P23,2)</f>
        <v>0</v>
      </c>
      <c r="R23" s="231"/>
      <c r="S23" s="231" t="s">
        <v>159</v>
      </c>
      <c r="T23" s="231" t="s">
        <v>160</v>
      </c>
      <c r="U23" s="231">
        <v>0.38100000000000001</v>
      </c>
      <c r="V23" s="231">
        <f>ROUND(E23*U23,2)</f>
        <v>19.02</v>
      </c>
      <c r="W23" s="231"/>
      <c r="X23" s="231" t="s">
        <v>161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162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6">
        <v>15</v>
      </c>
      <c r="B24" s="247" t="s">
        <v>194</v>
      </c>
      <c r="C24" s="256" t="s">
        <v>195</v>
      </c>
      <c r="D24" s="248" t="s">
        <v>158</v>
      </c>
      <c r="E24" s="249">
        <v>49.92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4.1099999999999999E-3</v>
      </c>
      <c r="O24" s="231">
        <f>ROUND(E24*N24,2)</f>
        <v>0.21</v>
      </c>
      <c r="P24" s="231">
        <v>0</v>
      </c>
      <c r="Q24" s="231">
        <f>ROUND(E24*P24,2)</f>
        <v>0</v>
      </c>
      <c r="R24" s="231"/>
      <c r="S24" s="231" t="s">
        <v>159</v>
      </c>
      <c r="T24" s="231" t="s">
        <v>160</v>
      </c>
      <c r="U24" s="231">
        <v>0.48399999999999999</v>
      </c>
      <c r="V24" s="231">
        <f>ROUND(E24*U24,2)</f>
        <v>24.16</v>
      </c>
      <c r="W24" s="231"/>
      <c r="X24" s="231" t="s">
        <v>161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162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6">
        <v>16</v>
      </c>
      <c r="B25" s="247" t="s">
        <v>196</v>
      </c>
      <c r="C25" s="256" t="s">
        <v>197</v>
      </c>
      <c r="D25" s="248" t="s">
        <v>158</v>
      </c>
      <c r="E25" s="249">
        <v>73.269139999999993</v>
      </c>
      <c r="F25" s="250"/>
      <c r="G25" s="251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15</v>
      </c>
      <c r="M25" s="231">
        <f>G25*(1+L25/100)</f>
        <v>0</v>
      </c>
      <c r="N25" s="231">
        <v>3.9210000000000002E-2</v>
      </c>
      <c r="O25" s="231">
        <f>ROUND(E25*N25,2)</f>
        <v>2.87</v>
      </c>
      <c r="P25" s="231">
        <v>0</v>
      </c>
      <c r="Q25" s="231">
        <f>ROUND(E25*P25,2)</f>
        <v>0</v>
      </c>
      <c r="R25" s="231"/>
      <c r="S25" s="231" t="s">
        <v>159</v>
      </c>
      <c r="T25" s="231" t="s">
        <v>160</v>
      </c>
      <c r="U25" s="231">
        <v>0.39600000000000002</v>
      </c>
      <c r="V25" s="231">
        <f>ROUND(E25*U25,2)</f>
        <v>29.01</v>
      </c>
      <c r="W25" s="231"/>
      <c r="X25" s="231" t="s">
        <v>161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162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6">
        <v>17</v>
      </c>
      <c r="B26" s="247" t="s">
        <v>198</v>
      </c>
      <c r="C26" s="256" t="s">
        <v>199</v>
      </c>
      <c r="D26" s="248" t="s">
        <v>158</v>
      </c>
      <c r="E26" s="249">
        <v>15.596500000000001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4.5580000000000002E-2</v>
      </c>
      <c r="O26" s="231">
        <f>ROUND(E26*N26,2)</f>
        <v>0.71</v>
      </c>
      <c r="P26" s="231">
        <v>0</v>
      </c>
      <c r="Q26" s="231">
        <f>ROUND(E26*P26,2)</f>
        <v>0</v>
      </c>
      <c r="R26" s="231"/>
      <c r="S26" s="231" t="s">
        <v>159</v>
      </c>
      <c r="T26" s="231" t="s">
        <v>160</v>
      </c>
      <c r="U26" s="231">
        <v>0.60799999999999998</v>
      </c>
      <c r="V26" s="231">
        <f>ROUND(E26*U26,2)</f>
        <v>9.48</v>
      </c>
      <c r="W26" s="231"/>
      <c r="X26" s="231" t="s">
        <v>161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162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46">
        <v>18</v>
      </c>
      <c r="B27" s="247" t="s">
        <v>200</v>
      </c>
      <c r="C27" s="256" t="s">
        <v>201</v>
      </c>
      <c r="D27" s="248" t="s">
        <v>158</v>
      </c>
      <c r="E27" s="249">
        <v>154.03290000000001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15</v>
      </c>
      <c r="M27" s="231">
        <f>G27*(1+L27/100)</f>
        <v>0</v>
      </c>
      <c r="N27" s="231">
        <v>6.5799999999999999E-3</v>
      </c>
      <c r="O27" s="231">
        <f>ROUND(E27*N27,2)</f>
        <v>1.01</v>
      </c>
      <c r="P27" s="231">
        <v>0</v>
      </c>
      <c r="Q27" s="231">
        <f>ROUND(E27*P27,2)</f>
        <v>0</v>
      </c>
      <c r="R27" s="231"/>
      <c r="S27" s="231" t="s">
        <v>159</v>
      </c>
      <c r="T27" s="231" t="s">
        <v>160</v>
      </c>
      <c r="U27" s="231">
        <v>0.31900000000000001</v>
      </c>
      <c r="V27" s="231">
        <f>ROUND(E27*U27,2)</f>
        <v>49.14</v>
      </c>
      <c r="W27" s="231"/>
      <c r="X27" s="231" t="s">
        <v>161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162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6">
        <v>19</v>
      </c>
      <c r="B28" s="247" t="s">
        <v>202</v>
      </c>
      <c r="C28" s="256" t="s">
        <v>203</v>
      </c>
      <c r="D28" s="248" t="s">
        <v>158</v>
      </c>
      <c r="E28" s="249">
        <v>154.03290000000001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3.6700000000000001E-3</v>
      </c>
      <c r="O28" s="231">
        <f>ROUND(E28*N28,2)</f>
        <v>0.56999999999999995</v>
      </c>
      <c r="P28" s="231">
        <v>0</v>
      </c>
      <c r="Q28" s="231">
        <f>ROUND(E28*P28,2)</f>
        <v>0</v>
      </c>
      <c r="R28" s="231"/>
      <c r="S28" s="231" t="s">
        <v>159</v>
      </c>
      <c r="T28" s="231" t="s">
        <v>160</v>
      </c>
      <c r="U28" s="231">
        <v>0.36199999999999999</v>
      </c>
      <c r="V28" s="231">
        <f>ROUND(E28*U28,2)</f>
        <v>55.76</v>
      </c>
      <c r="W28" s="231"/>
      <c r="X28" s="231" t="s">
        <v>161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162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6">
        <v>20</v>
      </c>
      <c r="B29" s="247" t="s">
        <v>204</v>
      </c>
      <c r="C29" s="256" t="s">
        <v>205</v>
      </c>
      <c r="D29" s="248" t="s">
        <v>158</v>
      </c>
      <c r="E29" s="249">
        <v>321.52816999999999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15</v>
      </c>
      <c r="M29" s="231">
        <f>G29*(1+L29/100)</f>
        <v>0</v>
      </c>
      <c r="N29" s="231">
        <v>5.2999999999999998E-4</v>
      </c>
      <c r="O29" s="231">
        <f>ROUND(E29*N29,2)</f>
        <v>0.17</v>
      </c>
      <c r="P29" s="231">
        <v>0</v>
      </c>
      <c r="Q29" s="231">
        <f>ROUND(E29*P29,2)</f>
        <v>0</v>
      </c>
      <c r="R29" s="231"/>
      <c r="S29" s="231" t="s">
        <v>159</v>
      </c>
      <c r="T29" s="231" t="s">
        <v>160</v>
      </c>
      <c r="U29" s="231">
        <v>7.0000000000000007E-2</v>
      </c>
      <c r="V29" s="231">
        <f>ROUND(E29*U29,2)</f>
        <v>22.51</v>
      </c>
      <c r="W29" s="231"/>
      <c r="X29" s="231" t="s">
        <v>161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162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6">
        <v>21</v>
      </c>
      <c r="B30" s="247" t="s">
        <v>206</v>
      </c>
      <c r="C30" s="256" t="s">
        <v>207</v>
      </c>
      <c r="D30" s="248" t="s">
        <v>158</v>
      </c>
      <c r="E30" s="249">
        <v>8.9376999999999995</v>
      </c>
      <c r="F30" s="250"/>
      <c r="G30" s="25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4.0000000000000003E-5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159</v>
      </c>
      <c r="T30" s="231" t="s">
        <v>160</v>
      </c>
      <c r="U30" s="231">
        <v>7.8E-2</v>
      </c>
      <c r="V30" s="231">
        <f>ROUND(E30*U30,2)</f>
        <v>0.7</v>
      </c>
      <c r="W30" s="231"/>
      <c r="X30" s="231" t="s">
        <v>161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34" t="s">
        <v>154</v>
      </c>
      <c r="B31" s="235" t="s">
        <v>71</v>
      </c>
      <c r="C31" s="255" t="s">
        <v>72</v>
      </c>
      <c r="D31" s="236"/>
      <c r="E31" s="237"/>
      <c r="F31" s="238"/>
      <c r="G31" s="239">
        <f>SUMIF(AG32:AG36,"&lt;&gt;NOR",G32:G36)</f>
        <v>0</v>
      </c>
      <c r="H31" s="233"/>
      <c r="I31" s="233">
        <f>SUM(I32:I36)</f>
        <v>0</v>
      </c>
      <c r="J31" s="233"/>
      <c r="K31" s="233">
        <f>SUM(K32:K36)</f>
        <v>0</v>
      </c>
      <c r="L31" s="233"/>
      <c r="M31" s="233">
        <f>SUM(M32:M36)</f>
        <v>0</v>
      </c>
      <c r="N31" s="233"/>
      <c r="O31" s="233">
        <f>SUM(O32:O36)</f>
        <v>1.41</v>
      </c>
      <c r="P31" s="233"/>
      <c r="Q31" s="233">
        <f>SUM(Q32:Q36)</f>
        <v>0</v>
      </c>
      <c r="R31" s="233"/>
      <c r="S31" s="233"/>
      <c r="T31" s="233"/>
      <c r="U31" s="233"/>
      <c r="V31" s="233">
        <f>SUM(V32:V36)</f>
        <v>13.51</v>
      </c>
      <c r="W31" s="233"/>
      <c r="X31" s="233"/>
      <c r="AG31" t="s">
        <v>155</v>
      </c>
    </row>
    <row r="32" spans="1:60" ht="33.75" outlineLevel="1" x14ac:dyDescent="0.2">
      <c r="A32" s="246">
        <v>22</v>
      </c>
      <c r="B32" s="247" t="s">
        <v>208</v>
      </c>
      <c r="C32" s="256" t="s">
        <v>209</v>
      </c>
      <c r="D32" s="248" t="s">
        <v>210</v>
      </c>
      <c r="E32" s="249">
        <v>0.34649999999999997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15</v>
      </c>
      <c r="M32" s="231">
        <f>G32*(1+L32/100)</f>
        <v>0</v>
      </c>
      <c r="N32" s="231">
        <v>0.65498999999999996</v>
      </c>
      <c r="O32" s="231">
        <f>ROUND(E32*N32,2)</f>
        <v>0.23</v>
      </c>
      <c r="P32" s="231">
        <v>0</v>
      </c>
      <c r="Q32" s="231">
        <f>ROUND(E32*P32,2)</f>
        <v>0</v>
      </c>
      <c r="R32" s="231"/>
      <c r="S32" s="231" t="s">
        <v>159</v>
      </c>
      <c r="T32" s="231" t="s">
        <v>160</v>
      </c>
      <c r="U32" s="231">
        <v>5.24</v>
      </c>
      <c r="V32" s="231">
        <f>ROUND(E32*U32,2)</f>
        <v>1.82</v>
      </c>
      <c r="W32" s="231"/>
      <c r="X32" s="231" t="s">
        <v>161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162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6">
        <v>23</v>
      </c>
      <c r="B33" s="247" t="s">
        <v>211</v>
      </c>
      <c r="C33" s="256" t="s">
        <v>212</v>
      </c>
      <c r="D33" s="248" t="s">
        <v>210</v>
      </c>
      <c r="E33" s="249">
        <v>0.34649999999999997</v>
      </c>
      <c r="F33" s="250"/>
      <c r="G33" s="251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159</v>
      </c>
      <c r="T33" s="231" t="s">
        <v>160</v>
      </c>
      <c r="U33" s="231">
        <v>2.7</v>
      </c>
      <c r="V33" s="231">
        <f>ROUND(E33*U33,2)</f>
        <v>0.94</v>
      </c>
      <c r="W33" s="231"/>
      <c r="X33" s="231" t="s">
        <v>161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162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33.75" outlineLevel="1" x14ac:dyDescent="0.2">
      <c r="A34" s="246">
        <v>24</v>
      </c>
      <c r="B34" s="247" t="s">
        <v>213</v>
      </c>
      <c r="C34" s="256" t="s">
        <v>214</v>
      </c>
      <c r="D34" s="248" t="s">
        <v>185</v>
      </c>
      <c r="E34" s="249">
        <v>1.375E-2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15</v>
      </c>
      <c r="M34" s="231">
        <f>G34*(1+L34/100)</f>
        <v>0</v>
      </c>
      <c r="N34" s="231">
        <v>1.0662499999999999</v>
      </c>
      <c r="O34" s="231">
        <f>ROUND(E34*N34,2)</f>
        <v>0.01</v>
      </c>
      <c r="P34" s="231">
        <v>0</v>
      </c>
      <c r="Q34" s="231">
        <f>ROUND(E34*P34,2)</f>
        <v>0</v>
      </c>
      <c r="R34" s="231"/>
      <c r="S34" s="231" t="s">
        <v>159</v>
      </c>
      <c r="T34" s="231" t="s">
        <v>160</v>
      </c>
      <c r="U34" s="231">
        <v>15.231</v>
      </c>
      <c r="V34" s="231">
        <f>ROUND(E34*U34,2)</f>
        <v>0.21</v>
      </c>
      <c r="W34" s="231"/>
      <c r="X34" s="231" t="s">
        <v>161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162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6">
        <v>25</v>
      </c>
      <c r="B35" s="247" t="s">
        <v>215</v>
      </c>
      <c r="C35" s="256" t="s">
        <v>216</v>
      </c>
      <c r="D35" s="248" t="s">
        <v>210</v>
      </c>
      <c r="E35" s="249">
        <v>2.9291399999999999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0.38850000000000001</v>
      </c>
      <c r="O35" s="231">
        <f>ROUND(E35*N35,2)</f>
        <v>1.1399999999999999</v>
      </c>
      <c r="P35" s="231">
        <v>0</v>
      </c>
      <c r="Q35" s="231">
        <f>ROUND(E35*P35,2)</f>
        <v>0</v>
      </c>
      <c r="R35" s="231"/>
      <c r="S35" s="231" t="s">
        <v>159</v>
      </c>
      <c r="T35" s="231" t="s">
        <v>160</v>
      </c>
      <c r="U35" s="231">
        <v>1.8360000000000001</v>
      </c>
      <c r="V35" s="231">
        <f>ROUND(E35*U35,2)</f>
        <v>5.38</v>
      </c>
      <c r="W35" s="231"/>
      <c r="X35" s="231" t="s">
        <v>161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162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6">
        <v>26</v>
      </c>
      <c r="B36" s="247" t="s">
        <v>217</v>
      </c>
      <c r="C36" s="256" t="s">
        <v>218</v>
      </c>
      <c r="D36" s="248" t="s">
        <v>158</v>
      </c>
      <c r="E36" s="249">
        <v>54.911999999999999</v>
      </c>
      <c r="F36" s="250"/>
      <c r="G36" s="251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15</v>
      </c>
      <c r="M36" s="231">
        <f>G36*(1+L36/100)</f>
        <v>0</v>
      </c>
      <c r="N36" s="231">
        <v>5.0000000000000001E-4</v>
      </c>
      <c r="O36" s="231">
        <f>ROUND(E36*N36,2)</f>
        <v>0.03</v>
      </c>
      <c r="P36" s="231">
        <v>0</v>
      </c>
      <c r="Q36" s="231">
        <f>ROUND(E36*P36,2)</f>
        <v>0</v>
      </c>
      <c r="R36" s="231"/>
      <c r="S36" s="231" t="s">
        <v>159</v>
      </c>
      <c r="T36" s="231" t="s">
        <v>160</v>
      </c>
      <c r="U36" s="231">
        <v>9.4E-2</v>
      </c>
      <c r="V36" s="231">
        <f>ROUND(E36*U36,2)</f>
        <v>5.16</v>
      </c>
      <c r="W36" s="231"/>
      <c r="X36" s="231" t="s">
        <v>161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162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34" t="s">
        <v>154</v>
      </c>
      <c r="B37" s="235" t="s">
        <v>73</v>
      </c>
      <c r="C37" s="255" t="s">
        <v>74</v>
      </c>
      <c r="D37" s="236"/>
      <c r="E37" s="237"/>
      <c r="F37" s="238"/>
      <c r="G37" s="239">
        <f>SUMIF(AG38:AG38,"&lt;&gt;NOR",G38:G38)</f>
        <v>0</v>
      </c>
      <c r="H37" s="233"/>
      <c r="I37" s="233">
        <f>SUM(I38:I38)</f>
        <v>0</v>
      </c>
      <c r="J37" s="233"/>
      <c r="K37" s="233">
        <f>SUM(K38:K38)</f>
        <v>0</v>
      </c>
      <c r="L37" s="233"/>
      <c r="M37" s="233">
        <f>SUM(M38:M38)</f>
        <v>0</v>
      </c>
      <c r="N37" s="233"/>
      <c r="O37" s="233">
        <f>SUM(O38:O38)</f>
        <v>0.06</v>
      </c>
      <c r="P37" s="233"/>
      <c r="Q37" s="233">
        <f>SUM(Q38:Q38)</f>
        <v>0</v>
      </c>
      <c r="R37" s="233"/>
      <c r="S37" s="233"/>
      <c r="T37" s="233"/>
      <c r="U37" s="233"/>
      <c r="V37" s="233">
        <f>SUM(V38:V38)</f>
        <v>8.84</v>
      </c>
      <c r="W37" s="233"/>
      <c r="X37" s="233"/>
      <c r="AG37" t="s">
        <v>155</v>
      </c>
    </row>
    <row r="38" spans="1:60" ht="22.5" outlineLevel="1" x14ac:dyDescent="0.2">
      <c r="A38" s="246">
        <v>27</v>
      </c>
      <c r="B38" s="247" t="s">
        <v>219</v>
      </c>
      <c r="C38" s="256" t="s">
        <v>220</v>
      </c>
      <c r="D38" s="248" t="s">
        <v>158</v>
      </c>
      <c r="E38" s="249">
        <v>49.92</v>
      </c>
      <c r="F38" s="250"/>
      <c r="G38" s="251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1.2099999999999999E-3</v>
      </c>
      <c r="O38" s="231">
        <f>ROUND(E38*N38,2)</f>
        <v>0.06</v>
      </c>
      <c r="P38" s="231">
        <v>0</v>
      </c>
      <c r="Q38" s="231">
        <f>ROUND(E38*P38,2)</f>
        <v>0</v>
      </c>
      <c r="R38" s="231"/>
      <c r="S38" s="231" t="s">
        <v>159</v>
      </c>
      <c r="T38" s="231" t="s">
        <v>160</v>
      </c>
      <c r="U38" s="231">
        <v>0.17699999999999999</v>
      </c>
      <c r="V38" s="231">
        <f>ROUND(E38*U38,2)</f>
        <v>8.84</v>
      </c>
      <c r="W38" s="231"/>
      <c r="X38" s="231" t="s">
        <v>161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162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5.5" x14ac:dyDescent="0.2">
      <c r="A39" s="234" t="s">
        <v>154</v>
      </c>
      <c r="B39" s="235" t="s">
        <v>75</v>
      </c>
      <c r="C39" s="255" t="s">
        <v>76</v>
      </c>
      <c r="D39" s="236"/>
      <c r="E39" s="237"/>
      <c r="F39" s="238"/>
      <c r="G39" s="239">
        <f>SUMIF(AG40:AG42,"&lt;&gt;NOR",G40:G42)</f>
        <v>0</v>
      </c>
      <c r="H39" s="233"/>
      <c r="I39" s="233">
        <f>SUM(I40:I42)</f>
        <v>0</v>
      </c>
      <c r="J39" s="233"/>
      <c r="K39" s="233">
        <f>SUM(K40:K42)</f>
        <v>0</v>
      </c>
      <c r="L39" s="233"/>
      <c r="M39" s="233">
        <f>SUM(M40:M42)</f>
        <v>0</v>
      </c>
      <c r="N39" s="233"/>
      <c r="O39" s="233">
        <f>SUM(O40:O42)</f>
        <v>0</v>
      </c>
      <c r="P39" s="233"/>
      <c r="Q39" s="233">
        <f>SUM(Q40:Q42)</f>
        <v>0</v>
      </c>
      <c r="R39" s="233"/>
      <c r="S39" s="233"/>
      <c r="T39" s="233"/>
      <c r="U39" s="233"/>
      <c r="V39" s="233">
        <f>SUM(V40:V42)</f>
        <v>17.7</v>
      </c>
      <c r="W39" s="233"/>
      <c r="X39" s="233"/>
      <c r="AG39" t="s">
        <v>155</v>
      </c>
    </row>
    <row r="40" spans="1:60" ht="45" outlineLevel="1" x14ac:dyDescent="0.2">
      <c r="A40" s="240">
        <v>28</v>
      </c>
      <c r="B40" s="241" t="s">
        <v>221</v>
      </c>
      <c r="C40" s="257" t="s">
        <v>222</v>
      </c>
      <c r="D40" s="242" t="s">
        <v>158</v>
      </c>
      <c r="E40" s="243">
        <v>49.92</v>
      </c>
      <c r="F40" s="244"/>
      <c r="G40" s="24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4.0000000000000003E-5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159</v>
      </c>
      <c r="T40" s="231" t="s">
        <v>160</v>
      </c>
      <c r="U40" s="231">
        <v>0.308</v>
      </c>
      <c r="V40" s="231">
        <f>ROUND(E40*U40,2)</f>
        <v>15.38</v>
      </c>
      <c r="W40" s="231"/>
      <c r="X40" s="231" t="s">
        <v>161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162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29"/>
      <c r="B41" s="230"/>
      <c r="C41" s="258" t="s">
        <v>223</v>
      </c>
      <c r="D41" s="253"/>
      <c r="E41" s="253"/>
      <c r="F41" s="253"/>
      <c r="G41" s="253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224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52" t="str">
        <f>C41</f>
        <v>zárubněmi, umytí a vyčištění jiných zasklených a natíraných ploch a zařizovacích předmětů před předáním do užívání světlá výška podlaží do 4 m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6">
        <v>29</v>
      </c>
      <c r="B42" s="247" t="s">
        <v>225</v>
      </c>
      <c r="C42" s="256" t="s">
        <v>226</v>
      </c>
      <c r="D42" s="248" t="s">
        <v>158</v>
      </c>
      <c r="E42" s="249">
        <v>17.875399999999999</v>
      </c>
      <c r="F42" s="250"/>
      <c r="G42" s="251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15</v>
      </c>
      <c r="M42" s="231">
        <f>G42*(1+L42/100)</f>
        <v>0</v>
      </c>
      <c r="N42" s="231">
        <v>1.0000000000000001E-5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159</v>
      </c>
      <c r="T42" s="231" t="s">
        <v>160</v>
      </c>
      <c r="U42" s="231">
        <v>0.13</v>
      </c>
      <c r="V42" s="231">
        <f>ROUND(E42*U42,2)</f>
        <v>2.3199999999999998</v>
      </c>
      <c r="W42" s="231"/>
      <c r="X42" s="231" t="s">
        <v>161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162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34" t="s">
        <v>154</v>
      </c>
      <c r="B43" s="235" t="s">
        <v>77</v>
      </c>
      <c r="C43" s="255" t="s">
        <v>78</v>
      </c>
      <c r="D43" s="236"/>
      <c r="E43" s="237"/>
      <c r="F43" s="238"/>
      <c r="G43" s="239">
        <f>SUMIF(AG44:AG54,"&lt;&gt;NOR",G44:G54)</f>
        <v>0</v>
      </c>
      <c r="H43" s="233"/>
      <c r="I43" s="233">
        <f>SUM(I44:I54)</f>
        <v>0</v>
      </c>
      <c r="J43" s="233"/>
      <c r="K43" s="233">
        <f>SUM(K44:K54)</f>
        <v>0</v>
      </c>
      <c r="L43" s="233"/>
      <c r="M43" s="233">
        <f>SUM(M44:M54)</f>
        <v>0</v>
      </c>
      <c r="N43" s="233"/>
      <c r="O43" s="233">
        <f>SUM(O44:O54)</f>
        <v>0.02</v>
      </c>
      <c r="P43" s="233"/>
      <c r="Q43" s="233">
        <f>SUM(Q44:Q54)</f>
        <v>12.049999999999999</v>
      </c>
      <c r="R43" s="233"/>
      <c r="S43" s="233"/>
      <c r="T43" s="233"/>
      <c r="U43" s="233"/>
      <c r="V43" s="233">
        <f>SUM(V44:V54)</f>
        <v>33.36</v>
      </c>
      <c r="W43" s="233"/>
      <c r="X43" s="233"/>
      <c r="AG43" t="s">
        <v>155</v>
      </c>
    </row>
    <row r="44" spans="1:60" ht="22.5" outlineLevel="1" x14ac:dyDescent="0.2">
      <c r="A44" s="246">
        <v>30</v>
      </c>
      <c r="B44" s="247" t="s">
        <v>227</v>
      </c>
      <c r="C44" s="256" t="s">
        <v>228</v>
      </c>
      <c r="D44" s="248" t="s">
        <v>158</v>
      </c>
      <c r="E44" s="249">
        <v>46.53</v>
      </c>
      <c r="F44" s="250"/>
      <c r="G44" s="251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15</v>
      </c>
      <c r="M44" s="231">
        <f>G44*(1+L44/100)</f>
        <v>0</v>
      </c>
      <c r="N44" s="231">
        <v>0</v>
      </c>
      <c r="O44" s="231">
        <f>ROUND(E44*N44,2)</f>
        <v>0</v>
      </c>
      <c r="P44" s="231">
        <v>1.7999999999999999E-2</v>
      </c>
      <c r="Q44" s="231">
        <f>ROUND(E44*P44,2)</f>
        <v>0.84</v>
      </c>
      <c r="R44" s="231"/>
      <c r="S44" s="231" t="s">
        <v>159</v>
      </c>
      <c r="T44" s="231" t="s">
        <v>160</v>
      </c>
      <c r="U44" s="231">
        <v>0.19500000000000001</v>
      </c>
      <c r="V44" s="231">
        <f>ROUND(E44*U44,2)</f>
        <v>9.07</v>
      </c>
      <c r="W44" s="231"/>
      <c r="X44" s="231" t="s">
        <v>161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162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46">
        <v>31</v>
      </c>
      <c r="B45" s="247" t="s">
        <v>229</v>
      </c>
      <c r="C45" s="256" t="s">
        <v>230</v>
      </c>
      <c r="D45" s="248" t="s">
        <v>210</v>
      </c>
      <c r="E45" s="249">
        <v>1.91706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15</v>
      </c>
      <c r="M45" s="231">
        <f>G45*(1+L45/100)</f>
        <v>0</v>
      </c>
      <c r="N45" s="231">
        <v>0</v>
      </c>
      <c r="O45" s="231">
        <f>ROUND(E45*N45,2)</f>
        <v>0</v>
      </c>
      <c r="P45" s="231">
        <v>0.55100000000000005</v>
      </c>
      <c r="Q45" s="231">
        <f>ROUND(E45*P45,2)</f>
        <v>1.06</v>
      </c>
      <c r="R45" s="231"/>
      <c r="S45" s="231" t="s">
        <v>159</v>
      </c>
      <c r="T45" s="231" t="s">
        <v>160</v>
      </c>
      <c r="U45" s="231">
        <v>4.5999999999999996</v>
      </c>
      <c r="V45" s="231">
        <f>ROUND(E45*U45,2)</f>
        <v>8.82</v>
      </c>
      <c r="W45" s="231"/>
      <c r="X45" s="231" t="s">
        <v>161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162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6">
        <v>32</v>
      </c>
      <c r="B46" s="247" t="s">
        <v>231</v>
      </c>
      <c r="C46" s="256" t="s">
        <v>232</v>
      </c>
      <c r="D46" s="248" t="s">
        <v>178</v>
      </c>
      <c r="E46" s="249">
        <v>3.99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0</v>
      </c>
      <c r="O46" s="231">
        <f>ROUND(E46*N46,2)</f>
        <v>0</v>
      </c>
      <c r="P46" s="231">
        <v>1.507E-2</v>
      </c>
      <c r="Q46" s="231">
        <f>ROUND(E46*P46,2)</f>
        <v>0.06</v>
      </c>
      <c r="R46" s="231"/>
      <c r="S46" s="231" t="s">
        <v>159</v>
      </c>
      <c r="T46" s="231" t="s">
        <v>160</v>
      </c>
      <c r="U46" s="231">
        <v>0.11</v>
      </c>
      <c r="V46" s="231">
        <f>ROUND(E46*U46,2)</f>
        <v>0.44</v>
      </c>
      <c r="W46" s="231"/>
      <c r="X46" s="231" t="s">
        <v>161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162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46">
        <v>33</v>
      </c>
      <c r="B47" s="247" t="s">
        <v>233</v>
      </c>
      <c r="C47" s="256" t="s">
        <v>234</v>
      </c>
      <c r="D47" s="248" t="s">
        <v>167</v>
      </c>
      <c r="E47" s="249">
        <v>9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159</v>
      </c>
      <c r="T47" s="231" t="s">
        <v>160</v>
      </c>
      <c r="U47" s="231">
        <v>0.03</v>
      </c>
      <c r="V47" s="231">
        <f>ROUND(E47*U47,2)</f>
        <v>0.27</v>
      </c>
      <c r="W47" s="231"/>
      <c r="X47" s="231" t="s">
        <v>161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162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6">
        <v>34</v>
      </c>
      <c r="B48" s="247" t="s">
        <v>235</v>
      </c>
      <c r="C48" s="256" t="s">
        <v>236</v>
      </c>
      <c r="D48" s="248" t="s">
        <v>167</v>
      </c>
      <c r="E48" s="249">
        <v>4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15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159</v>
      </c>
      <c r="T48" s="231" t="s">
        <v>160</v>
      </c>
      <c r="U48" s="231">
        <v>0.05</v>
      </c>
      <c r="V48" s="231">
        <f>ROUND(E48*U48,2)</f>
        <v>0.2</v>
      </c>
      <c r="W48" s="231"/>
      <c r="X48" s="231" t="s">
        <v>161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46">
        <v>35</v>
      </c>
      <c r="B49" s="247" t="s">
        <v>237</v>
      </c>
      <c r="C49" s="256" t="s">
        <v>238</v>
      </c>
      <c r="D49" s="248" t="s">
        <v>210</v>
      </c>
      <c r="E49" s="249">
        <v>5.5317499999999997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15</v>
      </c>
      <c r="M49" s="231">
        <f>G49*(1+L49/100)</f>
        <v>0</v>
      </c>
      <c r="N49" s="231">
        <v>0</v>
      </c>
      <c r="O49" s="231">
        <f>ROUND(E49*N49,2)</f>
        <v>0</v>
      </c>
      <c r="P49" s="231">
        <v>1.4</v>
      </c>
      <c r="Q49" s="231">
        <f>ROUND(E49*P49,2)</f>
        <v>7.74</v>
      </c>
      <c r="R49" s="231"/>
      <c r="S49" s="231" t="s">
        <v>159</v>
      </c>
      <c r="T49" s="231" t="s">
        <v>160</v>
      </c>
      <c r="U49" s="231">
        <v>1.121</v>
      </c>
      <c r="V49" s="231">
        <f>ROUND(E49*U49,2)</f>
        <v>6.2</v>
      </c>
      <c r="W49" s="231"/>
      <c r="X49" s="231" t="s">
        <v>161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162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33.75" outlineLevel="1" x14ac:dyDescent="0.2">
      <c r="A50" s="246">
        <v>36</v>
      </c>
      <c r="B50" s="247" t="s">
        <v>239</v>
      </c>
      <c r="C50" s="256" t="s">
        <v>240</v>
      </c>
      <c r="D50" s="248" t="s">
        <v>210</v>
      </c>
      <c r="E50" s="249">
        <v>0.11372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2.2000000000000002</v>
      </c>
      <c r="Q50" s="231">
        <f>ROUND(E50*P50,2)</f>
        <v>0.25</v>
      </c>
      <c r="R50" s="231"/>
      <c r="S50" s="231" t="s">
        <v>159</v>
      </c>
      <c r="T50" s="231" t="s">
        <v>160</v>
      </c>
      <c r="U50" s="231">
        <v>11.32</v>
      </c>
      <c r="V50" s="231">
        <f>ROUND(E50*U50,2)</f>
        <v>1.29</v>
      </c>
      <c r="W50" s="231"/>
      <c r="X50" s="231" t="s">
        <v>161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162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45" outlineLevel="1" x14ac:dyDescent="0.2">
      <c r="A51" s="246">
        <v>37</v>
      </c>
      <c r="B51" s="247" t="s">
        <v>241</v>
      </c>
      <c r="C51" s="256" t="s">
        <v>242</v>
      </c>
      <c r="D51" s="248" t="s">
        <v>158</v>
      </c>
      <c r="E51" s="249">
        <v>11.972</v>
      </c>
      <c r="F51" s="250"/>
      <c r="G51" s="251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15</v>
      </c>
      <c r="M51" s="231">
        <f>G51*(1+L51/100)</f>
        <v>0</v>
      </c>
      <c r="N51" s="231">
        <v>6.7000000000000002E-4</v>
      </c>
      <c r="O51" s="231">
        <f>ROUND(E51*N51,2)</f>
        <v>0.01</v>
      </c>
      <c r="P51" s="231">
        <v>0.13100000000000001</v>
      </c>
      <c r="Q51" s="231">
        <f>ROUND(E51*P51,2)</f>
        <v>1.57</v>
      </c>
      <c r="R51" s="231"/>
      <c r="S51" s="231" t="s">
        <v>159</v>
      </c>
      <c r="T51" s="231" t="s">
        <v>160</v>
      </c>
      <c r="U51" s="231">
        <v>0.20699999999999999</v>
      </c>
      <c r="V51" s="231">
        <f>ROUND(E51*U51,2)</f>
        <v>2.48</v>
      </c>
      <c r="W51" s="231"/>
      <c r="X51" s="231" t="s">
        <v>161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162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6">
        <v>38</v>
      </c>
      <c r="B52" s="247" t="s">
        <v>243</v>
      </c>
      <c r="C52" s="256" t="s">
        <v>244</v>
      </c>
      <c r="D52" s="248" t="s">
        <v>158</v>
      </c>
      <c r="E52" s="249">
        <v>2.1545999999999998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15</v>
      </c>
      <c r="M52" s="231">
        <f>G52*(1+L52/100)</f>
        <v>0</v>
      </c>
      <c r="N52" s="231">
        <v>0</v>
      </c>
      <c r="O52" s="231">
        <f>ROUND(E52*N52,2)</f>
        <v>0</v>
      </c>
      <c r="P52" s="231">
        <v>1.7999999999999999E-2</v>
      </c>
      <c r="Q52" s="231">
        <f>ROUND(E52*P52,2)</f>
        <v>0.04</v>
      </c>
      <c r="R52" s="231"/>
      <c r="S52" s="231" t="s">
        <v>159</v>
      </c>
      <c r="T52" s="231" t="s">
        <v>160</v>
      </c>
      <c r="U52" s="231">
        <v>0.78100000000000003</v>
      </c>
      <c r="V52" s="231">
        <f>ROUND(E52*U52,2)</f>
        <v>1.68</v>
      </c>
      <c r="W52" s="231"/>
      <c r="X52" s="231" t="s">
        <v>161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162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46">
        <v>39</v>
      </c>
      <c r="B53" s="247" t="s">
        <v>245</v>
      </c>
      <c r="C53" s="256" t="s">
        <v>246</v>
      </c>
      <c r="D53" s="248" t="s">
        <v>158</v>
      </c>
      <c r="E53" s="249">
        <v>4.7307800000000002</v>
      </c>
      <c r="F53" s="250"/>
      <c r="G53" s="251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15</v>
      </c>
      <c r="M53" s="231">
        <f>G53*(1+L53/100)</f>
        <v>0</v>
      </c>
      <c r="N53" s="231">
        <v>1.17E-3</v>
      </c>
      <c r="O53" s="231">
        <f>ROUND(E53*N53,2)</f>
        <v>0.01</v>
      </c>
      <c r="P53" s="231">
        <v>8.7999999999999995E-2</v>
      </c>
      <c r="Q53" s="231">
        <f>ROUND(E53*P53,2)</f>
        <v>0.42</v>
      </c>
      <c r="R53" s="231"/>
      <c r="S53" s="231" t="s">
        <v>159</v>
      </c>
      <c r="T53" s="231" t="s">
        <v>160</v>
      </c>
      <c r="U53" s="231">
        <v>0.55600000000000005</v>
      </c>
      <c r="V53" s="231">
        <f>ROUND(E53*U53,2)</f>
        <v>2.63</v>
      </c>
      <c r="W53" s="231"/>
      <c r="X53" s="231" t="s">
        <v>161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162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46">
        <v>40</v>
      </c>
      <c r="B54" s="247" t="s">
        <v>247</v>
      </c>
      <c r="C54" s="256" t="s">
        <v>248</v>
      </c>
      <c r="D54" s="248" t="s">
        <v>158</v>
      </c>
      <c r="E54" s="249">
        <v>3.61</v>
      </c>
      <c r="F54" s="250"/>
      <c r="G54" s="251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15</v>
      </c>
      <c r="M54" s="231">
        <f>G54*(1+L54/100)</f>
        <v>0</v>
      </c>
      <c r="N54" s="231">
        <v>0</v>
      </c>
      <c r="O54" s="231">
        <f>ROUND(E54*N54,2)</f>
        <v>0</v>
      </c>
      <c r="P54" s="231">
        <v>0.02</v>
      </c>
      <c r="Q54" s="231">
        <f>ROUND(E54*P54,2)</f>
        <v>7.0000000000000007E-2</v>
      </c>
      <c r="R54" s="231"/>
      <c r="S54" s="231" t="s">
        <v>159</v>
      </c>
      <c r="T54" s="231" t="s">
        <v>160</v>
      </c>
      <c r="U54" s="231">
        <v>7.8E-2</v>
      </c>
      <c r="V54" s="231">
        <f>ROUND(E54*U54,2)</f>
        <v>0.28000000000000003</v>
      </c>
      <c r="W54" s="231"/>
      <c r="X54" s="231" t="s">
        <v>161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162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34" t="s">
        <v>154</v>
      </c>
      <c r="B55" s="235" t="s">
        <v>79</v>
      </c>
      <c r="C55" s="255" t="s">
        <v>80</v>
      </c>
      <c r="D55" s="236"/>
      <c r="E55" s="237"/>
      <c r="F55" s="238"/>
      <c r="G55" s="239">
        <f>SUMIF(AG56:AG69,"&lt;&gt;NOR",G56:G69)</f>
        <v>0</v>
      </c>
      <c r="H55" s="233"/>
      <c r="I55" s="233">
        <f>SUM(I56:I69)</f>
        <v>0</v>
      </c>
      <c r="J55" s="233"/>
      <c r="K55" s="233">
        <f>SUM(K56:K69)</f>
        <v>0</v>
      </c>
      <c r="L55" s="233"/>
      <c r="M55" s="233">
        <f>SUM(M56:M69)</f>
        <v>0</v>
      </c>
      <c r="N55" s="233"/>
      <c r="O55" s="233">
        <f>SUM(O56:O69)</f>
        <v>0.01</v>
      </c>
      <c r="P55" s="233"/>
      <c r="Q55" s="233">
        <f>SUM(Q56:Q69)</f>
        <v>6.53</v>
      </c>
      <c r="R55" s="233"/>
      <c r="S55" s="233"/>
      <c r="T55" s="233"/>
      <c r="U55" s="233"/>
      <c r="V55" s="233">
        <f>SUM(V56:V69)</f>
        <v>132.22</v>
      </c>
      <c r="W55" s="233"/>
      <c r="X55" s="233"/>
      <c r="AG55" t="s">
        <v>155</v>
      </c>
    </row>
    <row r="56" spans="1:60" ht="22.5" outlineLevel="1" x14ac:dyDescent="0.2">
      <c r="A56" s="246">
        <v>41</v>
      </c>
      <c r="B56" s="247" t="s">
        <v>249</v>
      </c>
      <c r="C56" s="256" t="s">
        <v>250</v>
      </c>
      <c r="D56" s="248" t="s">
        <v>158</v>
      </c>
      <c r="E56" s="249">
        <v>49.92</v>
      </c>
      <c r="F56" s="250"/>
      <c r="G56" s="251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15</v>
      </c>
      <c r="M56" s="231">
        <f>G56*(1+L56/100)</f>
        <v>0</v>
      </c>
      <c r="N56" s="231">
        <v>1.6000000000000001E-4</v>
      </c>
      <c r="O56" s="231">
        <f>ROUND(E56*N56,2)</f>
        <v>0.01</v>
      </c>
      <c r="P56" s="231">
        <v>0.04</v>
      </c>
      <c r="Q56" s="231">
        <f>ROUND(E56*P56,2)</f>
        <v>2</v>
      </c>
      <c r="R56" s="231"/>
      <c r="S56" s="231" t="s">
        <v>159</v>
      </c>
      <c r="T56" s="231" t="s">
        <v>160</v>
      </c>
      <c r="U56" s="231">
        <v>0.13600000000000001</v>
      </c>
      <c r="V56" s="231">
        <f>ROUND(E56*U56,2)</f>
        <v>6.79</v>
      </c>
      <c r="W56" s="231"/>
      <c r="X56" s="231" t="s">
        <v>161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162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46">
        <v>42</v>
      </c>
      <c r="B57" s="247" t="s">
        <v>251</v>
      </c>
      <c r="C57" s="256" t="s">
        <v>252</v>
      </c>
      <c r="D57" s="248" t="s">
        <v>178</v>
      </c>
      <c r="E57" s="249">
        <v>2.5</v>
      </c>
      <c r="F57" s="250"/>
      <c r="G57" s="25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4.8999999999999998E-4</v>
      </c>
      <c r="O57" s="231">
        <f>ROUND(E57*N57,2)</f>
        <v>0</v>
      </c>
      <c r="P57" s="231">
        <v>0.04</v>
      </c>
      <c r="Q57" s="231">
        <f>ROUND(E57*P57,2)</f>
        <v>0.1</v>
      </c>
      <c r="R57" s="231"/>
      <c r="S57" s="231" t="s">
        <v>159</v>
      </c>
      <c r="T57" s="231" t="s">
        <v>160</v>
      </c>
      <c r="U57" s="231">
        <v>0.66800000000000004</v>
      </c>
      <c r="V57" s="231">
        <f>ROUND(E57*U57,2)</f>
        <v>1.67</v>
      </c>
      <c r="W57" s="231"/>
      <c r="X57" s="231" t="s">
        <v>161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162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33.75" outlineLevel="1" x14ac:dyDescent="0.2">
      <c r="A58" s="246">
        <v>43</v>
      </c>
      <c r="B58" s="247" t="s">
        <v>253</v>
      </c>
      <c r="C58" s="256" t="s">
        <v>254</v>
      </c>
      <c r="D58" s="248" t="s">
        <v>158</v>
      </c>
      <c r="E58" s="249">
        <v>135.31053</v>
      </c>
      <c r="F58" s="250"/>
      <c r="G58" s="251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0.02</v>
      </c>
      <c r="Q58" s="231">
        <f>ROUND(E58*P58,2)</f>
        <v>2.71</v>
      </c>
      <c r="R58" s="231"/>
      <c r="S58" s="231" t="s">
        <v>159</v>
      </c>
      <c r="T58" s="231" t="s">
        <v>160</v>
      </c>
      <c r="U58" s="231">
        <v>0.13</v>
      </c>
      <c r="V58" s="231">
        <f>ROUND(E58*U58,2)</f>
        <v>17.59</v>
      </c>
      <c r="W58" s="231"/>
      <c r="X58" s="231" t="s">
        <v>161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162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33.75" outlineLevel="1" x14ac:dyDescent="0.2">
      <c r="A59" s="246">
        <v>44</v>
      </c>
      <c r="B59" s="247" t="s">
        <v>255</v>
      </c>
      <c r="C59" s="256" t="s">
        <v>256</v>
      </c>
      <c r="D59" s="248" t="s">
        <v>158</v>
      </c>
      <c r="E59" s="249">
        <v>8.0664999999999996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15</v>
      </c>
      <c r="M59" s="231">
        <f>G59*(1+L59/100)</f>
        <v>0</v>
      </c>
      <c r="N59" s="231">
        <v>0</v>
      </c>
      <c r="O59" s="231">
        <f>ROUND(E59*N59,2)</f>
        <v>0</v>
      </c>
      <c r="P59" s="231">
        <v>4.5999999999999999E-2</v>
      </c>
      <c r="Q59" s="231">
        <f>ROUND(E59*P59,2)</f>
        <v>0.37</v>
      </c>
      <c r="R59" s="231"/>
      <c r="S59" s="231" t="s">
        <v>159</v>
      </c>
      <c r="T59" s="231" t="s">
        <v>160</v>
      </c>
      <c r="U59" s="231">
        <v>0.26</v>
      </c>
      <c r="V59" s="231">
        <f>ROUND(E59*U59,2)</f>
        <v>2.1</v>
      </c>
      <c r="W59" s="231"/>
      <c r="X59" s="231" t="s">
        <v>161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162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46">
        <v>45</v>
      </c>
      <c r="B60" s="247" t="s">
        <v>257</v>
      </c>
      <c r="C60" s="256" t="s">
        <v>258</v>
      </c>
      <c r="D60" s="248" t="s">
        <v>158</v>
      </c>
      <c r="E60" s="249">
        <v>10.46</v>
      </c>
      <c r="F60" s="250"/>
      <c r="G60" s="251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15</v>
      </c>
      <c r="M60" s="231">
        <f>G60*(1+L60/100)</f>
        <v>0</v>
      </c>
      <c r="N60" s="231">
        <v>0</v>
      </c>
      <c r="O60" s="231">
        <f>ROUND(E60*N60,2)</f>
        <v>0</v>
      </c>
      <c r="P60" s="231">
        <v>6.0999999999999999E-2</v>
      </c>
      <c r="Q60" s="231">
        <f>ROUND(E60*P60,2)</f>
        <v>0.64</v>
      </c>
      <c r="R60" s="231"/>
      <c r="S60" s="231" t="s">
        <v>159</v>
      </c>
      <c r="T60" s="231" t="s">
        <v>160</v>
      </c>
      <c r="U60" s="231">
        <v>0.67</v>
      </c>
      <c r="V60" s="231">
        <f>ROUND(E60*U60,2)</f>
        <v>7.01</v>
      </c>
      <c r="W60" s="231"/>
      <c r="X60" s="231" t="s">
        <v>161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162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46">
        <v>46</v>
      </c>
      <c r="B61" s="247" t="s">
        <v>259</v>
      </c>
      <c r="C61" s="256" t="s">
        <v>260</v>
      </c>
      <c r="D61" s="248" t="s">
        <v>158</v>
      </c>
      <c r="E61" s="249">
        <v>10.46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15</v>
      </c>
      <c r="M61" s="231">
        <f>G61*(1+L61/100)</f>
        <v>0</v>
      </c>
      <c r="N61" s="231">
        <v>0</v>
      </c>
      <c r="O61" s="231">
        <f>ROUND(E61*N61,2)</f>
        <v>0</v>
      </c>
      <c r="P61" s="231">
        <v>6.8000000000000005E-2</v>
      </c>
      <c r="Q61" s="231">
        <f>ROUND(E61*P61,2)</f>
        <v>0.71</v>
      </c>
      <c r="R61" s="231"/>
      <c r="S61" s="231" t="s">
        <v>159</v>
      </c>
      <c r="T61" s="231" t="s">
        <v>160</v>
      </c>
      <c r="U61" s="231">
        <v>0.48</v>
      </c>
      <c r="V61" s="231">
        <f>ROUND(E61*U61,2)</f>
        <v>5.0199999999999996</v>
      </c>
      <c r="W61" s="231"/>
      <c r="X61" s="231" t="s">
        <v>161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162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6">
        <v>47</v>
      </c>
      <c r="B62" s="247" t="s">
        <v>261</v>
      </c>
      <c r="C62" s="256" t="s">
        <v>262</v>
      </c>
      <c r="D62" s="248" t="s">
        <v>185</v>
      </c>
      <c r="E62" s="249">
        <v>18.567640000000001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15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159</v>
      </c>
      <c r="T62" s="231" t="s">
        <v>160</v>
      </c>
      <c r="U62" s="231">
        <v>0.49</v>
      </c>
      <c r="V62" s="231">
        <f>ROUND(E62*U62,2)</f>
        <v>9.1</v>
      </c>
      <c r="W62" s="231"/>
      <c r="X62" s="231" t="s">
        <v>161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263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46">
        <v>48</v>
      </c>
      <c r="B63" s="247" t="s">
        <v>264</v>
      </c>
      <c r="C63" s="256" t="s">
        <v>265</v>
      </c>
      <c r="D63" s="248" t="s">
        <v>185</v>
      </c>
      <c r="E63" s="249">
        <v>185.6764</v>
      </c>
      <c r="F63" s="250"/>
      <c r="G63" s="251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159</v>
      </c>
      <c r="T63" s="231" t="s">
        <v>160</v>
      </c>
      <c r="U63" s="231">
        <v>0</v>
      </c>
      <c r="V63" s="231">
        <f>ROUND(E63*U63,2)</f>
        <v>0</v>
      </c>
      <c r="W63" s="231"/>
      <c r="X63" s="231" t="s">
        <v>161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162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6">
        <v>49</v>
      </c>
      <c r="B64" s="247" t="s">
        <v>266</v>
      </c>
      <c r="C64" s="256" t="s">
        <v>267</v>
      </c>
      <c r="D64" s="248" t="s">
        <v>185</v>
      </c>
      <c r="E64" s="249">
        <v>18.567640000000001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159</v>
      </c>
      <c r="T64" s="231" t="s">
        <v>160</v>
      </c>
      <c r="U64" s="231">
        <v>1.8160000000000001</v>
      </c>
      <c r="V64" s="231">
        <f>ROUND(E64*U64,2)</f>
        <v>33.72</v>
      </c>
      <c r="W64" s="231"/>
      <c r="X64" s="231" t="s">
        <v>161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162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6">
        <v>50</v>
      </c>
      <c r="B65" s="247" t="s">
        <v>268</v>
      </c>
      <c r="C65" s="256" t="s">
        <v>269</v>
      </c>
      <c r="D65" s="248" t="s">
        <v>185</v>
      </c>
      <c r="E65" s="249">
        <v>37.135280000000002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159</v>
      </c>
      <c r="T65" s="231" t="s">
        <v>160</v>
      </c>
      <c r="U65" s="231">
        <v>0.72199999999999998</v>
      </c>
      <c r="V65" s="231">
        <f>ROUND(E65*U65,2)</f>
        <v>26.81</v>
      </c>
      <c r="W65" s="231"/>
      <c r="X65" s="231" t="s">
        <v>161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162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6">
        <v>51</v>
      </c>
      <c r="B66" s="247" t="s">
        <v>270</v>
      </c>
      <c r="C66" s="256" t="s">
        <v>271</v>
      </c>
      <c r="D66" s="248" t="s">
        <v>185</v>
      </c>
      <c r="E66" s="249">
        <v>18.567640000000001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 t="s">
        <v>159</v>
      </c>
      <c r="T66" s="231" t="s">
        <v>160</v>
      </c>
      <c r="U66" s="231">
        <v>0.26500000000000001</v>
      </c>
      <c r="V66" s="231">
        <f>ROUND(E66*U66,2)</f>
        <v>4.92</v>
      </c>
      <c r="W66" s="231"/>
      <c r="X66" s="231" t="s">
        <v>161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162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46">
        <v>52</v>
      </c>
      <c r="B67" s="247" t="s">
        <v>272</v>
      </c>
      <c r="C67" s="256" t="s">
        <v>273</v>
      </c>
      <c r="D67" s="248" t="s">
        <v>185</v>
      </c>
      <c r="E67" s="249">
        <v>18.567640000000001</v>
      </c>
      <c r="F67" s="250"/>
      <c r="G67" s="251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15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159</v>
      </c>
      <c r="T67" s="231" t="s">
        <v>160</v>
      </c>
      <c r="U67" s="231">
        <v>0.94199999999999995</v>
      </c>
      <c r="V67" s="231">
        <f>ROUND(E67*U67,2)</f>
        <v>17.489999999999998</v>
      </c>
      <c r="W67" s="231"/>
      <c r="X67" s="231" t="s">
        <v>161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162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6">
        <v>53</v>
      </c>
      <c r="B68" s="247" t="s">
        <v>274</v>
      </c>
      <c r="C68" s="256" t="s">
        <v>275</v>
      </c>
      <c r="D68" s="248" t="s">
        <v>185</v>
      </c>
      <c r="E68" s="249">
        <v>16.19736</v>
      </c>
      <c r="F68" s="250"/>
      <c r="G68" s="251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15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159</v>
      </c>
      <c r="T68" s="231" t="s">
        <v>160</v>
      </c>
      <c r="U68" s="231">
        <v>0</v>
      </c>
      <c r="V68" s="231">
        <f>ROUND(E68*U68,2)</f>
        <v>0</v>
      </c>
      <c r="W68" s="231"/>
      <c r="X68" s="231" t="s">
        <v>161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162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6">
        <v>54</v>
      </c>
      <c r="B69" s="247" t="s">
        <v>276</v>
      </c>
      <c r="C69" s="256" t="s">
        <v>277</v>
      </c>
      <c r="D69" s="248" t="s">
        <v>185</v>
      </c>
      <c r="E69" s="249">
        <v>2.3702800000000002</v>
      </c>
      <c r="F69" s="250"/>
      <c r="G69" s="251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15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159</v>
      </c>
      <c r="T69" s="231" t="s">
        <v>160</v>
      </c>
      <c r="U69" s="231">
        <v>0</v>
      </c>
      <c r="V69" s="231">
        <f>ROUND(E69*U69,2)</f>
        <v>0</v>
      </c>
      <c r="W69" s="231"/>
      <c r="X69" s="231" t="s">
        <v>161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162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34" t="s">
        <v>154</v>
      </c>
      <c r="B70" s="235" t="s">
        <v>81</v>
      </c>
      <c r="C70" s="255" t="s">
        <v>82</v>
      </c>
      <c r="D70" s="236"/>
      <c r="E70" s="237"/>
      <c r="F70" s="238"/>
      <c r="G70" s="239">
        <f>SUMIF(AG71:AG71,"&lt;&gt;NOR",G71:G71)</f>
        <v>0</v>
      </c>
      <c r="H70" s="233"/>
      <c r="I70" s="233">
        <f>SUM(I71:I71)</f>
        <v>0</v>
      </c>
      <c r="J70" s="233"/>
      <c r="K70" s="233">
        <f>SUM(K71:K71)</f>
        <v>0</v>
      </c>
      <c r="L70" s="233"/>
      <c r="M70" s="233">
        <f>SUM(M71:M71)</f>
        <v>0</v>
      </c>
      <c r="N70" s="233"/>
      <c r="O70" s="233">
        <f>SUM(O71:O71)</f>
        <v>0</v>
      </c>
      <c r="P70" s="233"/>
      <c r="Q70" s="233">
        <f>SUM(Q71:Q71)</f>
        <v>0</v>
      </c>
      <c r="R70" s="233"/>
      <c r="S70" s="233"/>
      <c r="T70" s="233"/>
      <c r="U70" s="233"/>
      <c r="V70" s="233">
        <f>SUM(V71:V71)</f>
        <v>17.48</v>
      </c>
      <c r="W70" s="233"/>
      <c r="X70" s="233"/>
      <c r="AG70" t="s">
        <v>155</v>
      </c>
    </row>
    <row r="71" spans="1:60" ht="33.75" outlineLevel="1" x14ac:dyDescent="0.2">
      <c r="A71" s="246">
        <v>55</v>
      </c>
      <c r="B71" s="247" t="s">
        <v>278</v>
      </c>
      <c r="C71" s="256" t="s">
        <v>279</v>
      </c>
      <c r="D71" s="248" t="s">
        <v>185</v>
      </c>
      <c r="E71" s="249">
        <v>9.2402800000000003</v>
      </c>
      <c r="F71" s="250"/>
      <c r="G71" s="251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15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159</v>
      </c>
      <c r="T71" s="231" t="s">
        <v>160</v>
      </c>
      <c r="U71" s="231">
        <v>1.8919999999999999</v>
      </c>
      <c r="V71" s="231">
        <f>ROUND(E71*U71,2)</f>
        <v>17.48</v>
      </c>
      <c r="W71" s="231"/>
      <c r="X71" s="231" t="s">
        <v>161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263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34" t="s">
        <v>154</v>
      </c>
      <c r="B72" s="235" t="s">
        <v>83</v>
      </c>
      <c r="C72" s="255" t="s">
        <v>84</v>
      </c>
      <c r="D72" s="236"/>
      <c r="E72" s="237"/>
      <c r="F72" s="238"/>
      <c r="G72" s="239">
        <f>SUMIF(AG73:AG75,"&lt;&gt;NOR",G73:G75)</f>
        <v>0</v>
      </c>
      <c r="H72" s="233"/>
      <c r="I72" s="233">
        <f>SUM(I73:I75)</f>
        <v>0</v>
      </c>
      <c r="J72" s="233"/>
      <c r="K72" s="233">
        <f>SUM(K73:K75)</f>
        <v>0</v>
      </c>
      <c r="L72" s="233"/>
      <c r="M72" s="233">
        <f>SUM(M73:M75)</f>
        <v>0</v>
      </c>
      <c r="N72" s="233"/>
      <c r="O72" s="233">
        <f>SUM(O73:O75)</f>
        <v>0.13</v>
      </c>
      <c r="P72" s="233"/>
      <c r="Q72" s="233">
        <f>SUM(Q73:Q75)</f>
        <v>0</v>
      </c>
      <c r="R72" s="233"/>
      <c r="S72" s="233"/>
      <c r="T72" s="233"/>
      <c r="U72" s="233"/>
      <c r="V72" s="233">
        <f>SUM(V73:V75)</f>
        <v>15.24</v>
      </c>
      <c r="W72" s="233"/>
      <c r="X72" s="233"/>
      <c r="AG72" t="s">
        <v>155</v>
      </c>
    </row>
    <row r="73" spans="1:60" ht="22.5" outlineLevel="1" x14ac:dyDescent="0.2">
      <c r="A73" s="246">
        <v>56</v>
      </c>
      <c r="B73" s="247" t="s">
        <v>280</v>
      </c>
      <c r="C73" s="256" t="s">
        <v>281</v>
      </c>
      <c r="D73" s="248" t="s">
        <v>158</v>
      </c>
      <c r="E73" s="249">
        <v>31.358000000000001</v>
      </c>
      <c r="F73" s="250"/>
      <c r="G73" s="25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15</v>
      </c>
      <c r="M73" s="231">
        <f>G73*(1+L73/100)</f>
        <v>0</v>
      </c>
      <c r="N73" s="231">
        <v>2.1000000000000001E-4</v>
      </c>
      <c r="O73" s="231">
        <f>ROUND(E73*N73,2)</f>
        <v>0.01</v>
      </c>
      <c r="P73" s="231">
        <v>0</v>
      </c>
      <c r="Q73" s="231">
        <f>ROUND(E73*P73,2)</f>
        <v>0</v>
      </c>
      <c r="R73" s="231"/>
      <c r="S73" s="231" t="s">
        <v>159</v>
      </c>
      <c r="T73" s="231" t="s">
        <v>160</v>
      </c>
      <c r="U73" s="231">
        <v>9.5000000000000001E-2</v>
      </c>
      <c r="V73" s="231">
        <f>ROUND(E73*U73,2)</f>
        <v>2.98</v>
      </c>
      <c r="W73" s="231"/>
      <c r="X73" s="231" t="s">
        <v>161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162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46">
        <v>57</v>
      </c>
      <c r="B74" s="247" t="s">
        <v>282</v>
      </c>
      <c r="C74" s="256" t="s">
        <v>283</v>
      </c>
      <c r="D74" s="248" t="s">
        <v>158</v>
      </c>
      <c r="E74" s="249">
        <v>31.358000000000001</v>
      </c>
      <c r="F74" s="250"/>
      <c r="G74" s="251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15</v>
      </c>
      <c r="M74" s="231">
        <f>G74*(1+L74/100)</f>
        <v>0</v>
      </c>
      <c r="N74" s="231">
        <v>3.6800000000000001E-3</v>
      </c>
      <c r="O74" s="231">
        <f>ROUND(E74*N74,2)</f>
        <v>0.12</v>
      </c>
      <c r="P74" s="231">
        <v>0</v>
      </c>
      <c r="Q74" s="231">
        <f>ROUND(E74*P74,2)</f>
        <v>0</v>
      </c>
      <c r="R74" s="231"/>
      <c r="S74" s="231" t="s">
        <v>159</v>
      </c>
      <c r="T74" s="231" t="s">
        <v>160</v>
      </c>
      <c r="U74" s="231">
        <v>0.38500000000000001</v>
      </c>
      <c r="V74" s="231">
        <f>ROUND(E74*U74,2)</f>
        <v>12.07</v>
      </c>
      <c r="W74" s="231"/>
      <c r="X74" s="231" t="s">
        <v>161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162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6">
        <v>58</v>
      </c>
      <c r="B75" s="247" t="s">
        <v>284</v>
      </c>
      <c r="C75" s="256" t="s">
        <v>285</v>
      </c>
      <c r="D75" s="248" t="s">
        <v>185</v>
      </c>
      <c r="E75" s="249">
        <v>0.12198000000000001</v>
      </c>
      <c r="F75" s="250"/>
      <c r="G75" s="25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15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159</v>
      </c>
      <c r="T75" s="231" t="s">
        <v>160</v>
      </c>
      <c r="U75" s="231">
        <v>1.5980000000000001</v>
      </c>
      <c r="V75" s="231">
        <f>ROUND(E75*U75,2)</f>
        <v>0.19</v>
      </c>
      <c r="W75" s="231"/>
      <c r="X75" s="231" t="s">
        <v>161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286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34" t="s">
        <v>154</v>
      </c>
      <c r="B76" s="235" t="s">
        <v>85</v>
      </c>
      <c r="C76" s="255" t="s">
        <v>86</v>
      </c>
      <c r="D76" s="236"/>
      <c r="E76" s="237"/>
      <c r="F76" s="238"/>
      <c r="G76" s="239">
        <f>SUMIF(AG77:AG87,"&lt;&gt;NOR",G77:G87)</f>
        <v>0</v>
      </c>
      <c r="H76" s="233"/>
      <c r="I76" s="233">
        <f>SUM(I77:I87)</f>
        <v>0</v>
      </c>
      <c r="J76" s="233"/>
      <c r="K76" s="233">
        <f>SUM(K77:K87)</f>
        <v>0</v>
      </c>
      <c r="L76" s="233"/>
      <c r="M76" s="233">
        <f>SUM(M77:M87)</f>
        <v>0</v>
      </c>
      <c r="N76" s="233"/>
      <c r="O76" s="233">
        <f>SUM(O77:O87)</f>
        <v>0.76</v>
      </c>
      <c r="P76" s="233"/>
      <c r="Q76" s="233">
        <f>SUM(Q77:Q87)</f>
        <v>0</v>
      </c>
      <c r="R76" s="233"/>
      <c r="S76" s="233"/>
      <c r="T76" s="233"/>
      <c r="U76" s="233"/>
      <c r="V76" s="233">
        <f>SUM(V77:V87)</f>
        <v>40.56</v>
      </c>
      <c r="W76" s="233"/>
      <c r="X76" s="233"/>
      <c r="AG76" t="s">
        <v>155</v>
      </c>
    </row>
    <row r="77" spans="1:60" ht="22.5" outlineLevel="1" x14ac:dyDescent="0.2">
      <c r="A77" s="246">
        <v>59</v>
      </c>
      <c r="B77" s="247" t="s">
        <v>287</v>
      </c>
      <c r="C77" s="256" t="s">
        <v>288</v>
      </c>
      <c r="D77" s="248" t="s">
        <v>158</v>
      </c>
      <c r="E77" s="249">
        <v>49.92</v>
      </c>
      <c r="F77" s="250"/>
      <c r="G77" s="251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15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159</v>
      </c>
      <c r="T77" s="231" t="s">
        <v>160</v>
      </c>
      <c r="U77" s="231">
        <v>0.08</v>
      </c>
      <c r="V77" s="231">
        <f>ROUND(E77*U77,2)</f>
        <v>3.99</v>
      </c>
      <c r="W77" s="231"/>
      <c r="X77" s="231" t="s">
        <v>161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162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45" outlineLevel="1" x14ac:dyDescent="0.2">
      <c r="A78" s="246">
        <v>60</v>
      </c>
      <c r="B78" s="247" t="s">
        <v>289</v>
      </c>
      <c r="C78" s="256" t="s">
        <v>290</v>
      </c>
      <c r="D78" s="248" t="s">
        <v>158</v>
      </c>
      <c r="E78" s="249">
        <v>5.5549999999999997</v>
      </c>
      <c r="F78" s="250"/>
      <c r="G78" s="251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15</v>
      </c>
      <c r="M78" s="231">
        <f>G78*(1+L78/100)</f>
        <v>0</v>
      </c>
      <c r="N78" s="231">
        <v>7.0000000000000001E-3</v>
      </c>
      <c r="O78" s="231">
        <f>ROUND(E78*N78,2)</f>
        <v>0.04</v>
      </c>
      <c r="P78" s="231">
        <v>0</v>
      </c>
      <c r="Q78" s="231">
        <f>ROUND(E78*P78,2)</f>
        <v>0</v>
      </c>
      <c r="R78" s="231"/>
      <c r="S78" s="231" t="s">
        <v>159</v>
      </c>
      <c r="T78" s="231" t="s">
        <v>160</v>
      </c>
      <c r="U78" s="231">
        <v>0</v>
      </c>
      <c r="V78" s="231">
        <f>ROUND(E78*U78,2)</f>
        <v>0</v>
      </c>
      <c r="W78" s="231"/>
      <c r="X78" s="231" t="s">
        <v>188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189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45" outlineLevel="1" x14ac:dyDescent="0.2">
      <c r="A79" s="246">
        <v>61</v>
      </c>
      <c r="B79" s="247" t="s">
        <v>291</v>
      </c>
      <c r="C79" s="256" t="s">
        <v>292</v>
      </c>
      <c r="D79" s="248" t="s">
        <v>158</v>
      </c>
      <c r="E79" s="249">
        <v>44.864199999999997</v>
      </c>
      <c r="F79" s="250"/>
      <c r="G79" s="251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15</v>
      </c>
      <c r="M79" s="231">
        <f>G79*(1+L79/100)</f>
        <v>0</v>
      </c>
      <c r="N79" s="231">
        <v>8.3999999999999995E-3</v>
      </c>
      <c r="O79" s="231">
        <f>ROUND(E79*N79,2)</f>
        <v>0.38</v>
      </c>
      <c r="P79" s="231">
        <v>0</v>
      </c>
      <c r="Q79" s="231">
        <f>ROUND(E79*P79,2)</f>
        <v>0</v>
      </c>
      <c r="R79" s="231"/>
      <c r="S79" s="231" t="s">
        <v>159</v>
      </c>
      <c r="T79" s="231" t="s">
        <v>160</v>
      </c>
      <c r="U79" s="231">
        <v>0</v>
      </c>
      <c r="V79" s="231">
        <f>ROUND(E79*U79,2)</f>
        <v>0</v>
      </c>
      <c r="W79" s="231"/>
      <c r="X79" s="231" t="s">
        <v>188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189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46">
        <v>62</v>
      </c>
      <c r="B80" s="247" t="s">
        <v>293</v>
      </c>
      <c r="C80" s="256" t="s">
        <v>294</v>
      </c>
      <c r="D80" s="248" t="s">
        <v>178</v>
      </c>
      <c r="E80" s="249">
        <v>15.03</v>
      </c>
      <c r="F80" s="250"/>
      <c r="G80" s="251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15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159</v>
      </c>
      <c r="T80" s="231" t="s">
        <v>160</v>
      </c>
      <c r="U80" s="231">
        <v>0.05</v>
      </c>
      <c r="V80" s="231">
        <f>ROUND(E80*U80,2)</f>
        <v>0.75</v>
      </c>
      <c r="W80" s="231"/>
      <c r="X80" s="231" t="s">
        <v>161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162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6">
        <v>63</v>
      </c>
      <c r="B81" s="247" t="s">
        <v>295</v>
      </c>
      <c r="C81" s="256" t="s">
        <v>296</v>
      </c>
      <c r="D81" s="248" t="s">
        <v>178</v>
      </c>
      <c r="E81" s="249">
        <v>15.781499999999999</v>
      </c>
      <c r="F81" s="250"/>
      <c r="G81" s="251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15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159</v>
      </c>
      <c r="T81" s="231" t="s">
        <v>160</v>
      </c>
      <c r="U81" s="231">
        <v>0</v>
      </c>
      <c r="V81" s="231">
        <f>ROUND(E81*U81,2)</f>
        <v>0</v>
      </c>
      <c r="W81" s="231"/>
      <c r="X81" s="231" t="s">
        <v>188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189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46">
        <v>64</v>
      </c>
      <c r="B82" s="247" t="s">
        <v>297</v>
      </c>
      <c r="C82" s="256" t="s">
        <v>298</v>
      </c>
      <c r="D82" s="248" t="s">
        <v>158</v>
      </c>
      <c r="E82" s="249">
        <v>109.824</v>
      </c>
      <c r="F82" s="250"/>
      <c r="G82" s="251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15</v>
      </c>
      <c r="M82" s="231">
        <f>G82*(1+L82/100)</f>
        <v>0</v>
      </c>
      <c r="N82" s="231">
        <v>1.0000000000000001E-5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159</v>
      </c>
      <c r="T82" s="231" t="s">
        <v>160</v>
      </c>
      <c r="U82" s="231">
        <v>7.0000000000000007E-2</v>
      </c>
      <c r="V82" s="231">
        <f>ROUND(E82*U82,2)</f>
        <v>7.69</v>
      </c>
      <c r="W82" s="231"/>
      <c r="X82" s="231" t="s">
        <v>161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162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6">
        <v>65</v>
      </c>
      <c r="B83" s="247" t="s">
        <v>299</v>
      </c>
      <c r="C83" s="256" t="s">
        <v>300</v>
      </c>
      <c r="D83" s="248" t="s">
        <v>158</v>
      </c>
      <c r="E83" s="249">
        <v>99.84</v>
      </c>
      <c r="F83" s="250"/>
      <c r="G83" s="251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15</v>
      </c>
      <c r="M83" s="231">
        <f>G83*(1+L83/100)</f>
        <v>0</v>
      </c>
      <c r="N83" s="231">
        <v>2.3000000000000001E-4</v>
      </c>
      <c r="O83" s="231">
        <f>ROUND(E83*N83,2)</f>
        <v>0.02</v>
      </c>
      <c r="P83" s="231">
        <v>0</v>
      </c>
      <c r="Q83" s="231">
        <f>ROUND(E83*P83,2)</f>
        <v>0</v>
      </c>
      <c r="R83" s="231"/>
      <c r="S83" s="231" t="s">
        <v>159</v>
      </c>
      <c r="T83" s="231" t="s">
        <v>160</v>
      </c>
      <c r="U83" s="231">
        <v>0.18099999999999999</v>
      </c>
      <c r="V83" s="231">
        <f>ROUND(E83*U83,2)</f>
        <v>18.07</v>
      </c>
      <c r="W83" s="231"/>
      <c r="X83" s="231" t="s">
        <v>161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162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45" outlineLevel="1" x14ac:dyDescent="0.2">
      <c r="A84" s="246">
        <v>66</v>
      </c>
      <c r="B84" s="247" t="s">
        <v>301</v>
      </c>
      <c r="C84" s="256" t="s">
        <v>302</v>
      </c>
      <c r="D84" s="248" t="s">
        <v>158</v>
      </c>
      <c r="E84" s="249">
        <v>101.79600000000001</v>
      </c>
      <c r="F84" s="250"/>
      <c r="G84" s="251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15</v>
      </c>
      <c r="M84" s="231">
        <f>G84*(1+L84/100)</f>
        <v>0</v>
      </c>
      <c r="N84" s="231">
        <v>3.0000000000000001E-3</v>
      </c>
      <c r="O84" s="231">
        <f>ROUND(E84*N84,2)</f>
        <v>0.31</v>
      </c>
      <c r="P84" s="231">
        <v>0</v>
      </c>
      <c r="Q84" s="231">
        <f>ROUND(E84*P84,2)</f>
        <v>0</v>
      </c>
      <c r="R84" s="231"/>
      <c r="S84" s="231" t="s">
        <v>159</v>
      </c>
      <c r="T84" s="231" t="s">
        <v>160</v>
      </c>
      <c r="U84" s="231">
        <v>0</v>
      </c>
      <c r="V84" s="231">
        <f>ROUND(E84*U84,2)</f>
        <v>0</v>
      </c>
      <c r="W84" s="231"/>
      <c r="X84" s="231" t="s">
        <v>188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189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33.75" outlineLevel="1" x14ac:dyDescent="0.2">
      <c r="A85" s="246">
        <v>67</v>
      </c>
      <c r="B85" s="247" t="s">
        <v>303</v>
      </c>
      <c r="C85" s="256" t="s">
        <v>304</v>
      </c>
      <c r="D85" s="248" t="s">
        <v>158</v>
      </c>
      <c r="E85" s="249">
        <v>49.92</v>
      </c>
      <c r="F85" s="250"/>
      <c r="G85" s="251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15</v>
      </c>
      <c r="M85" s="231">
        <f>G85*(1+L85/100)</f>
        <v>0</v>
      </c>
      <c r="N85" s="231">
        <v>2.0000000000000001E-4</v>
      </c>
      <c r="O85" s="231">
        <f>ROUND(E85*N85,2)</f>
        <v>0.01</v>
      </c>
      <c r="P85" s="231">
        <v>0</v>
      </c>
      <c r="Q85" s="231">
        <f>ROUND(E85*P85,2)</f>
        <v>0</v>
      </c>
      <c r="R85" s="231"/>
      <c r="S85" s="231" t="s">
        <v>159</v>
      </c>
      <c r="T85" s="231" t="s">
        <v>160</v>
      </c>
      <c r="U85" s="231">
        <v>0.16</v>
      </c>
      <c r="V85" s="231">
        <f>ROUND(E85*U85,2)</f>
        <v>7.99</v>
      </c>
      <c r="W85" s="231"/>
      <c r="X85" s="231" t="s">
        <v>161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162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33.75" outlineLevel="1" x14ac:dyDescent="0.2">
      <c r="A86" s="246">
        <v>68</v>
      </c>
      <c r="B86" s="247" t="s">
        <v>305</v>
      </c>
      <c r="C86" s="256" t="s">
        <v>306</v>
      </c>
      <c r="D86" s="248" t="s">
        <v>178</v>
      </c>
      <c r="E86" s="249">
        <v>57.74</v>
      </c>
      <c r="F86" s="250"/>
      <c r="G86" s="251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15</v>
      </c>
      <c r="M86" s="231">
        <f>G86*(1+L86/100)</f>
        <v>0</v>
      </c>
      <c r="N86" s="231">
        <v>0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 t="s">
        <v>159</v>
      </c>
      <c r="T86" s="231" t="s">
        <v>160</v>
      </c>
      <c r="U86" s="231">
        <v>1.2E-2</v>
      </c>
      <c r="V86" s="231">
        <f>ROUND(E86*U86,2)</f>
        <v>0.69</v>
      </c>
      <c r="W86" s="231"/>
      <c r="X86" s="231" t="s">
        <v>161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162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46">
        <v>69</v>
      </c>
      <c r="B87" s="247" t="s">
        <v>307</v>
      </c>
      <c r="C87" s="256" t="s">
        <v>308</v>
      </c>
      <c r="D87" s="248" t="s">
        <v>185</v>
      </c>
      <c r="E87" s="249">
        <v>0.75517999999999996</v>
      </c>
      <c r="F87" s="250"/>
      <c r="G87" s="251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15</v>
      </c>
      <c r="M87" s="231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159</v>
      </c>
      <c r="T87" s="231" t="s">
        <v>160</v>
      </c>
      <c r="U87" s="231">
        <v>1.831</v>
      </c>
      <c r="V87" s="231">
        <f>ROUND(E87*U87,2)</f>
        <v>1.38</v>
      </c>
      <c r="W87" s="231"/>
      <c r="X87" s="231" t="s">
        <v>161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286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">
      <c r="A88" s="234" t="s">
        <v>154</v>
      </c>
      <c r="B88" s="235" t="s">
        <v>107</v>
      </c>
      <c r="C88" s="255" t="s">
        <v>108</v>
      </c>
      <c r="D88" s="236"/>
      <c r="E88" s="237"/>
      <c r="F88" s="238"/>
      <c r="G88" s="239">
        <f>SUMIF(AG89:AG92,"&lt;&gt;NOR",G89:G92)</f>
        <v>0</v>
      </c>
      <c r="H88" s="233"/>
      <c r="I88" s="233">
        <f>SUM(I89:I92)</f>
        <v>0</v>
      </c>
      <c r="J88" s="233"/>
      <c r="K88" s="233">
        <f>SUM(K89:K92)</f>
        <v>0</v>
      </c>
      <c r="L88" s="233"/>
      <c r="M88" s="233">
        <f>SUM(M89:M92)</f>
        <v>0</v>
      </c>
      <c r="N88" s="233"/>
      <c r="O88" s="233">
        <f>SUM(O89:O92)</f>
        <v>0.98</v>
      </c>
      <c r="P88" s="233"/>
      <c r="Q88" s="233">
        <f>SUM(Q89:Q92)</f>
        <v>0</v>
      </c>
      <c r="R88" s="233"/>
      <c r="S88" s="233"/>
      <c r="T88" s="233"/>
      <c r="U88" s="233"/>
      <c r="V88" s="233">
        <f>SUM(V89:V92)</f>
        <v>27.98</v>
      </c>
      <c r="W88" s="233"/>
      <c r="X88" s="233"/>
      <c r="AG88" t="s">
        <v>155</v>
      </c>
    </row>
    <row r="89" spans="1:60" outlineLevel="1" x14ac:dyDescent="0.2">
      <c r="A89" s="246">
        <v>70</v>
      </c>
      <c r="B89" s="247" t="s">
        <v>309</v>
      </c>
      <c r="C89" s="256" t="s">
        <v>310</v>
      </c>
      <c r="D89" s="248" t="s">
        <v>158</v>
      </c>
      <c r="E89" s="249">
        <v>93.5</v>
      </c>
      <c r="F89" s="250"/>
      <c r="G89" s="251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15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159</v>
      </c>
      <c r="T89" s="231" t="s">
        <v>160</v>
      </c>
      <c r="U89" s="231">
        <v>0.28100000000000003</v>
      </c>
      <c r="V89" s="231">
        <f>ROUND(E89*U89,2)</f>
        <v>26.27</v>
      </c>
      <c r="W89" s="231"/>
      <c r="X89" s="231" t="s">
        <v>161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162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6">
        <v>71</v>
      </c>
      <c r="B90" s="247" t="s">
        <v>311</v>
      </c>
      <c r="C90" s="256" t="s">
        <v>312</v>
      </c>
      <c r="D90" s="248" t="s">
        <v>158</v>
      </c>
      <c r="E90" s="249">
        <v>95.947199999999995</v>
      </c>
      <c r="F90" s="250"/>
      <c r="G90" s="251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15</v>
      </c>
      <c r="M90" s="231">
        <f>G90*(1+L90/100)</f>
        <v>0</v>
      </c>
      <c r="N90" s="231">
        <v>9.4999999999999998E-3</v>
      </c>
      <c r="O90" s="231">
        <f>ROUND(E90*N90,2)</f>
        <v>0.91</v>
      </c>
      <c r="P90" s="231">
        <v>0</v>
      </c>
      <c r="Q90" s="231">
        <f>ROUND(E90*P90,2)</f>
        <v>0</v>
      </c>
      <c r="R90" s="231"/>
      <c r="S90" s="231" t="s">
        <v>159</v>
      </c>
      <c r="T90" s="231" t="s">
        <v>160</v>
      </c>
      <c r="U90" s="231">
        <v>0</v>
      </c>
      <c r="V90" s="231">
        <f>ROUND(E90*U90,2)</f>
        <v>0</v>
      </c>
      <c r="W90" s="231"/>
      <c r="X90" s="231" t="s">
        <v>188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189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46">
        <v>72</v>
      </c>
      <c r="B91" s="247" t="s">
        <v>313</v>
      </c>
      <c r="C91" s="256" t="s">
        <v>314</v>
      </c>
      <c r="D91" s="248" t="s">
        <v>158</v>
      </c>
      <c r="E91" s="249">
        <v>5.0327999999999999</v>
      </c>
      <c r="F91" s="250"/>
      <c r="G91" s="251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15</v>
      </c>
      <c r="M91" s="231">
        <f>G91*(1+L91/100)</f>
        <v>0</v>
      </c>
      <c r="N91" s="231">
        <v>1.298E-2</v>
      </c>
      <c r="O91" s="231">
        <f>ROUND(E91*N91,2)</f>
        <v>7.0000000000000007E-2</v>
      </c>
      <c r="P91" s="231">
        <v>0</v>
      </c>
      <c r="Q91" s="231">
        <f>ROUND(E91*P91,2)</f>
        <v>0</v>
      </c>
      <c r="R91" s="231"/>
      <c r="S91" s="231" t="s">
        <v>159</v>
      </c>
      <c r="T91" s="231" t="s">
        <v>160</v>
      </c>
      <c r="U91" s="231">
        <v>0</v>
      </c>
      <c r="V91" s="231">
        <f>ROUND(E91*U91,2)</f>
        <v>0</v>
      </c>
      <c r="W91" s="231"/>
      <c r="X91" s="231" t="s">
        <v>188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189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46">
        <v>73</v>
      </c>
      <c r="B92" s="247" t="s">
        <v>315</v>
      </c>
      <c r="C92" s="256" t="s">
        <v>316</v>
      </c>
      <c r="D92" s="248" t="s">
        <v>185</v>
      </c>
      <c r="E92" s="249">
        <v>0.97682000000000002</v>
      </c>
      <c r="F92" s="250"/>
      <c r="G92" s="251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15</v>
      </c>
      <c r="M92" s="231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159</v>
      </c>
      <c r="T92" s="231" t="s">
        <v>160</v>
      </c>
      <c r="U92" s="231">
        <v>1.7509999999999999</v>
      </c>
      <c r="V92" s="231">
        <f>ROUND(E92*U92,2)</f>
        <v>1.71</v>
      </c>
      <c r="W92" s="231"/>
      <c r="X92" s="231" t="s">
        <v>161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286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34" t="s">
        <v>154</v>
      </c>
      <c r="B93" s="235" t="s">
        <v>109</v>
      </c>
      <c r="C93" s="255" t="s">
        <v>110</v>
      </c>
      <c r="D93" s="236"/>
      <c r="E93" s="237"/>
      <c r="F93" s="238"/>
      <c r="G93" s="239">
        <f>SUMIF(AG94:AG116,"&lt;&gt;NOR",G94:G116)</f>
        <v>0</v>
      </c>
      <c r="H93" s="233"/>
      <c r="I93" s="233">
        <f>SUM(I94:I116)</f>
        <v>0</v>
      </c>
      <c r="J93" s="233"/>
      <c r="K93" s="233">
        <f>SUM(K94:K116)</f>
        <v>0</v>
      </c>
      <c r="L93" s="233"/>
      <c r="M93" s="233">
        <f>SUM(M94:M116)</f>
        <v>0</v>
      </c>
      <c r="N93" s="233"/>
      <c r="O93" s="233">
        <f>SUM(O94:O116)</f>
        <v>0.16999999999999998</v>
      </c>
      <c r="P93" s="233"/>
      <c r="Q93" s="233">
        <f>SUM(Q94:Q116)</f>
        <v>0</v>
      </c>
      <c r="R93" s="233"/>
      <c r="S93" s="233"/>
      <c r="T93" s="233"/>
      <c r="U93" s="233"/>
      <c r="V93" s="233">
        <f>SUM(V94:V116)</f>
        <v>30.689999999999998</v>
      </c>
      <c r="W93" s="233"/>
      <c r="X93" s="233"/>
      <c r="AG93" t="s">
        <v>155</v>
      </c>
    </row>
    <row r="94" spans="1:60" ht="33.75" outlineLevel="1" x14ac:dyDescent="0.2">
      <c r="A94" s="246">
        <v>74</v>
      </c>
      <c r="B94" s="247" t="s">
        <v>317</v>
      </c>
      <c r="C94" s="256" t="s">
        <v>318</v>
      </c>
      <c r="D94" s="248" t="s">
        <v>167</v>
      </c>
      <c r="E94" s="249">
        <v>3</v>
      </c>
      <c r="F94" s="250"/>
      <c r="G94" s="251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15</v>
      </c>
      <c r="M94" s="231">
        <f>G94*(1+L94/100)</f>
        <v>0</v>
      </c>
      <c r="N94" s="231">
        <v>2.0000000000000002E-5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 t="s">
        <v>159</v>
      </c>
      <c r="T94" s="231" t="s">
        <v>160</v>
      </c>
      <c r="U94" s="231">
        <v>1.1970099999999999</v>
      </c>
      <c r="V94" s="231">
        <f>ROUND(E94*U94,2)</f>
        <v>3.59</v>
      </c>
      <c r="W94" s="231"/>
      <c r="X94" s="231" t="s">
        <v>161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162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45" outlineLevel="1" x14ac:dyDescent="0.2">
      <c r="A95" s="246">
        <v>75</v>
      </c>
      <c r="B95" s="247" t="s">
        <v>319</v>
      </c>
      <c r="C95" s="256" t="s">
        <v>320</v>
      </c>
      <c r="D95" s="248" t="s">
        <v>178</v>
      </c>
      <c r="E95" s="249">
        <v>4.3890000000000002</v>
      </c>
      <c r="F95" s="250"/>
      <c r="G95" s="251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15</v>
      </c>
      <c r="M95" s="231">
        <f>G95*(1+L95/100)</f>
        <v>0</v>
      </c>
      <c r="N95" s="231">
        <v>4.8599999999999997E-3</v>
      </c>
      <c r="O95" s="231">
        <f>ROUND(E95*N95,2)</f>
        <v>0.02</v>
      </c>
      <c r="P95" s="231">
        <v>0</v>
      </c>
      <c r="Q95" s="231">
        <f>ROUND(E95*P95,2)</f>
        <v>0</v>
      </c>
      <c r="R95" s="231"/>
      <c r="S95" s="231" t="s">
        <v>159</v>
      </c>
      <c r="T95" s="231" t="s">
        <v>160</v>
      </c>
      <c r="U95" s="231">
        <v>0</v>
      </c>
      <c r="V95" s="231">
        <f>ROUND(E95*U95,2)</f>
        <v>0</v>
      </c>
      <c r="W95" s="231"/>
      <c r="X95" s="231" t="s">
        <v>188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189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6">
        <v>76</v>
      </c>
      <c r="B96" s="247" t="s">
        <v>321</v>
      </c>
      <c r="C96" s="256" t="s">
        <v>322</v>
      </c>
      <c r="D96" s="248" t="s">
        <v>167</v>
      </c>
      <c r="E96" s="249">
        <v>6</v>
      </c>
      <c r="F96" s="250"/>
      <c r="G96" s="251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15</v>
      </c>
      <c r="M96" s="231">
        <f>G96*(1+L96/100)</f>
        <v>0</v>
      </c>
      <c r="N96" s="231">
        <v>3.0000000000000001E-5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159</v>
      </c>
      <c r="T96" s="231" t="s">
        <v>160</v>
      </c>
      <c r="U96" s="231">
        <v>0</v>
      </c>
      <c r="V96" s="231">
        <f>ROUND(E96*U96,2)</f>
        <v>0</v>
      </c>
      <c r="W96" s="231"/>
      <c r="X96" s="231" t="s">
        <v>188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189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33.75" outlineLevel="1" x14ac:dyDescent="0.2">
      <c r="A97" s="246">
        <v>77</v>
      </c>
      <c r="B97" s="247" t="s">
        <v>323</v>
      </c>
      <c r="C97" s="256" t="s">
        <v>324</v>
      </c>
      <c r="D97" s="248" t="s">
        <v>167</v>
      </c>
      <c r="E97" s="249">
        <v>2</v>
      </c>
      <c r="F97" s="250"/>
      <c r="G97" s="251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15</v>
      </c>
      <c r="M97" s="231">
        <f>G97*(1+L97/100)</f>
        <v>0</v>
      </c>
      <c r="N97" s="231">
        <v>1.4400000000000001E-3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159</v>
      </c>
      <c r="T97" s="231" t="s">
        <v>160</v>
      </c>
      <c r="U97" s="231">
        <v>5.0584800000000003</v>
      </c>
      <c r="V97" s="231">
        <f>ROUND(E97*U97,2)</f>
        <v>10.119999999999999</v>
      </c>
      <c r="W97" s="231"/>
      <c r="X97" s="231" t="s">
        <v>325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326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33.75" outlineLevel="1" x14ac:dyDescent="0.2">
      <c r="A98" s="246">
        <v>78</v>
      </c>
      <c r="B98" s="247" t="s">
        <v>327</v>
      </c>
      <c r="C98" s="256" t="s">
        <v>328</v>
      </c>
      <c r="D98" s="248" t="s">
        <v>167</v>
      </c>
      <c r="E98" s="249">
        <v>2</v>
      </c>
      <c r="F98" s="250"/>
      <c r="G98" s="251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15</v>
      </c>
      <c r="M98" s="231">
        <f>G98*(1+L98/100)</f>
        <v>0</v>
      </c>
      <c r="N98" s="231">
        <v>1.64E-3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159</v>
      </c>
      <c r="T98" s="231" t="s">
        <v>160</v>
      </c>
      <c r="U98" s="231">
        <v>5.0589700000000004</v>
      </c>
      <c r="V98" s="231">
        <f>ROUND(E98*U98,2)</f>
        <v>10.119999999999999</v>
      </c>
      <c r="W98" s="231"/>
      <c r="X98" s="231" t="s">
        <v>325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326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33.75" outlineLevel="1" x14ac:dyDescent="0.2">
      <c r="A99" s="246">
        <v>79</v>
      </c>
      <c r="B99" s="247" t="s">
        <v>329</v>
      </c>
      <c r="C99" s="256" t="s">
        <v>330</v>
      </c>
      <c r="D99" s="248" t="s">
        <v>167</v>
      </c>
      <c r="E99" s="249">
        <v>1</v>
      </c>
      <c r="F99" s="250"/>
      <c r="G99" s="251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15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159</v>
      </c>
      <c r="T99" s="231" t="s">
        <v>160</v>
      </c>
      <c r="U99" s="231">
        <v>1.5</v>
      </c>
      <c r="V99" s="231">
        <f>ROUND(E99*U99,2)</f>
        <v>1.5</v>
      </c>
      <c r="W99" s="231"/>
      <c r="X99" s="231" t="s">
        <v>161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162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45" outlineLevel="1" x14ac:dyDescent="0.2">
      <c r="A100" s="246">
        <v>80</v>
      </c>
      <c r="B100" s="247" t="s">
        <v>331</v>
      </c>
      <c r="C100" s="256" t="s">
        <v>332</v>
      </c>
      <c r="D100" s="248" t="s">
        <v>167</v>
      </c>
      <c r="E100" s="249">
        <v>2</v>
      </c>
      <c r="F100" s="250"/>
      <c r="G100" s="25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15</v>
      </c>
      <c r="M100" s="231">
        <f>G100*(1+L100/100)</f>
        <v>0</v>
      </c>
      <c r="N100" s="231">
        <v>1.7000000000000001E-2</v>
      </c>
      <c r="O100" s="231">
        <f>ROUND(E100*N100,2)</f>
        <v>0.03</v>
      </c>
      <c r="P100" s="231">
        <v>0</v>
      </c>
      <c r="Q100" s="231">
        <f>ROUND(E100*P100,2)</f>
        <v>0</v>
      </c>
      <c r="R100" s="231"/>
      <c r="S100" s="231" t="s">
        <v>159</v>
      </c>
      <c r="T100" s="231" t="s">
        <v>160</v>
      </c>
      <c r="U100" s="231">
        <v>0</v>
      </c>
      <c r="V100" s="231">
        <f>ROUND(E100*U100,2)</f>
        <v>0</v>
      </c>
      <c r="W100" s="231"/>
      <c r="X100" s="231" t="s">
        <v>188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189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56.25" outlineLevel="1" x14ac:dyDescent="0.2">
      <c r="A101" s="240">
        <v>81</v>
      </c>
      <c r="B101" s="241" t="s">
        <v>333</v>
      </c>
      <c r="C101" s="257" t="s">
        <v>334</v>
      </c>
      <c r="D101" s="242" t="s">
        <v>167</v>
      </c>
      <c r="E101" s="243">
        <v>2</v>
      </c>
      <c r="F101" s="244"/>
      <c r="G101" s="245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15</v>
      </c>
      <c r="M101" s="231">
        <f>G101*(1+L101/100)</f>
        <v>0</v>
      </c>
      <c r="N101" s="231">
        <v>1.6E-2</v>
      </c>
      <c r="O101" s="231">
        <f>ROUND(E101*N101,2)</f>
        <v>0.03</v>
      </c>
      <c r="P101" s="231">
        <v>0</v>
      </c>
      <c r="Q101" s="231">
        <f>ROUND(E101*P101,2)</f>
        <v>0</v>
      </c>
      <c r="R101" s="231"/>
      <c r="S101" s="231" t="s">
        <v>159</v>
      </c>
      <c r="T101" s="231" t="s">
        <v>160</v>
      </c>
      <c r="U101" s="231">
        <v>0</v>
      </c>
      <c r="V101" s="231">
        <f>ROUND(E101*U101,2)</f>
        <v>0</v>
      </c>
      <c r="W101" s="231"/>
      <c r="X101" s="231" t="s">
        <v>188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189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58" t="s">
        <v>335</v>
      </c>
      <c r="D102" s="253"/>
      <c r="E102" s="253"/>
      <c r="F102" s="253"/>
      <c r="G102" s="253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224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45" outlineLevel="1" x14ac:dyDescent="0.2">
      <c r="A103" s="246">
        <v>82</v>
      </c>
      <c r="B103" s="247" t="s">
        <v>336</v>
      </c>
      <c r="C103" s="256" t="s">
        <v>337</v>
      </c>
      <c r="D103" s="248" t="s">
        <v>167</v>
      </c>
      <c r="E103" s="249">
        <v>2</v>
      </c>
      <c r="F103" s="250"/>
      <c r="G103" s="25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15</v>
      </c>
      <c r="M103" s="231">
        <f>G103*(1+L103/100)</f>
        <v>0</v>
      </c>
      <c r="N103" s="231">
        <v>1.9E-2</v>
      </c>
      <c r="O103" s="231">
        <f>ROUND(E103*N103,2)</f>
        <v>0.04</v>
      </c>
      <c r="P103" s="231">
        <v>0</v>
      </c>
      <c r="Q103" s="231">
        <f>ROUND(E103*P103,2)</f>
        <v>0</v>
      </c>
      <c r="R103" s="231"/>
      <c r="S103" s="231" t="s">
        <v>159</v>
      </c>
      <c r="T103" s="231" t="s">
        <v>160</v>
      </c>
      <c r="U103" s="231">
        <v>0</v>
      </c>
      <c r="V103" s="231">
        <f>ROUND(E103*U103,2)</f>
        <v>0</v>
      </c>
      <c r="W103" s="231"/>
      <c r="X103" s="231" t="s">
        <v>188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189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56.25" outlineLevel="1" x14ac:dyDescent="0.2">
      <c r="A104" s="240">
        <v>83</v>
      </c>
      <c r="B104" s="241" t="s">
        <v>338</v>
      </c>
      <c r="C104" s="257" t="s">
        <v>339</v>
      </c>
      <c r="D104" s="242" t="s">
        <v>167</v>
      </c>
      <c r="E104" s="243">
        <v>1</v>
      </c>
      <c r="F104" s="244"/>
      <c r="G104" s="245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15</v>
      </c>
      <c r="M104" s="231">
        <f>G104*(1+L104/100)</f>
        <v>0</v>
      </c>
      <c r="N104" s="231">
        <v>1.6E-2</v>
      </c>
      <c r="O104" s="231">
        <f>ROUND(E104*N104,2)</f>
        <v>0.02</v>
      </c>
      <c r="P104" s="231">
        <v>0</v>
      </c>
      <c r="Q104" s="231">
        <f>ROUND(E104*P104,2)</f>
        <v>0</v>
      </c>
      <c r="R104" s="231"/>
      <c r="S104" s="231" t="s">
        <v>159</v>
      </c>
      <c r="T104" s="231" t="s">
        <v>160</v>
      </c>
      <c r="U104" s="231">
        <v>0</v>
      </c>
      <c r="V104" s="231">
        <f>ROUND(E104*U104,2)</f>
        <v>0</v>
      </c>
      <c r="W104" s="231"/>
      <c r="X104" s="231" t="s">
        <v>188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189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58" t="s">
        <v>335</v>
      </c>
      <c r="D105" s="253"/>
      <c r="E105" s="253"/>
      <c r="F105" s="253"/>
      <c r="G105" s="253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224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45" outlineLevel="1" x14ac:dyDescent="0.2">
      <c r="A106" s="246">
        <v>84</v>
      </c>
      <c r="B106" s="247" t="s">
        <v>340</v>
      </c>
      <c r="C106" s="256" t="s">
        <v>341</v>
      </c>
      <c r="D106" s="248" t="s">
        <v>167</v>
      </c>
      <c r="E106" s="249">
        <v>1</v>
      </c>
      <c r="F106" s="250"/>
      <c r="G106" s="251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15</v>
      </c>
      <c r="M106" s="231">
        <f>G106*(1+L106/100)</f>
        <v>0</v>
      </c>
      <c r="N106" s="231">
        <v>0.03</v>
      </c>
      <c r="O106" s="231">
        <f>ROUND(E106*N106,2)</f>
        <v>0.03</v>
      </c>
      <c r="P106" s="231">
        <v>0</v>
      </c>
      <c r="Q106" s="231">
        <f>ROUND(E106*P106,2)</f>
        <v>0</v>
      </c>
      <c r="R106" s="231"/>
      <c r="S106" s="231" t="s">
        <v>159</v>
      </c>
      <c r="T106" s="231" t="s">
        <v>160</v>
      </c>
      <c r="U106" s="231">
        <v>0</v>
      </c>
      <c r="V106" s="231">
        <f>ROUND(E106*U106,2)</f>
        <v>0</v>
      </c>
      <c r="W106" s="231"/>
      <c r="X106" s="231" t="s">
        <v>188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189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46">
        <v>85</v>
      </c>
      <c r="B107" s="247" t="s">
        <v>342</v>
      </c>
      <c r="C107" s="256" t="s">
        <v>343</v>
      </c>
      <c r="D107" s="248" t="s">
        <v>167</v>
      </c>
      <c r="E107" s="249">
        <v>4</v>
      </c>
      <c r="F107" s="250"/>
      <c r="G107" s="251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15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159</v>
      </c>
      <c r="T107" s="231" t="s">
        <v>160</v>
      </c>
      <c r="U107" s="231">
        <v>0.77500000000000002</v>
      </c>
      <c r="V107" s="231">
        <f>ROUND(E107*U107,2)</f>
        <v>3.1</v>
      </c>
      <c r="W107" s="231"/>
      <c r="X107" s="231" t="s">
        <v>161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162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46">
        <v>86</v>
      </c>
      <c r="B108" s="247" t="s">
        <v>344</v>
      </c>
      <c r="C108" s="256" t="s">
        <v>345</v>
      </c>
      <c r="D108" s="248" t="s">
        <v>167</v>
      </c>
      <c r="E108" s="249">
        <v>4</v>
      </c>
      <c r="F108" s="250"/>
      <c r="G108" s="251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15</v>
      </c>
      <c r="M108" s="231">
        <f>G108*(1+L108/100)</f>
        <v>0</v>
      </c>
      <c r="N108" s="231">
        <v>8.0000000000000004E-4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 t="s">
        <v>159</v>
      </c>
      <c r="T108" s="231" t="s">
        <v>160</v>
      </c>
      <c r="U108" s="231">
        <v>0</v>
      </c>
      <c r="V108" s="231">
        <f>ROUND(E108*U108,2)</f>
        <v>0</v>
      </c>
      <c r="W108" s="231"/>
      <c r="X108" s="231" t="s">
        <v>188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189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46">
        <v>87</v>
      </c>
      <c r="B109" s="247" t="s">
        <v>346</v>
      </c>
      <c r="C109" s="256" t="s">
        <v>347</v>
      </c>
      <c r="D109" s="248" t="s">
        <v>167</v>
      </c>
      <c r="E109" s="249">
        <v>1</v>
      </c>
      <c r="F109" s="250"/>
      <c r="G109" s="251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15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 t="s">
        <v>159</v>
      </c>
      <c r="T109" s="231" t="s">
        <v>160</v>
      </c>
      <c r="U109" s="231">
        <v>0</v>
      </c>
      <c r="V109" s="231">
        <f>ROUND(E109*U109,2)</f>
        <v>0</v>
      </c>
      <c r="W109" s="231"/>
      <c r="X109" s="231" t="s">
        <v>188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189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46">
        <v>88</v>
      </c>
      <c r="B110" s="247" t="s">
        <v>348</v>
      </c>
      <c r="C110" s="256" t="s">
        <v>349</v>
      </c>
      <c r="D110" s="248" t="s">
        <v>167</v>
      </c>
      <c r="E110" s="249">
        <v>4</v>
      </c>
      <c r="F110" s="250"/>
      <c r="G110" s="251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15</v>
      </c>
      <c r="M110" s="231">
        <f>G110*(1+L110/100)</f>
        <v>0</v>
      </c>
      <c r="N110" s="231">
        <v>1.0000000000000001E-5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159</v>
      </c>
      <c r="T110" s="231" t="s">
        <v>160</v>
      </c>
      <c r="U110" s="231">
        <v>0.26</v>
      </c>
      <c r="V110" s="231">
        <f>ROUND(E110*U110,2)</f>
        <v>1.04</v>
      </c>
      <c r="W110" s="231"/>
      <c r="X110" s="231" t="s">
        <v>161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162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46">
        <v>89</v>
      </c>
      <c r="B111" s="247" t="s">
        <v>350</v>
      </c>
      <c r="C111" s="256" t="s">
        <v>351</v>
      </c>
      <c r="D111" s="248" t="s">
        <v>167</v>
      </c>
      <c r="E111" s="249">
        <v>1</v>
      </c>
      <c r="F111" s="250"/>
      <c r="G111" s="251">
        <f>ROUND(E111*F111,2)</f>
        <v>0</v>
      </c>
      <c r="H111" s="232"/>
      <c r="I111" s="231">
        <f>ROUND(E111*H111,2)</f>
        <v>0</v>
      </c>
      <c r="J111" s="232"/>
      <c r="K111" s="231">
        <f>ROUND(E111*J111,2)</f>
        <v>0</v>
      </c>
      <c r="L111" s="231">
        <v>15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 t="s">
        <v>159</v>
      </c>
      <c r="T111" s="231" t="s">
        <v>160</v>
      </c>
      <c r="U111" s="231">
        <v>0.19</v>
      </c>
      <c r="V111" s="231">
        <f>ROUND(E111*U111,2)</f>
        <v>0.19</v>
      </c>
      <c r="W111" s="231"/>
      <c r="X111" s="231" t="s">
        <v>161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162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46">
        <v>90</v>
      </c>
      <c r="B112" s="247" t="s">
        <v>352</v>
      </c>
      <c r="C112" s="256" t="s">
        <v>353</v>
      </c>
      <c r="D112" s="248" t="s">
        <v>167</v>
      </c>
      <c r="E112" s="249">
        <v>3</v>
      </c>
      <c r="F112" s="250"/>
      <c r="G112" s="251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15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159</v>
      </c>
      <c r="T112" s="231" t="s">
        <v>160</v>
      </c>
      <c r="U112" s="231">
        <v>4.9000000000000002E-2</v>
      </c>
      <c r="V112" s="231">
        <f>ROUND(E112*U112,2)</f>
        <v>0.15</v>
      </c>
      <c r="W112" s="231"/>
      <c r="X112" s="231" t="s">
        <v>161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162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46">
        <v>91</v>
      </c>
      <c r="B113" s="247" t="s">
        <v>354</v>
      </c>
      <c r="C113" s="256" t="s">
        <v>355</v>
      </c>
      <c r="D113" s="248" t="s">
        <v>167</v>
      </c>
      <c r="E113" s="249">
        <v>3</v>
      </c>
      <c r="F113" s="250"/>
      <c r="G113" s="251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15</v>
      </c>
      <c r="M113" s="231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 t="s">
        <v>159</v>
      </c>
      <c r="T113" s="231" t="s">
        <v>160</v>
      </c>
      <c r="U113" s="231">
        <v>0</v>
      </c>
      <c r="V113" s="231">
        <f>ROUND(E113*U113,2)</f>
        <v>0</v>
      </c>
      <c r="W113" s="231"/>
      <c r="X113" s="231" t="s">
        <v>188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189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6">
        <v>92</v>
      </c>
      <c r="B114" s="247" t="s">
        <v>356</v>
      </c>
      <c r="C114" s="256" t="s">
        <v>357</v>
      </c>
      <c r="D114" s="248" t="s">
        <v>167</v>
      </c>
      <c r="E114" s="249">
        <v>2</v>
      </c>
      <c r="F114" s="250"/>
      <c r="G114" s="251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15</v>
      </c>
      <c r="M114" s="231">
        <f>G114*(1+L114/100)</f>
        <v>0</v>
      </c>
      <c r="N114" s="231">
        <v>9.3999999999999997E-4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159</v>
      </c>
      <c r="T114" s="231" t="s">
        <v>160</v>
      </c>
      <c r="U114" s="231">
        <v>0</v>
      </c>
      <c r="V114" s="231">
        <f>ROUND(E114*U114,2)</f>
        <v>0</v>
      </c>
      <c r="W114" s="231"/>
      <c r="X114" s="231" t="s">
        <v>188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189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6">
        <v>93</v>
      </c>
      <c r="B115" s="247" t="s">
        <v>358</v>
      </c>
      <c r="C115" s="256" t="s">
        <v>359</v>
      </c>
      <c r="D115" s="248" t="s">
        <v>167</v>
      </c>
      <c r="E115" s="249">
        <v>2</v>
      </c>
      <c r="F115" s="250"/>
      <c r="G115" s="251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15</v>
      </c>
      <c r="M115" s="231">
        <f>G115*(1+L115/100)</f>
        <v>0</v>
      </c>
      <c r="N115" s="231">
        <v>1.07E-3</v>
      </c>
      <c r="O115" s="231">
        <f>ROUND(E115*N115,2)</f>
        <v>0</v>
      </c>
      <c r="P115" s="231">
        <v>0</v>
      </c>
      <c r="Q115" s="231">
        <f>ROUND(E115*P115,2)</f>
        <v>0</v>
      </c>
      <c r="R115" s="231"/>
      <c r="S115" s="231" t="s">
        <v>159</v>
      </c>
      <c r="T115" s="231" t="s">
        <v>160</v>
      </c>
      <c r="U115" s="231">
        <v>0</v>
      </c>
      <c r="V115" s="231">
        <f>ROUND(E115*U115,2)</f>
        <v>0</v>
      </c>
      <c r="W115" s="231"/>
      <c r="X115" s="231" t="s">
        <v>188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189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46">
        <v>94</v>
      </c>
      <c r="B116" s="247" t="s">
        <v>360</v>
      </c>
      <c r="C116" s="256" t="s">
        <v>361</v>
      </c>
      <c r="D116" s="248" t="s">
        <v>185</v>
      </c>
      <c r="E116" s="249">
        <v>0.36282999999999999</v>
      </c>
      <c r="F116" s="250"/>
      <c r="G116" s="251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15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 t="s">
        <v>159</v>
      </c>
      <c r="T116" s="231" t="s">
        <v>160</v>
      </c>
      <c r="U116" s="231">
        <v>2.4209999999999998</v>
      </c>
      <c r="V116" s="231">
        <f>ROUND(E116*U116,2)</f>
        <v>0.88</v>
      </c>
      <c r="W116" s="231"/>
      <c r="X116" s="231" t="s">
        <v>161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286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34" t="s">
        <v>154</v>
      </c>
      <c r="B117" s="235" t="s">
        <v>111</v>
      </c>
      <c r="C117" s="255" t="s">
        <v>112</v>
      </c>
      <c r="D117" s="236"/>
      <c r="E117" s="237"/>
      <c r="F117" s="238"/>
      <c r="G117" s="239">
        <f>SUMIF(AG118:AG119,"&lt;&gt;NOR",G118:G119)</f>
        <v>0</v>
      </c>
      <c r="H117" s="233"/>
      <c r="I117" s="233">
        <f>SUM(I118:I119)</f>
        <v>0</v>
      </c>
      <c r="J117" s="233"/>
      <c r="K117" s="233">
        <f>SUM(K118:K119)</f>
        <v>0</v>
      </c>
      <c r="L117" s="233"/>
      <c r="M117" s="233">
        <f>SUM(M118:M119)</f>
        <v>0</v>
      </c>
      <c r="N117" s="233"/>
      <c r="O117" s="233">
        <f>SUM(O118:O119)</f>
        <v>0</v>
      </c>
      <c r="P117" s="233"/>
      <c r="Q117" s="233">
        <f>SUM(Q118:Q119)</f>
        <v>0</v>
      </c>
      <c r="R117" s="233"/>
      <c r="S117" s="233"/>
      <c r="T117" s="233"/>
      <c r="U117" s="233"/>
      <c r="V117" s="233">
        <f>SUM(V118:V119)</f>
        <v>11.04</v>
      </c>
      <c r="W117" s="233"/>
      <c r="X117" s="233"/>
      <c r="AG117" t="s">
        <v>155</v>
      </c>
    </row>
    <row r="118" spans="1:60" outlineLevel="1" x14ac:dyDescent="0.2">
      <c r="A118" s="246">
        <v>95</v>
      </c>
      <c r="B118" s="247" t="s">
        <v>362</v>
      </c>
      <c r="C118" s="256" t="s">
        <v>363</v>
      </c>
      <c r="D118" s="248" t="s">
        <v>167</v>
      </c>
      <c r="E118" s="249">
        <v>10</v>
      </c>
      <c r="F118" s="250"/>
      <c r="G118" s="251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15</v>
      </c>
      <c r="M118" s="231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1"/>
      <c r="S118" s="231" t="s">
        <v>159</v>
      </c>
      <c r="T118" s="231" t="s">
        <v>160</v>
      </c>
      <c r="U118" s="231">
        <v>1.1000000000000001</v>
      </c>
      <c r="V118" s="231">
        <f>ROUND(E118*U118,2)</f>
        <v>11</v>
      </c>
      <c r="W118" s="231"/>
      <c r="X118" s="231" t="s">
        <v>161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162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46">
        <v>96</v>
      </c>
      <c r="B119" s="247" t="s">
        <v>364</v>
      </c>
      <c r="C119" s="256" t="s">
        <v>365</v>
      </c>
      <c r="D119" s="248" t="s">
        <v>185</v>
      </c>
      <c r="E119" s="249">
        <v>1.2999999999999999E-2</v>
      </c>
      <c r="F119" s="250"/>
      <c r="G119" s="251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15</v>
      </c>
      <c r="M119" s="231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1"/>
      <c r="S119" s="231" t="s">
        <v>159</v>
      </c>
      <c r="T119" s="231" t="s">
        <v>160</v>
      </c>
      <c r="U119" s="231">
        <v>3.0059999999999998</v>
      </c>
      <c r="V119" s="231">
        <f>ROUND(E119*U119,2)</f>
        <v>0.04</v>
      </c>
      <c r="W119" s="231"/>
      <c r="X119" s="231" t="s">
        <v>161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286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">
      <c r="A120" s="234" t="s">
        <v>154</v>
      </c>
      <c r="B120" s="235" t="s">
        <v>113</v>
      </c>
      <c r="C120" s="255" t="s">
        <v>114</v>
      </c>
      <c r="D120" s="236"/>
      <c r="E120" s="237"/>
      <c r="F120" s="238"/>
      <c r="G120" s="239">
        <f>SUMIF(AG121:AG126,"&lt;&gt;NOR",G121:G126)</f>
        <v>0</v>
      </c>
      <c r="H120" s="233"/>
      <c r="I120" s="233">
        <f>SUM(I121:I126)</f>
        <v>0</v>
      </c>
      <c r="J120" s="233"/>
      <c r="K120" s="233">
        <f>SUM(K121:K126)</f>
        <v>0</v>
      </c>
      <c r="L120" s="233"/>
      <c r="M120" s="233">
        <f>SUM(M121:M126)</f>
        <v>0</v>
      </c>
      <c r="N120" s="233"/>
      <c r="O120" s="233">
        <f>SUM(O121:O126)</f>
        <v>0.14000000000000001</v>
      </c>
      <c r="P120" s="233"/>
      <c r="Q120" s="233">
        <f>SUM(Q121:Q126)</f>
        <v>0</v>
      </c>
      <c r="R120" s="233"/>
      <c r="S120" s="233"/>
      <c r="T120" s="233"/>
      <c r="U120" s="233"/>
      <c r="V120" s="233">
        <f>SUM(V121:V126)</f>
        <v>7.1099999999999994</v>
      </c>
      <c r="W120" s="233"/>
      <c r="X120" s="233"/>
      <c r="AG120" t="s">
        <v>155</v>
      </c>
    </row>
    <row r="121" spans="1:60" ht="33.75" outlineLevel="1" x14ac:dyDescent="0.2">
      <c r="A121" s="246">
        <v>97</v>
      </c>
      <c r="B121" s="247" t="s">
        <v>366</v>
      </c>
      <c r="C121" s="256" t="s">
        <v>367</v>
      </c>
      <c r="D121" s="248" t="s">
        <v>158</v>
      </c>
      <c r="E121" s="249">
        <v>5.5</v>
      </c>
      <c r="F121" s="250"/>
      <c r="G121" s="251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15</v>
      </c>
      <c r="M121" s="231">
        <f>G121*(1+L121/100)</f>
        <v>0</v>
      </c>
      <c r="N121" s="231">
        <v>4.7600000000000003E-3</v>
      </c>
      <c r="O121" s="231">
        <f>ROUND(E121*N121,2)</f>
        <v>0.03</v>
      </c>
      <c r="P121" s="231">
        <v>0</v>
      </c>
      <c r="Q121" s="231">
        <f>ROUND(E121*P121,2)</f>
        <v>0</v>
      </c>
      <c r="R121" s="231"/>
      <c r="S121" s="231" t="s">
        <v>159</v>
      </c>
      <c r="T121" s="231" t="s">
        <v>160</v>
      </c>
      <c r="U121" s="231">
        <v>1.04</v>
      </c>
      <c r="V121" s="231">
        <f>ROUND(E121*U121,2)</f>
        <v>5.72</v>
      </c>
      <c r="W121" s="231"/>
      <c r="X121" s="231" t="s">
        <v>161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162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33.75" outlineLevel="1" x14ac:dyDescent="0.2">
      <c r="A122" s="246">
        <v>98</v>
      </c>
      <c r="B122" s="247" t="s">
        <v>368</v>
      </c>
      <c r="C122" s="256" t="s">
        <v>369</v>
      </c>
      <c r="D122" s="248" t="s">
        <v>158</v>
      </c>
      <c r="E122" s="249">
        <v>5.5</v>
      </c>
      <c r="F122" s="250"/>
      <c r="G122" s="251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15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1"/>
      <c r="S122" s="231" t="s">
        <v>159</v>
      </c>
      <c r="T122" s="231" t="s">
        <v>160</v>
      </c>
      <c r="U122" s="231">
        <v>0.03</v>
      </c>
      <c r="V122" s="231">
        <f>ROUND(E122*U122,2)</f>
        <v>0.17</v>
      </c>
      <c r="W122" s="231"/>
      <c r="X122" s="231" t="s">
        <v>161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162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46">
        <v>99</v>
      </c>
      <c r="B123" s="247" t="s">
        <v>370</v>
      </c>
      <c r="C123" s="256" t="s">
        <v>371</v>
      </c>
      <c r="D123" s="248" t="s">
        <v>158</v>
      </c>
      <c r="E123" s="249">
        <v>5.5</v>
      </c>
      <c r="F123" s="250"/>
      <c r="G123" s="251">
        <f>ROUND(E123*F123,2)</f>
        <v>0</v>
      </c>
      <c r="H123" s="232"/>
      <c r="I123" s="231">
        <f>ROUND(E123*H123,2)</f>
        <v>0</v>
      </c>
      <c r="J123" s="232"/>
      <c r="K123" s="231">
        <f>ROUND(E123*J123,2)</f>
        <v>0</v>
      </c>
      <c r="L123" s="231">
        <v>15</v>
      </c>
      <c r="M123" s="231">
        <f>G123*(1+L123/100)</f>
        <v>0</v>
      </c>
      <c r="N123" s="231">
        <v>8.0000000000000004E-4</v>
      </c>
      <c r="O123" s="231">
        <f>ROUND(E123*N123,2)</f>
        <v>0</v>
      </c>
      <c r="P123" s="231">
        <v>0</v>
      </c>
      <c r="Q123" s="231">
        <f>ROUND(E123*P123,2)</f>
        <v>0</v>
      </c>
      <c r="R123" s="231"/>
      <c r="S123" s="231" t="s">
        <v>159</v>
      </c>
      <c r="T123" s="231" t="s">
        <v>160</v>
      </c>
      <c r="U123" s="231">
        <v>0</v>
      </c>
      <c r="V123" s="231">
        <f>ROUND(E123*U123,2)</f>
        <v>0</v>
      </c>
      <c r="W123" s="231"/>
      <c r="X123" s="231" t="s">
        <v>161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162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46">
        <v>100</v>
      </c>
      <c r="B124" s="247" t="s">
        <v>372</v>
      </c>
      <c r="C124" s="256" t="s">
        <v>373</v>
      </c>
      <c r="D124" s="248" t="s">
        <v>178</v>
      </c>
      <c r="E124" s="249">
        <v>15.03</v>
      </c>
      <c r="F124" s="250"/>
      <c r="G124" s="251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15</v>
      </c>
      <c r="M124" s="231">
        <f>G124*(1+L124/100)</f>
        <v>0</v>
      </c>
      <c r="N124" s="231">
        <v>4.0000000000000003E-5</v>
      </c>
      <c r="O124" s="231">
        <f>ROUND(E124*N124,2)</f>
        <v>0</v>
      </c>
      <c r="P124" s="231">
        <v>0</v>
      </c>
      <c r="Q124" s="231">
        <f>ROUND(E124*P124,2)</f>
        <v>0</v>
      </c>
      <c r="R124" s="231"/>
      <c r="S124" s="231" t="s">
        <v>159</v>
      </c>
      <c r="T124" s="231" t="s">
        <v>160</v>
      </c>
      <c r="U124" s="231">
        <v>7.0000000000000007E-2</v>
      </c>
      <c r="V124" s="231">
        <f>ROUND(E124*U124,2)</f>
        <v>1.05</v>
      </c>
      <c r="W124" s="231"/>
      <c r="X124" s="231" t="s">
        <v>161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162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46">
        <v>101</v>
      </c>
      <c r="B125" s="247" t="s">
        <v>374</v>
      </c>
      <c r="C125" s="256" t="s">
        <v>375</v>
      </c>
      <c r="D125" s="248" t="s">
        <v>158</v>
      </c>
      <c r="E125" s="249">
        <v>5.7750000000000004</v>
      </c>
      <c r="F125" s="250"/>
      <c r="G125" s="251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15</v>
      </c>
      <c r="M125" s="231">
        <f>G125*(1+L125/100)</f>
        <v>0</v>
      </c>
      <c r="N125" s="231">
        <v>1.8200000000000001E-2</v>
      </c>
      <c r="O125" s="231">
        <f>ROUND(E125*N125,2)</f>
        <v>0.11</v>
      </c>
      <c r="P125" s="231">
        <v>0</v>
      </c>
      <c r="Q125" s="231">
        <f>ROUND(E125*P125,2)</f>
        <v>0</v>
      </c>
      <c r="R125" s="231"/>
      <c r="S125" s="231" t="s">
        <v>159</v>
      </c>
      <c r="T125" s="231" t="s">
        <v>160</v>
      </c>
      <c r="U125" s="231">
        <v>0</v>
      </c>
      <c r="V125" s="231">
        <f>ROUND(E125*U125,2)</f>
        <v>0</v>
      </c>
      <c r="W125" s="231"/>
      <c r="X125" s="231" t="s">
        <v>188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189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6">
        <v>102</v>
      </c>
      <c r="B126" s="247" t="s">
        <v>376</v>
      </c>
      <c r="C126" s="256" t="s">
        <v>377</v>
      </c>
      <c r="D126" s="248" t="s">
        <v>185</v>
      </c>
      <c r="E126" s="249">
        <v>0.13628999999999999</v>
      </c>
      <c r="F126" s="250"/>
      <c r="G126" s="251">
        <f>ROUND(E126*F126,2)</f>
        <v>0</v>
      </c>
      <c r="H126" s="232"/>
      <c r="I126" s="231">
        <f>ROUND(E126*H126,2)</f>
        <v>0</v>
      </c>
      <c r="J126" s="232"/>
      <c r="K126" s="231">
        <f>ROUND(E126*J126,2)</f>
        <v>0</v>
      </c>
      <c r="L126" s="231">
        <v>15</v>
      </c>
      <c r="M126" s="231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1"/>
      <c r="S126" s="231" t="s">
        <v>159</v>
      </c>
      <c r="T126" s="231" t="s">
        <v>160</v>
      </c>
      <c r="U126" s="231">
        <v>1.2649999999999999</v>
      </c>
      <c r="V126" s="231">
        <f>ROUND(E126*U126,2)</f>
        <v>0.17</v>
      </c>
      <c r="W126" s="231"/>
      <c r="X126" s="231" t="s">
        <v>161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286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34" t="s">
        <v>154</v>
      </c>
      <c r="B127" s="235" t="s">
        <v>115</v>
      </c>
      <c r="C127" s="255" t="s">
        <v>116</v>
      </c>
      <c r="D127" s="236"/>
      <c r="E127" s="237"/>
      <c r="F127" s="238"/>
      <c r="G127" s="239">
        <f>SUMIF(AG128:AG132,"&lt;&gt;NOR",G128:G132)</f>
        <v>0</v>
      </c>
      <c r="H127" s="233"/>
      <c r="I127" s="233">
        <f>SUM(I128:I132)</f>
        <v>0</v>
      </c>
      <c r="J127" s="233"/>
      <c r="K127" s="233">
        <f>SUM(K128:K132)</f>
        <v>0</v>
      </c>
      <c r="L127" s="233"/>
      <c r="M127" s="233">
        <f>SUM(M128:M132)</f>
        <v>0</v>
      </c>
      <c r="N127" s="233"/>
      <c r="O127" s="233">
        <f>SUM(O128:O132)</f>
        <v>0.15</v>
      </c>
      <c r="P127" s="233"/>
      <c r="Q127" s="233">
        <f>SUM(Q128:Q132)</f>
        <v>0</v>
      </c>
      <c r="R127" s="233"/>
      <c r="S127" s="233"/>
      <c r="T127" s="233"/>
      <c r="U127" s="233"/>
      <c r="V127" s="233">
        <f>SUM(V128:V132)</f>
        <v>31.22</v>
      </c>
      <c r="W127" s="233"/>
      <c r="X127" s="233"/>
      <c r="AG127" t="s">
        <v>155</v>
      </c>
    </row>
    <row r="128" spans="1:60" ht="33.75" outlineLevel="1" x14ac:dyDescent="0.2">
      <c r="A128" s="246">
        <v>103</v>
      </c>
      <c r="B128" s="247" t="s">
        <v>378</v>
      </c>
      <c r="C128" s="256" t="s">
        <v>379</v>
      </c>
      <c r="D128" s="248" t="s">
        <v>158</v>
      </c>
      <c r="E128" s="249">
        <v>44.42</v>
      </c>
      <c r="F128" s="250"/>
      <c r="G128" s="251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15</v>
      </c>
      <c r="M128" s="231">
        <f>G128*(1+L128/100)</f>
        <v>0</v>
      </c>
      <c r="N128" s="231">
        <v>3.47E-3</v>
      </c>
      <c r="O128" s="231">
        <f>ROUND(E128*N128,2)</f>
        <v>0.15</v>
      </c>
      <c r="P128" s="231">
        <v>0</v>
      </c>
      <c r="Q128" s="231">
        <f>ROUND(E128*P128,2)</f>
        <v>0</v>
      </c>
      <c r="R128" s="231"/>
      <c r="S128" s="231" t="s">
        <v>159</v>
      </c>
      <c r="T128" s="231" t="s">
        <v>160</v>
      </c>
      <c r="U128" s="231">
        <v>0.38</v>
      </c>
      <c r="V128" s="231">
        <f>ROUND(E128*U128,2)</f>
        <v>16.88</v>
      </c>
      <c r="W128" s="231"/>
      <c r="X128" s="231" t="s">
        <v>161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162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46">
        <v>104</v>
      </c>
      <c r="B129" s="247" t="s">
        <v>380</v>
      </c>
      <c r="C129" s="256" t="s">
        <v>381</v>
      </c>
      <c r="D129" s="248" t="s">
        <v>158</v>
      </c>
      <c r="E129" s="249">
        <v>44.42</v>
      </c>
      <c r="F129" s="250"/>
      <c r="G129" s="251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15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 t="s">
        <v>159</v>
      </c>
      <c r="T129" s="231" t="s">
        <v>160</v>
      </c>
      <c r="U129" s="231">
        <v>0.14699999999999999</v>
      </c>
      <c r="V129" s="231">
        <f>ROUND(E129*U129,2)</f>
        <v>6.53</v>
      </c>
      <c r="W129" s="231"/>
      <c r="X129" s="231" t="s">
        <v>161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162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6">
        <v>105</v>
      </c>
      <c r="B130" s="247" t="s">
        <v>382</v>
      </c>
      <c r="C130" s="256" t="s">
        <v>383</v>
      </c>
      <c r="D130" s="248" t="s">
        <v>158</v>
      </c>
      <c r="E130" s="249">
        <v>44.42</v>
      </c>
      <c r="F130" s="250"/>
      <c r="G130" s="251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15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 t="s">
        <v>159</v>
      </c>
      <c r="T130" s="231" t="s">
        <v>160</v>
      </c>
      <c r="U130" s="231">
        <v>4.5999999999999999E-2</v>
      </c>
      <c r="V130" s="231">
        <f>ROUND(E130*U130,2)</f>
        <v>2.04</v>
      </c>
      <c r="W130" s="231"/>
      <c r="X130" s="231" t="s">
        <v>161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162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33.75" outlineLevel="1" x14ac:dyDescent="0.2">
      <c r="A131" s="246">
        <v>106</v>
      </c>
      <c r="B131" s="247" t="s">
        <v>384</v>
      </c>
      <c r="C131" s="256" t="s">
        <v>385</v>
      </c>
      <c r="D131" s="248" t="s">
        <v>178</v>
      </c>
      <c r="E131" s="249">
        <v>40.78</v>
      </c>
      <c r="F131" s="250"/>
      <c r="G131" s="251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15</v>
      </c>
      <c r="M131" s="231">
        <f>G131*(1+L131/100)</f>
        <v>0</v>
      </c>
      <c r="N131" s="231">
        <v>8.0000000000000007E-5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 t="s">
        <v>159</v>
      </c>
      <c r="T131" s="231" t="s">
        <v>160</v>
      </c>
      <c r="U131" s="231">
        <v>0.13719999999999999</v>
      </c>
      <c r="V131" s="231">
        <f>ROUND(E131*U131,2)</f>
        <v>5.6</v>
      </c>
      <c r="W131" s="231"/>
      <c r="X131" s="231" t="s">
        <v>161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162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46">
        <v>107</v>
      </c>
      <c r="B132" s="247" t="s">
        <v>386</v>
      </c>
      <c r="C132" s="256" t="s">
        <v>387</v>
      </c>
      <c r="D132" s="248" t="s">
        <v>185</v>
      </c>
      <c r="E132" s="249">
        <v>0.15740000000000001</v>
      </c>
      <c r="F132" s="250"/>
      <c r="G132" s="251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15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 t="s">
        <v>159</v>
      </c>
      <c r="T132" s="231" t="s">
        <v>160</v>
      </c>
      <c r="U132" s="231">
        <v>1.1020000000000001</v>
      </c>
      <c r="V132" s="231">
        <f>ROUND(E132*U132,2)</f>
        <v>0.17</v>
      </c>
      <c r="W132" s="231"/>
      <c r="X132" s="231" t="s">
        <v>161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286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x14ac:dyDescent="0.2">
      <c r="A133" s="234" t="s">
        <v>154</v>
      </c>
      <c r="B133" s="235" t="s">
        <v>117</v>
      </c>
      <c r="C133" s="255" t="s">
        <v>118</v>
      </c>
      <c r="D133" s="236"/>
      <c r="E133" s="237"/>
      <c r="F133" s="238"/>
      <c r="G133" s="239">
        <f>SUMIF(AG134:AG142,"&lt;&gt;NOR",G134:G142)</f>
        <v>0</v>
      </c>
      <c r="H133" s="233"/>
      <c r="I133" s="233">
        <f>SUM(I134:I142)</f>
        <v>0</v>
      </c>
      <c r="J133" s="233"/>
      <c r="K133" s="233">
        <f>SUM(K134:K142)</f>
        <v>0</v>
      </c>
      <c r="L133" s="233"/>
      <c r="M133" s="233">
        <f>SUM(M134:M142)</f>
        <v>0</v>
      </c>
      <c r="N133" s="233"/>
      <c r="O133" s="233">
        <f>SUM(O134:O142)</f>
        <v>0.51</v>
      </c>
      <c r="P133" s="233"/>
      <c r="Q133" s="233">
        <f>SUM(Q134:Q142)</f>
        <v>0</v>
      </c>
      <c r="R133" s="233"/>
      <c r="S133" s="233"/>
      <c r="T133" s="233"/>
      <c r="U133" s="233"/>
      <c r="V133" s="233">
        <f>SUM(V134:V142)</f>
        <v>34.590000000000003</v>
      </c>
      <c r="W133" s="233"/>
      <c r="X133" s="233"/>
      <c r="AG133" t="s">
        <v>155</v>
      </c>
    </row>
    <row r="134" spans="1:60" ht="22.5" outlineLevel="1" x14ac:dyDescent="0.2">
      <c r="A134" s="246">
        <v>108</v>
      </c>
      <c r="B134" s="247" t="s">
        <v>388</v>
      </c>
      <c r="C134" s="256" t="s">
        <v>389</v>
      </c>
      <c r="D134" s="248" t="s">
        <v>158</v>
      </c>
      <c r="E134" s="249">
        <v>25.858000000000001</v>
      </c>
      <c r="F134" s="250"/>
      <c r="G134" s="251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15</v>
      </c>
      <c r="M134" s="231">
        <f>G134*(1+L134/100)</f>
        <v>0</v>
      </c>
      <c r="N134" s="231">
        <v>2.1000000000000001E-4</v>
      </c>
      <c r="O134" s="231">
        <f>ROUND(E134*N134,2)</f>
        <v>0.01</v>
      </c>
      <c r="P134" s="231">
        <v>0</v>
      </c>
      <c r="Q134" s="231">
        <f>ROUND(E134*P134,2)</f>
        <v>0</v>
      </c>
      <c r="R134" s="231"/>
      <c r="S134" s="231" t="s">
        <v>159</v>
      </c>
      <c r="T134" s="231" t="s">
        <v>160</v>
      </c>
      <c r="U134" s="231">
        <v>0.05</v>
      </c>
      <c r="V134" s="231">
        <f>ROUND(E134*U134,2)</f>
        <v>1.29</v>
      </c>
      <c r="W134" s="231"/>
      <c r="X134" s="231" t="s">
        <v>161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162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33.75" outlineLevel="1" x14ac:dyDescent="0.2">
      <c r="A135" s="246">
        <v>109</v>
      </c>
      <c r="B135" s="247" t="s">
        <v>390</v>
      </c>
      <c r="C135" s="256" t="s">
        <v>391</v>
      </c>
      <c r="D135" s="248" t="s">
        <v>158</v>
      </c>
      <c r="E135" s="249">
        <v>25.858000000000001</v>
      </c>
      <c r="F135" s="250"/>
      <c r="G135" s="251">
        <f>ROUND(E135*F135,2)</f>
        <v>0</v>
      </c>
      <c r="H135" s="232"/>
      <c r="I135" s="231">
        <f>ROUND(E135*H135,2)</f>
        <v>0</v>
      </c>
      <c r="J135" s="232"/>
      <c r="K135" s="231">
        <f>ROUND(E135*J135,2)</f>
        <v>0</v>
      </c>
      <c r="L135" s="231">
        <v>15</v>
      </c>
      <c r="M135" s="231">
        <f>G135*(1+L135/100)</f>
        <v>0</v>
      </c>
      <c r="N135" s="231">
        <v>4.9100000000000003E-3</v>
      </c>
      <c r="O135" s="231">
        <f>ROUND(E135*N135,2)</f>
        <v>0.13</v>
      </c>
      <c r="P135" s="231">
        <v>0</v>
      </c>
      <c r="Q135" s="231">
        <f>ROUND(E135*P135,2)</f>
        <v>0</v>
      </c>
      <c r="R135" s="231"/>
      <c r="S135" s="231" t="s">
        <v>159</v>
      </c>
      <c r="T135" s="231" t="s">
        <v>160</v>
      </c>
      <c r="U135" s="231">
        <v>1.0165</v>
      </c>
      <c r="V135" s="231">
        <f>ROUND(E135*U135,2)</f>
        <v>26.28</v>
      </c>
      <c r="W135" s="231"/>
      <c r="X135" s="231" t="s">
        <v>161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162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6">
        <v>110</v>
      </c>
      <c r="B136" s="247" t="s">
        <v>392</v>
      </c>
      <c r="C136" s="256" t="s">
        <v>393</v>
      </c>
      <c r="D136" s="248" t="s">
        <v>158</v>
      </c>
      <c r="E136" s="249">
        <v>27.1509</v>
      </c>
      <c r="F136" s="250"/>
      <c r="G136" s="251">
        <f>ROUND(E136*F136,2)</f>
        <v>0</v>
      </c>
      <c r="H136" s="232"/>
      <c r="I136" s="231">
        <f>ROUND(E136*H136,2)</f>
        <v>0</v>
      </c>
      <c r="J136" s="232"/>
      <c r="K136" s="231">
        <f>ROUND(E136*J136,2)</f>
        <v>0</v>
      </c>
      <c r="L136" s="231">
        <v>15</v>
      </c>
      <c r="M136" s="231">
        <f>G136*(1+L136/100)</f>
        <v>0</v>
      </c>
      <c r="N136" s="231">
        <v>1.3599999999999999E-2</v>
      </c>
      <c r="O136" s="231">
        <f>ROUND(E136*N136,2)</f>
        <v>0.37</v>
      </c>
      <c r="P136" s="231">
        <v>0</v>
      </c>
      <c r="Q136" s="231">
        <f>ROUND(E136*P136,2)</f>
        <v>0</v>
      </c>
      <c r="R136" s="231"/>
      <c r="S136" s="231" t="s">
        <v>159</v>
      </c>
      <c r="T136" s="231" t="s">
        <v>160</v>
      </c>
      <c r="U136" s="231">
        <v>0</v>
      </c>
      <c r="V136" s="231">
        <f>ROUND(E136*U136,2)</f>
        <v>0</v>
      </c>
      <c r="W136" s="231"/>
      <c r="X136" s="231" t="s">
        <v>188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189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45" outlineLevel="1" x14ac:dyDescent="0.2">
      <c r="A137" s="246">
        <v>111</v>
      </c>
      <c r="B137" s="247" t="s">
        <v>394</v>
      </c>
      <c r="C137" s="256" t="s">
        <v>395</v>
      </c>
      <c r="D137" s="248" t="s">
        <v>158</v>
      </c>
      <c r="E137" s="249">
        <v>25.858000000000001</v>
      </c>
      <c r="F137" s="250"/>
      <c r="G137" s="251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15</v>
      </c>
      <c r="M137" s="231">
        <f>G137*(1+L137/100)</f>
        <v>0</v>
      </c>
      <c r="N137" s="231">
        <v>1.1E-4</v>
      </c>
      <c r="O137" s="231">
        <f>ROUND(E137*N137,2)</f>
        <v>0</v>
      </c>
      <c r="P137" s="231">
        <v>0</v>
      </c>
      <c r="Q137" s="231">
        <f>ROUND(E137*P137,2)</f>
        <v>0</v>
      </c>
      <c r="R137" s="231"/>
      <c r="S137" s="231" t="s">
        <v>159</v>
      </c>
      <c r="T137" s="231" t="s">
        <v>160</v>
      </c>
      <c r="U137" s="231">
        <v>0</v>
      </c>
      <c r="V137" s="231">
        <f>ROUND(E137*U137,2)</f>
        <v>0</v>
      </c>
      <c r="W137" s="231"/>
      <c r="X137" s="231" t="s">
        <v>161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162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46">
        <v>112</v>
      </c>
      <c r="B138" s="247" t="s">
        <v>396</v>
      </c>
      <c r="C138" s="256" t="s">
        <v>397</v>
      </c>
      <c r="D138" s="248" t="s">
        <v>178</v>
      </c>
      <c r="E138" s="249">
        <v>4.2</v>
      </c>
      <c r="F138" s="250"/>
      <c r="G138" s="251">
        <f>ROUND(E138*F138,2)</f>
        <v>0</v>
      </c>
      <c r="H138" s="232"/>
      <c r="I138" s="231">
        <f>ROUND(E138*H138,2)</f>
        <v>0</v>
      </c>
      <c r="J138" s="232"/>
      <c r="K138" s="231">
        <f>ROUND(E138*J138,2)</f>
        <v>0</v>
      </c>
      <c r="L138" s="231">
        <v>15</v>
      </c>
      <c r="M138" s="231">
        <f>G138*(1+L138/100)</f>
        <v>0</v>
      </c>
      <c r="N138" s="231">
        <v>1.2999999999999999E-4</v>
      </c>
      <c r="O138" s="231">
        <f>ROUND(E138*N138,2)</f>
        <v>0</v>
      </c>
      <c r="P138" s="231">
        <v>0</v>
      </c>
      <c r="Q138" s="231">
        <f>ROUND(E138*P138,2)</f>
        <v>0</v>
      </c>
      <c r="R138" s="231"/>
      <c r="S138" s="231" t="s">
        <v>159</v>
      </c>
      <c r="T138" s="231" t="s">
        <v>160</v>
      </c>
      <c r="U138" s="231">
        <v>0.12</v>
      </c>
      <c r="V138" s="231">
        <f>ROUND(E138*U138,2)</f>
        <v>0.5</v>
      </c>
      <c r="W138" s="231"/>
      <c r="X138" s="231" t="s">
        <v>161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162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6">
        <v>113</v>
      </c>
      <c r="B139" s="247" t="s">
        <v>398</v>
      </c>
      <c r="C139" s="256" t="s">
        <v>399</v>
      </c>
      <c r="D139" s="248" t="s">
        <v>178</v>
      </c>
      <c r="E139" s="249">
        <v>20.43</v>
      </c>
      <c r="F139" s="250"/>
      <c r="G139" s="251">
        <f>ROUND(E139*F139,2)</f>
        <v>0</v>
      </c>
      <c r="H139" s="232"/>
      <c r="I139" s="231">
        <f>ROUND(E139*H139,2)</f>
        <v>0</v>
      </c>
      <c r="J139" s="232"/>
      <c r="K139" s="231">
        <f>ROUND(E139*J139,2)</f>
        <v>0</v>
      </c>
      <c r="L139" s="231">
        <v>15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0</v>
      </c>
      <c r="Q139" s="231">
        <f>ROUND(E139*P139,2)</f>
        <v>0</v>
      </c>
      <c r="R139" s="231"/>
      <c r="S139" s="231" t="s">
        <v>159</v>
      </c>
      <c r="T139" s="231" t="s">
        <v>160</v>
      </c>
      <c r="U139" s="231">
        <v>0.12</v>
      </c>
      <c r="V139" s="231">
        <f>ROUND(E139*U139,2)</f>
        <v>2.4500000000000002</v>
      </c>
      <c r="W139" s="231"/>
      <c r="X139" s="231" t="s">
        <v>161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162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46">
        <v>114</v>
      </c>
      <c r="B140" s="247" t="s">
        <v>400</v>
      </c>
      <c r="C140" s="256" t="s">
        <v>401</v>
      </c>
      <c r="D140" s="248" t="s">
        <v>167</v>
      </c>
      <c r="E140" s="249">
        <v>21.451499999999999</v>
      </c>
      <c r="F140" s="250"/>
      <c r="G140" s="251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15</v>
      </c>
      <c r="M140" s="231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1"/>
      <c r="S140" s="231" t="s">
        <v>159</v>
      </c>
      <c r="T140" s="231" t="s">
        <v>160</v>
      </c>
      <c r="U140" s="231">
        <v>0</v>
      </c>
      <c r="V140" s="231">
        <f>ROUND(E140*U140,2)</f>
        <v>0</v>
      </c>
      <c r="W140" s="231"/>
      <c r="X140" s="231" t="s">
        <v>188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189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46">
        <v>115</v>
      </c>
      <c r="B141" s="247" t="s">
        <v>402</v>
      </c>
      <c r="C141" s="256" t="s">
        <v>403</v>
      </c>
      <c r="D141" s="248" t="s">
        <v>178</v>
      </c>
      <c r="E141" s="249">
        <v>22.3</v>
      </c>
      <c r="F141" s="250"/>
      <c r="G141" s="251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15</v>
      </c>
      <c r="M141" s="231">
        <f>G141*(1+L141/100)</f>
        <v>0</v>
      </c>
      <c r="N141" s="231">
        <v>0</v>
      </c>
      <c r="O141" s="231">
        <f>ROUND(E141*N141,2)</f>
        <v>0</v>
      </c>
      <c r="P141" s="231">
        <v>0</v>
      </c>
      <c r="Q141" s="231">
        <f>ROUND(E141*P141,2)</f>
        <v>0</v>
      </c>
      <c r="R141" s="231"/>
      <c r="S141" s="231" t="s">
        <v>159</v>
      </c>
      <c r="T141" s="231" t="s">
        <v>160</v>
      </c>
      <c r="U141" s="231">
        <v>0.154</v>
      </c>
      <c r="V141" s="231">
        <f>ROUND(E141*U141,2)</f>
        <v>3.43</v>
      </c>
      <c r="W141" s="231"/>
      <c r="X141" s="231" t="s">
        <v>161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162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46">
        <v>116</v>
      </c>
      <c r="B142" s="247" t="s">
        <v>404</v>
      </c>
      <c r="C142" s="256" t="s">
        <v>405</v>
      </c>
      <c r="D142" s="248" t="s">
        <v>185</v>
      </c>
      <c r="E142" s="249">
        <v>0.50504000000000004</v>
      </c>
      <c r="F142" s="250"/>
      <c r="G142" s="251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15</v>
      </c>
      <c r="M142" s="231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1"/>
      <c r="S142" s="231" t="s">
        <v>159</v>
      </c>
      <c r="T142" s="231" t="s">
        <v>160</v>
      </c>
      <c r="U142" s="231">
        <v>1.2649999999999999</v>
      </c>
      <c r="V142" s="231">
        <f>ROUND(E142*U142,2)</f>
        <v>0.64</v>
      </c>
      <c r="W142" s="231"/>
      <c r="X142" s="231" t="s">
        <v>161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286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x14ac:dyDescent="0.2">
      <c r="A143" s="234" t="s">
        <v>154</v>
      </c>
      <c r="B143" s="235" t="s">
        <v>119</v>
      </c>
      <c r="C143" s="255" t="s">
        <v>120</v>
      </c>
      <c r="D143" s="236"/>
      <c r="E143" s="237"/>
      <c r="F143" s="238"/>
      <c r="G143" s="239">
        <f>SUMIF(AG144:AG145,"&lt;&gt;NOR",G144:G145)</f>
        <v>0</v>
      </c>
      <c r="H143" s="233"/>
      <c r="I143" s="233">
        <f>SUM(I144:I145)</f>
        <v>0</v>
      </c>
      <c r="J143" s="233"/>
      <c r="K143" s="233">
        <f>SUM(K144:K145)</f>
        <v>0</v>
      </c>
      <c r="L143" s="233"/>
      <c r="M143" s="233">
        <f>SUM(M144:M145)</f>
        <v>0</v>
      </c>
      <c r="N143" s="233"/>
      <c r="O143" s="233">
        <f>SUM(O144:O145)</f>
        <v>0</v>
      </c>
      <c r="P143" s="233"/>
      <c r="Q143" s="233">
        <f>SUM(Q144:Q145)</f>
        <v>0</v>
      </c>
      <c r="R143" s="233"/>
      <c r="S143" s="233"/>
      <c r="T143" s="233"/>
      <c r="U143" s="233"/>
      <c r="V143" s="233">
        <f>SUM(V144:V145)</f>
        <v>0.35</v>
      </c>
      <c r="W143" s="233"/>
      <c r="X143" s="233"/>
      <c r="AG143" t="s">
        <v>155</v>
      </c>
    </row>
    <row r="144" spans="1:60" outlineLevel="1" x14ac:dyDescent="0.2">
      <c r="A144" s="246">
        <v>117</v>
      </c>
      <c r="B144" s="247" t="s">
        <v>406</v>
      </c>
      <c r="C144" s="256" t="s">
        <v>407</v>
      </c>
      <c r="D144" s="248" t="s">
        <v>158</v>
      </c>
      <c r="E144" s="249">
        <v>0.75</v>
      </c>
      <c r="F144" s="250"/>
      <c r="G144" s="251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15</v>
      </c>
      <c r="M144" s="231">
        <f>G144*(1+L144/100)</f>
        <v>0</v>
      </c>
      <c r="N144" s="231">
        <v>2.2000000000000001E-4</v>
      </c>
      <c r="O144" s="231">
        <f>ROUND(E144*N144,2)</f>
        <v>0</v>
      </c>
      <c r="P144" s="231">
        <v>0</v>
      </c>
      <c r="Q144" s="231">
        <f>ROUND(E144*P144,2)</f>
        <v>0</v>
      </c>
      <c r="R144" s="231"/>
      <c r="S144" s="231" t="s">
        <v>159</v>
      </c>
      <c r="T144" s="231" t="s">
        <v>160</v>
      </c>
      <c r="U144" s="231">
        <v>0.1545</v>
      </c>
      <c r="V144" s="231">
        <f>ROUND(E144*U144,2)</f>
        <v>0.12</v>
      </c>
      <c r="W144" s="231"/>
      <c r="X144" s="231" t="s">
        <v>161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162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46">
        <v>118</v>
      </c>
      <c r="B145" s="247" t="s">
        <v>408</v>
      </c>
      <c r="C145" s="256" t="s">
        <v>409</v>
      </c>
      <c r="D145" s="248" t="s">
        <v>158</v>
      </c>
      <c r="E145" s="249">
        <v>0.75</v>
      </c>
      <c r="F145" s="250"/>
      <c r="G145" s="251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15</v>
      </c>
      <c r="M145" s="231">
        <f>G145*(1+L145/100)</f>
        <v>0</v>
      </c>
      <c r="N145" s="231">
        <v>3.4000000000000002E-4</v>
      </c>
      <c r="O145" s="231">
        <f>ROUND(E145*N145,2)</f>
        <v>0</v>
      </c>
      <c r="P145" s="231">
        <v>0</v>
      </c>
      <c r="Q145" s="231">
        <f>ROUND(E145*P145,2)</f>
        <v>0</v>
      </c>
      <c r="R145" s="231"/>
      <c r="S145" s="231" t="s">
        <v>159</v>
      </c>
      <c r="T145" s="231" t="s">
        <v>160</v>
      </c>
      <c r="U145" s="231">
        <v>0.3</v>
      </c>
      <c r="V145" s="231">
        <f>ROUND(E145*U145,2)</f>
        <v>0.23</v>
      </c>
      <c r="W145" s="231"/>
      <c r="X145" s="231" t="s">
        <v>161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162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234" t="s">
        <v>154</v>
      </c>
      <c r="B146" s="235" t="s">
        <v>121</v>
      </c>
      <c r="C146" s="255" t="s">
        <v>122</v>
      </c>
      <c r="D146" s="236"/>
      <c r="E146" s="237"/>
      <c r="F146" s="238"/>
      <c r="G146" s="239">
        <f>SUMIF(AG147:AG149,"&lt;&gt;NOR",G147:G149)</f>
        <v>0</v>
      </c>
      <c r="H146" s="233"/>
      <c r="I146" s="233">
        <f>SUM(I147:I149)</f>
        <v>0</v>
      </c>
      <c r="J146" s="233"/>
      <c r="K146" s="233">
        <f>SUM(K147:K149)</f>
        <v>0</v>
      </c>
      <c r="L146" s="233"/>
      <c r="M146" s="233">
        <f>SUM(M147:M149)</f>
        <v>0</v>
      </c>
      <c r="N146" s="233"/>
      <c r="O146" s="233">
        <f>SUM(O147:O149)</f>
        <v>0.14000000000000001</v>
      </c>
      <c r="P146" s="233"/>
      <c r="Q146" s="233">
        <f>SUM(Q147:Q149)</f>
        <v>0</v>
      </c>
      <c r="R146" s="233"/>
      <c r="S146" s="233"/>
      <c r="T146" s="233"/>
      <c r="U146" s="233"/>
      <c r="V146" s="233">
        <f>SUM(V147:V149)</f>
        <v>39.03</v>
      </c>
      <c r="W146" s="233"/>
      <c r="X146" s="233"/>
      <c r="AG146" t="s">
        <v>155</v>
      </c>
    </row>
    <row r="147" spans="1:60" ht="22.5" outlineLevel="1" x14ac:dyDescent="0.2">
      <c r="A147" s="246">
        <v>119</v>
      </c>
      <c r="B147" s="247" t="s">
        <v>410</v>
      </c>
      <c r="C147" s="256" t="s">
        <v>411</v>
      </c>
      <c r="D147" s="248" t="s">
        <v>158</v>
      </c>
      <c r="E147" s="249">
        <v>67.655259999999998</v>
      </c>
      <c r="F147" s="250"/>
      <c r="G147" s="251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15</v>
      </c>
      <c r="M147" s="231">
        <f>G147*(1+L147/100)</f>
        <v>0</v>
      </c>
      <c r="N147" s="231">
        <v>0</v>
      </c>
      <c r="O147" s="231">
        <f>ROUND(E147*N147,2)</f>
        <v>0</v>
      </c>
      <c r="P147" s="231">
        <v>0</v>
      </c>
      <c r="Q147" s="231">
        <f>ROUND(E147*P147,2)</f>
        <v>0</v>
      </c>
      <c r="R147" s="231"/>
      <c r="S147" s="231" t="s">
        <v>159</v>
      </c>
      <c r="T147" s="231" t="s">
        <v>160</v>
      </c>
      <c r="U147" s="231">
        <v>6.9709999999999994E-2</v>
      </c>
      <c r="V147" s="231">
        <f>ROUND(E147*U147,2)</f>
        <v>4.72</v>
      </c>
      <c r="W147" s="231"/>
      <c r="X147" s="231" t="s">
        <v>161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162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46">
        <v>120</v>
      </c>
      <c r="B148" s="247" t="s">
        <v>412</v>
      </c>
      <c r="C148" s="256" t="s">
        <v>413</v>
      </c>
      <c r="D148" s="248" t="s">
        <v>158</v>
      </c>
      <c r="E148" s="249">
        <v>203.9529</v>
      </c>
      <c r="F148" s="250"/>
      <c r="G148" s="251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15</v>
      </c>
      <c r="M148" s="231">
        <f>G148*(1+L148/100)</f>
        <v>0</v>
      </c>
      <c r="N148" s="231">
        <v>2.3000000000000001E-4</v>
      </c>
      <c r="O148" s="231">
        <f>ROUND(E148*N148,2)</f>
        <v>0.05</v>
      </c>
      <c r="P148" s="231">
        <v>0</v>
      </c>
      <c r="Q148" s="231">
        <f>ROUND(E148*P148,2)</f>
        <v>0</v>
      </c>
      <c r="R148" s="231"/>
      <c r="S148" s="231" t="s">
        <v>159</v>
      </c>
      <c r="T148" s="231" t="s">
        <v>160</v>
      </c>
      <c r="U148" s="231">
        <v>6.6360000000000002E-2</v>
      </c>
      <c r="V148" s="231">
        <f>ROUND(E148*U148,2)</f>
        <v>13.53</v>
      </c>
      <c r="W148" s="231"/>
      <c r="X148" s="231" t="s">
        <v>161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162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1" x14ac:dyDescent="0.2">
      <c r="A149" s="246">
        <v>121</v>
      </c>
      <c r="B149" s="247" t="s">
        <v>414</v>
      </c>
      <c r="C149" s="256" t="s">
        <v>415</v>
      </c>
      <c r="D149" s="248" t="s">
        <v>158</v>
      </c>
      <c r="E149" s="249">
        <v>203.9529</v>
      </c>
      <c r="F149" s="250"/>
      <c r="G149" s="251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15</v>
      </c>
      <c r="M149" s="231">
        <f>G149*(1+L149/100)</f>
        <v>0</v>
      </c>
      <c r="N149" s="231">
        <v>4.6000000000000001E-4</v>
      </c>
      <c r="O149" s="231">
        <f>ROUND(E149*N149,2)</f>
        <v>0.09</v>
      </c>
      <c r="P149" s="231">
        <v>0</v>
      </c>
      <c r="Q149" s="231">
        <f>ROUND(E149*P149,2)</f>
        <v>0</v>
      </c>
      <c r="R149" s="231"/>
      <c r="S149" s="231" t="s">
        <v>159</v>
      </c>
      <c r="T149" s="231" t="s">
        <v>160</v>
      </c>
      <c r="U149" s="231">
        <v>0.10191</v>
      </c>
      <c r="V149" s="231">
        <f>ROUND(E149*U149,2)</f>
        <v>20.78</v>
      </c>
      <c r="W149" s="231"/>
      <c r="X149" s="231" t="s">
        <v>161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162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34" t="s">
        <v>154</v>
      </c>
      <c r="B150" s="235" t="s">
        <v>127</v>
      </c>
      <c r="C150" s="255" t="s">
        <v>29</v>
      </c>
      <c r="D150" s="236"/>
      <c r="E150" s="237"/>
      <c r="F150" s="238"/>
      <c r="G150" s="239">
        <f>SUMIF(AG151:AG154,"&lt;&gt;NOR",G151:G154)</f>
        <v>0</v>
      </c>
      <c r="H150" s="233"/>
      <c r="I150" s="233">
        <f>SUM(I151:I154)</f>
        <v>0</v>
      </c>
      <c r="J150" s="233"/>
      <c r="K150" s="233">
        <f>SUM(K151:K154)</f>
        <v>0</v>
      </c>
      <c r="L150" s="233"/>
      <c r="M150" s="233">
        <f>SUM(M151:M154)</f>
        <v>0</v>
      </c>
      <c r="N150" s="233"/>
      <c r="O150" s="233">
        <f>SUM(O151:O154)</f>
        <v>0</v>
      </c>
      <c r="P150" s="233"/>
      <c r="Q150" s="233">
        <f>SUM(Q151:Q154)</f>
        <v>0</v>
      </c>
      <c r="R150" s="233"/>
      <c r="S150" s="233"/>
      <c r="T150" s="233"/>
      <c r="U150" s="233"/>
      <c r="V150" s="233">
        <f>SUM(V151:V154)</f>
        <v>4</v>
      </c>
      <c r="W150" s="233"/>
      <c r="X150" s="233"/>
      <c r="AG150" t="s">
        <v>155</v>
      </c>
    </row>
    <row r="151" spans="1:60" outlineLevel="1" x14ac:dyDescent="0.2">
      <c r="A151" s="246">
        <v>122</v>
      </c>
      <c r="B151" s="247" t="s">
        <v>416</v>
      </c>
      <c r="C151" s="256" t="s">
        <v>417</v>
      </c>
      <c r="D151" s="248" t="s">
        <v>418</v>
      </c>
      <c r="E151" s="249">
        <v>4</v>
      </c>
      <c r="F151" s="250"/>
      <c r="G151" s="251">
        <f>ROUND(E151*F151,2)</f>
        <v>0</v>
      </c>
      <c r="H151" s="232"/>
      <c r="I151" s="231">
        <f>ROUND(E151*H151,2)</f>
        <v>0</v>
      </c>
      <c r="J151" s="232"/>
      <c r="K151" s="231">
        <f>ROUND(E151*J151,2)</f>
        <v>0</v>
      </c>
      <c r="L151" s="231">
        <v>15</v>
      </c>
      <c r="M151" s="231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1"/>
      <c r="S151" s="231" t="s">
        <v>159</v>
      </c>
      <c r="T151" s="231" t="s">
        <v>160</v>
      </c>
      <c r="U151" s="231">
        <v>1</v>
      </c>
      <c r="V151" s="231">
        <f>ROUND(E151*U151,2)</f>
        <v>4</v>
      </c>
      <c r="W151" s="231"/>
      <c r="X151" s="231" t="s">
        <v>161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162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6">
        <v>123</v>
      </c>
      <c r="B152" s="247" t="s">
        <v>419</v>
      </c>
      <c r="C152" s="256" t="s">
        <v>420</v>
      </c>
      <c r="D152" s="248" t="s">
        <v>421</v>
      </c>
      <c r="E152" s="249">
        <v>1</v>
      </c>
      <c r="F152" s="250"/>
      <c r="G152" s="251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15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 t="s">
        <v>159</v>
      </c>
      <c r="T152" s="231" t="s">
        <v>160</v>
      </c>
      <c r="U152" s="231">
        <v>0</v>
      </c>
      <c r="V152" s="231">
        <f>ROUND(E152*U152,2)</f>
        <v>0</v>
      </c>
      <c r="W152" s="231"/>
      <c r="X152" s="231" t="s">
        <v>422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423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6">
        <v>124</v>
      </c>
      <c r="B153" s="247" t="s">
        <v>424</v>
      </c>
      <c r="C153" s="256" t="s">
        <v>425</v>
      </c>
      <c r="D153" s="248" t="s">
        <v>421</v>
      </c>
      <c r="E153" s="249">
        <v>1</v>
      </c>
      <c r="F153" s="250"/>
      <c r="G153" s="251">
        <f>ROUND(E153*F153,2)</f>
        <v>0</v>
      </c>
      <c r="H153" s="232"/>
      <c r="I153" s="231">
        <f>ROUND(E153*H153,2)</f>
        <v>0</v>
      </c>
      <c r="J153" s="232"/>
      <c r="K153" s="231">
        <f>ROUND(E153*J153,2)</f>
        <v>0</v>
      </c>
      <c r="L153" s="231">
        <v>15</v>
      </c>
      <c r="M153" s="231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1"/>
      <c r="S153" s="231" t="s">
        <v>159</v>
      </c>
      <c r="T153" s="231" t="s">
        <v>160</v>
      </c>
      <c r="U153" s="231">
        <v>0</v>
      </c>
      <c r="V153" s="231">
        <f>ROUND(E153*U153,2)</f>
        <v>0</v>
      </c>
      <c r="W153" s="231"/>
      <c r="X153" s="231" t="s">
        <v>422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423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6">
        <v>125</v>
      </c>
      <c r="B154" s="247" t="s">
        <v>426</v>
      </c>
      <c r="C154" s="256" t="s">
        <v>427</v>
      </c>
      <c r="D154" s="248" t="s">
        <v>421</v>
      </c>
      <c r="E154" s="249">
        <v>1</v>
      </c>
      <c r="F154" s="250"/>
      <c r="G154" s="251">
        <f>ROUND(E154*F154,2)</f>
        <v>0</v>
      </c>
      <c r="H154" s="232"/>
      <c r="I154" s="231">
        <f>ROUND(E154*H154,2)</f>
        <v>0</v>
      </c>
      <c r="J154" s="232"/>
      <c r="K154" s="231">
        <f>ROUND(E154*J154,2)</f>
        <v>0</v>
      </c>
      <c r="L154" s="231">
        <v>15</v>
      </c>
      <c r="M154" s="231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1"/>
      <c r="S154" s="231" t="s">
        <v>159</v>
      </c>
      <c r="T154" s="231" t="s">
        <v>160</v>
      </c>
      <c r="U154" s="231">
        <v>0</v>
      </c>
      <c r="V154" s="231">
        <f>ROUND(E154*U154,2)</f>
        <v>0</v>
      </c>
      <c r="W154" s="231"/>
      <c r="X154" s="231" t="s">
        <v>422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423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2">
      <c r="A155" s="234" t="s">
        <v>154</v>
      </c>
      <c r="B155" s="235" t="s">
        <v>128</v>
      </c>
      <c r="C155" s="255" t="s">
        <v>30</v>
      </c>
      <c r="D155" s="236"/>
      <c r="E155" s="237"/>
      <c r="F155" s="238"/>
      <c r="G155" s="239">
        <f>SUMIF(AG156:AG156,"&lt;&gt;NOR",G156:G156)</f>
        <v>0</v>
      </c>
      <c r="H155" s="233"/>
      <c r="I155" s="233">
        <f>SUM(I156:I156)</f>
        <v>0</v>
      </c>
      <c r="J155" s="233"/>
      <c r="K155" s="233">
        <f>SUM(K156:K156)</f>
        <v>0</v>
      </c>
      <c r="L155" s="233"/>
      <c r="M155" s="233">
        <f>SUM(M156:M156)</f>
        <v>0</v>
      </c>
      <c r="N155" s="233"/>
      <c r="O155" s="233">
        <f>SUM(O156:O156)</f>
        <v>0</v>
      </c>
      <c r="P155" s="233"/>
      <c r="Q155" s="233">
        <f>SUM(Q156:Q156)</f>
        <v>0</v>
      </c>
      <c r="R155" s="233"/>
      <c r="S155" s="233"/>
      <c r="T155" s="233"/>
      <c r="U155" s="233"/>
      <c r="V155" s="233">
        <f>SUM(V156:V156)</f>
        <v>0</v>
      </c>
      <c r="W155" s="233"/>
      <c r="X155" s="233"/>
      <c r="AG155" t="s">
        <v>155</v>
      </c>
    </row>
    <row r="156" spans="1:60" outlineLevel="1" x14ac:dyDescent="0.2">
      <c r="A156" s="240">
        <v>126</v>
      </c>
      <c r="B156" s="241" t="s">
        <v>428</v>
      </c>
      <c r="C156" s="257" t="s">
        <v>429</v>
      </c>
      <c r="D156" s="242" t="s">
        <v>421</v>
      </c>
      <c r="E156" s="243">
        <v>1</v>
      </c>
      <c r="F156" s="244"/>
      <c r="G156" s="245">
        <f>ROUND(E156*F156,2)</f>
        <v>0</v>
      </c>
      <c r="H156" s="232"/>
      <c r="I156" s="231">
        <f>ROUND(E156*H156,2)</f>
        <v>0</v>
      </c>
      <c r="J156" s="232"/>
      <c r="K156" s="231">
        <f>ROUND(E156*J156,2)</f>
        <v>0</v>
      </c>
      <c r="L156" s="231">
        <v>15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1"/>
      <c r="S156" s="231" t="s">
        <v>159</v>
      </c>
      <c r="T156" s="231" t="s">
        <v>160</v>
      </c>
      <c r="U156" s="231">
        <v>0</v>
      </c>
      <c r="V156" s="231">
        <f>ROUND(E156*U156,2)</f>
        <v>0</v>
      </c>
      <c r="W156" s="231"/>
      <c r="X156" s="231" t="s">
        <v>422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423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x14ac:dyDescent="0.2">
      <c r="A157" s="3"/>
      <c r="B157" s="4"/>
      <c r="C157" s="259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AE157">
        <v>15</v>
      </c>
      <c r="AF157">
        <v>21</v>
      </c>
      <c r="AG157" t="s">
        <v>141</v>
      </c>
    </row>
    <row r="158" spans="1:60" x14ac:dyDescent="0.2">
      <c r="A158" s="215"/>
      <c r="B158" s="216" t="s">
        <v>31</v>
      </c>
      <c r="C158" s="260"/>
      <c r="D158" s="217"/>
      <c r="E158" s="218"/>
      <c r="F158" s="218"/>
      <c r="G158" s="254">
        <f>G8+G22+G31+G37+G39+G43+G55+G70+G72+G76+G88+G93+G117+G120+G127+G133+G143+G146+G150+G155</f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f>SUMIF(L7:L156,AE157,G7:G156)</f>
        <v>0</v>
      </c>
      <c r="AF158">
        <f>SUMIF(L7:L156,AF157,G7:G156)</f>
        <v>0</v>
      </c>
      <c r="AG158" t="s">
        <v>430</v>
      </c>
    </row>
    <row r="159" spans="1:60" x14ac:dyDescent="0.2">
      <c r="A159" s="3"/>
      <c r="B159" s="4"/>
      <c r="C159" s="259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3"/>
      <c r="B160" s="4"/>
      <c r="C160" s="259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219" t="s">
        <v>431</v>
      </c>
      <c r="B161" s="219"/>
      <c r="C161" s="261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220"/>
      <c r="B162" s="221"/>
      <c r="C162" s="262"/>
      <c r="D162" s="221"/>
      <c r="E162" s="221"/>
      <c r="F162" s="221"/>
      <c r="G162" s="22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G162" t="s">
        <v>432</v>
      </c>
    </row>
    <row r="163" spans="1:33" x14ac:dyDescent="0.2">
      <c r="A163" s="223"/>
      <c r="B163" s="224"/>
      <c r="C163" s="263"/>
      <c r="D163" s="224"/>
      <c r="E163" s="224"/>
      <c r="F163" s="224"/>
      <c r="G163" s="225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223"/>
      <c r="B164" s="224"/>
      <c r="C164" s="263"/>
      <c r="D164" s="224"/>
      <c r="E164" s="224"/>
      <c r="F164" s="224"/>
      <c r="G164" s="225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A165" s="223"/>
      <c r="B165" s="224"/>
      <c r="C165" s="263"/>
      <c r="D165" s="224"/>
      <c r="E165" s="224"/>
      <c r="F165" s="224"/>
      <c r="G165" s="225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33" x14ac:dyDescent="0.2">
      <c r="A166" s="226"/>
      <c r="B166" s="227"/>
      <c r="C166" s="264"/>
      <c r="D166" s="227"/>
      <c r="E166" s="227"/>
      <c r="F166" s="227"/>
      <c r="G166" s="228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 x14ac:dyDescent="0.2">
      <c r="A167" s="3"/>
      <c r="B167" s="4"/>
      <c r="C167" s="259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 x14ac:dyDescent="0.2">
      <c r="C168" s="265"/>
      <c r="D168" s="10"/>
      <c r="AG168" t="s">
        <v>433</v>
      </c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A1:G1"/>
    <mergeCell ref="C2:G2"/>
    <mergeCell ref="C3:G3"/>
    <mergeCell ref="C4:G4"/>
    <mergeCell ref="A161:C161"/>
    <mergeCell ref="A162:G166"/>
    <mergeCell ref="C41:G41"/>
    <mergeCell ref="C102:G102"/>
    <mergeCell ref="C105:G10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9</v>
      </c>
      <c r="B3" s="49" t="s">
        <v>55</v>
      </c>
      <c r="C3" s="201" t="s">
        <v>56</v>
      </c>
      <c r="D3" s="199"/>
      <c r="E3" s="199"/>
      <c r="F3" s="199"/>
      <c r="G3" s="200"/>
      <c r="AC3" s="177" t="s">
        <v>130</v>
      </c>
      <c r="AG3" t="s">
        <v>131</v>
      </c>
    </row>
    <row r="4" spans="1:60" ht="24.95" customHeight="1" x14ac:dyDescent="0.2">
      <c r="A4" s="202" t="s">
        <v>10</v>
      </c>
      <c r="B4" s="203" t="s">
        <v>57</v>
      </c>
      <c r="C4" s="204" t="s">
        <v>56</v>
      </c>
      <c r="D4" s="205"/>
      <c r="E4" s="205"/>
      <c r="F4" s="205"/>
      <c r="G4" s="206"/>
      <c r="AG4" t="s">
        <v>132</v>
      </c>
    </row>
    <row r="5" spans="1:60" x14ac:dyDescent="0.2">
      <c r="D5" s="10"/>
    </row>
    <row r="6" spans="1:60" ht="38.25" x14ac:dyDescent="0.2">
      <c r="A6" s="208" t="s">
        <v>133</v>
      </c>
      <c r="B6" s="210" t="s">
        <v>134</v>
      </c>
      <c r="C6" s="210" t="s">
        <v>135</v>
      </c>
      <c r="D6" s="209" t="s">
        <v>136</v>
      </c>
      <c r="E6" s="208" t="s">
        <v>137</v>
      </c>
      <c r="F6" s="207" t="s">
        <v>138</v>
      </c>
      <c r="G6" s="208" t="s">
        <v>31</v>
      </c>
      <c r="H6" s="211" t="s">
        <v>32</v>
      </c>
      <c r="I6" s="211" t="s">
        <v>139</v>
      </c>
      <c r="J6" s="211" t="s">
        <v>33</v>
      </c>
      <c r="K6" s="211" t="s">
        <v>140</v>
      </c>
      <c r="L6" s="211" t="s">
        <v>141</v>
      </c>
      <c r="M6" s="211" t="s">
        <v>142</v>
      </c>
      <c r="N6" s="211" t="s">
        <v>143</v>
      </c>
      <c r="O6" s="211" t="s">
        <v>144</v>
      </c>
      <c r="P6" s="211" t="s">
        <v>145</v>
      </c>
      <c r="Q6" s="211" t="s">
        <v>146</v>
      </c>
      <c r="R6" s="211" t="s">
        <v>147</v>
      </c>
      <c r="S6" s="211" t="s">
        <v>148</v>
      </c>
      <c r="T6" s="211" t="s">
        <v>149</v>
      </c>
      <c r="U6" s="211" t="s">
        <v>150</v>
      </c>
      <c r="V6" s="211" t="s">
        <v>151</v>
      </c>
      <c r="W6" s="211" t="s">
        <v>152</v>
      </c>
      <c r="X6" s="211" t="s">
        <v>153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4" t="s">
        <v>154</v>
      </c>
      <c r="B8" s="235" t="s">
        <v>67</v>
      </c>
      <c r="C8" s="255" t="s">
        <v>68</v>
      </c>
      <c r="D8" s="236"/>
      <c r="E8" s="237"/>
      <c r="F8" s="238"/>
      <c r="G8" s="239">
        <f>SUMIF(AG9:AG10,"&lt;&gt;NOR",G9:G10)</f>
        <v>0</v>
      </c>
      <c r="H8" s="233"/>
      <c r="I8" s="233">
        <f>SUM(I9:I10)</f>
        <v>0</v>
      </c>
      <c r="J8" s="233"/>
      <c r="K8" s="233">
        <f>SUM(K9:K10)</f>
        <v>0</v>
      </c>
      <c r="L8" s="233"/>
      <c r="M8" s="233">
        <f>SUM(M9:M10)</f>
        <v>0</v>
      </c>
      <c r="N8" s="233"/>
      <c r="O8" s="233">
        <f>SUM(O9:O10)</f>
        <v>0.01</v>
      </c>
      <c r="P8" s="233"/>
      <c r="Q8" s="233">
        <f>SUM(Q9:Q10)</f>
        <v>0</v>
      </c>
      <c r="R8" s="233"/>
      <c r="S8" s="233"/>
      <c r="T8" s="233"/>
      <c r="U8" s="233"/>
      <c r="V8" s="233">
        <f>SUM(V9:V10)</f>
        <v>0.62</v>
      </c>
      <c r="W8" s="233"/>
      <c r="X8" s="233"/>
      <c r="AG8" t="s">
        <v>155</v>
      </c>
    </row>
    <row r="9" spans="1:60" ht="22.5" outlineLevel="1" x14ac:dyDescent="0.2">
      <c r="A9" s="246">
        <v>1</v>
      </c>
      <c r="B9" s="247" t="s">
        <v>434</v>
      </c>
      <c r="C9" s="256" t="s">
        <v>435</v>
      </c>
      <c r="D9" s="248" t="s">
        <v>167</v>
      </c>
      <c r="E9" s="249">
        <v>2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6.9199999999999999E-3</v>
      </c>
      <c r="O9" s="231">
        <f>ROUND(E9*N9,2)</f>
        <v>0.01</v>
      </c>
      <c r="P9" s="231">
        <v>0</v>
      </c>
      <c r="Q9" s="231">
        <f>ROUND(E9*P9,2)</f>
        <v>0</v>
      </c>
      <c r="R9" s="231"/>
      <c r="S9" s="231" t="s">
        <v>159</v>
      </c>
      <c r="T9" s="231" t="s">
        <v>160</v>
      </c>
      <c r="U9" s="231">
        <v>0.221</v>
      </c>
      <c r="V9" s="231">
        <f>ROUND(E9*U9,2)</f>
        <v>0.44</v>
      </c>
      <c r="W9" s="231"/>
      <c r="X9" s="231" t="s">
        <v>161</v>
      </c>
      <c r="Y9" s="212"/>
      <c r="Z9" s="212"/>
      <c r="AA9" s="212"/>
      <c r="AB9" s="212"/>
      <c r="AC9" s="212"/>
      <c r="AD9" s="212"/>
      <c r="AE9" s="212"/>
      <c r="AF9" s="212"/>
      <c r="AG9" s="212" t="s">
        <v>162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46">
        <v>2</v>
      </c>
      <c r="B10" s="247" t="s">
        <v>436</v>
      </c>
      <c r="C10" s="256" t="s">
        <v>437</v>
      </c>
      <c r="D10" s="248" t="s">
        <v>167</v>
      </c>
      <c r="E10" s="249">
        <v>1</v>
      </c>
      <c r="F10" s="250"/>
      <c r="G10" s="251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15</v>
      </c>
      <c r="M10" s="231">
        <f>G10*(1+L10/100)</f>
        <v>0</v>
      </c>
      <c r="N10" s="231">
        <v>3.4199999999999999E-3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159</v>
      </c>
      <c r="T10" s="231" t="s">
        <v>160</v>
      </c>
      <c r="U10" s="231">
        <v>0.18099999999999999</v>
      </c>
      <c r="V10" s="231">
        <f>ROUND(E10*U10,2)</f>
        <v>0.18</v>
      </c>
      <c r="W10" s="231"/>
      <c r="X10" s="231" t="s">
        <v>161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162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4" t="s">
        <v>154</v>
      </c>
      <c r="B11" s="235" t="s">
        <v>69</v>
      </c>
      <c r="C11" s="255" t="s">
        <v>70</v>
      </c>
      <c r="D11" s="236"/>
      <c r="E11" s="237"/>
      <c r="F11" s="238"/>
      <c r="G11" s="239">
        <f>SUMIF(AG12:AG12,"&lt;&gt;NOR",G12:G12)</f>
        <v>0</v>
      </c>
      <c r="H11" s="233"/>
      <c r="I11" s="233">
        <f>SUM(I12:I12)</f>
        <v>0</v>
      </c>
      <c r="J11" s="233"/>
      <c r="K11" s="233">
        <f>SUM(K12:K12)</f>
        <v>0</v>
      </c>
      <c r="L11" s="233"/>
      <c r="M11" s="233">
        <f>SUM(M12:M12)</f>
        <v>0</v>
      </c>
      <c r="N11" s="233"/>
      <c r="O11" s="233">
        <f>SUM(O12:O12)</f>
        <v>0.61</v>
      </c>
      <c r="P11" s="233"/>
      <c r="Q11" s="233">
        <f>SUM(Q12:Q12)</f>
        <v>0</v>
      </c>
      <c r="R11" s="233"/>
      <c r="S11" s="233"/>
      <c r="T11" s="233"/>
      <c r="U11" s="233"/>
      <c r="V11" s="233">
        <f>SUM(V12:V12)</f>
        <v>6.38</v>
      </c>
      <c r="W11" s="233"/>
      <c r="X11" s="233"/>
      <c r="AG11" t="s">
        <v>155</v>
      </c>
    </row>
    <row r="12" spans="1:60" ht="22.5" outlineLevel="1" x14ac:dyDescent="0.2">
      <c r="A12" s="246">
        <v>3</v>
      </c>
      <c r="B12" s="247" t="s">
        <v>438</v>
      </c>
      <c r="C12" s="256" t="s">
        <v>439</v>
      </c>
      <c r="D12" s="248" t="s">
        <v>158</v>
      </c>
      <c r="E12" s="249">
        <v>8.9350000000000005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15</v>
      </c>
      <c r="M12" s="231">
        <f>G12*(1+L12/100)</f>
        <v>0</v>
      </c>
      <c r="N12" s="231">
        <v>6.8000000000000005E-2</v>
      </c>
      <c r="O12" s="231">
        <f>ROUND(E12*N12,2)</f>
        <v>0.61</v>
      </c>
      <c r="P12" s="231">
        <v>0</v>
      </c>
      <c r="Q12" s="231">
        <f>ROUND(E12*P12,2)</f>
        <v>0</v>
      </c>
      <c r="R12" s="231"/>
      <c r="S12" s="231" t="s">
        <v>159</v>
      </c>
      <c r="T12" s="231" t="s">
        <v>160</v>
      </c>
      <c r="U12" s="231">
        <v>0.71397999999999995</v>
      </c>
      <c r="V12" s="231">
        <f>ROUND(E12*U12,2)</f>
        <v>6.38</v>
      </c>
      <c r="W12" s="231"/>
      <c r="X12" s="231" t="s">
        <v>161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162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34" t="s">
        <v>154</v>
      </c>
      <c r="B13" s="235" t="s">
        <v>67</v>
      </c>
      <c r="C13" s="255" t="s">
        <v>68</v>
      </c>
      <c r="D13" s="236"/>
      <c r="E13" s="237"/>
      <c r="F13" s="238"/>
      <c r="G13" s="239">
        <f>SUMIF(AG14:AG15,"&lt;&gt;NOR",G14:G15)</f>
        <v>0</v>
      </c>
      <c r="H13" s="233"/>
      <c r="I13" s="233">
        <f>SUM(I14:I15)</f>
        <v>0</v>
      </c>
      <c r="J13" s="233"/>
      <c r="K13" s="233">
        <f>SUM(K14:K15)</f>
        <v>0</v>
      </c>
      <c r="L13" s="233"/>
      <c r="M13" s="233">
        <f>SUM(M14:M15)</f>
        <v>0</v>
      </c>
      <c r="N13" s="233"/>
      <c r="O13" s="233">
        <f>SUM(O14:O15)</f>
        <v>0.06</v>
      </c>
      <c r="P13" s="233"/>
      <c r="Q13" s="233">
        <f>SUM(Q14:Q15)</f>
        <v>0</v>
      </c>
      <c r="R13" s="233"/>
      <c r="S13" s="233"/>
      <c r="T13" s="233"/>
      <c r="U13" s="233"/>
      <c r="V13" s="233">
        <f>SUM(V14:V15)</f>
        <v>2.2599999999999998</v>
      </c>
      <c r="W13" s="233"/>
      <c r="X13" s="233"/>
      <c r="AG13" t="s">
        <v>155</v>
      </c>
    </row>
    <row r="14" spans="1:60" ht="56.25" outlineLevel="1" x14ac:dyDescent="0.2">
      <c r="A14" s="240">
        <v>4</v>
      </c>
      <c r="B14" s="241" t="s">
        <v>440</v>
      </c>
      <c r="C14" s="257" t="s">
        <v>441</v>
      </c>
      <c r="D14" s="242" t="s">
        <v>158</v>
      </c>
      <c r="E14" s="243">
        <v>0.99</v>
      </c>
      <c r="F14" s="244"/>
      <c r="G14" s="245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6.4430000000000001E-2</v>
      </c>
      <c r="O14" s="231">
        <f>ROUND(E14*N14,2)</f>
        <v>0.06</v>
      </c>
      <c r="P14" s="231">
        <v>0</v>
      </c>
      <c r="Q14" s="231">
        <f>ROUND(E14*P14,2)</f>
        <v>0</v>
      </c>
      <c r="R14" s="231"/>
      <c r="S14" s="231" t="s">
        <v>159</v>
      </c>
      <c r="T14" s="231" t="s">
        <v>160</v>
      </c>
      <c r="U14" s="231">
        <v>2.2799999999999998</v>
      </c>
      <c r="V14" s="231">
        <f>ROUND(E14*U14,2)</f>
        <v>2.2599999999999998</v>
      </c>
      <c r="W14" s="231"/>
      <c r="X14" s="231" t="s">
        <v>161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162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58" t="s">
        <v>442</v>
      </c>
      <c r="D15" s="253"/>
      <c r="E15" s="253"/>
      <c r="F15" s="253"/>
      <c r="G15" s="253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224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34" t="s">
        <v>154</v>
      </c>
      <c r="B16" s="235" t="s">
        <v>73</v>
      </c>
      <c r="C16" s="255" t="s">
        <v>74</v>
      </c>
      <c r="D16" s="236"/>
      <c r="E16" s="237"/>
      <c r="F16" s="238"/>
      <c r="G16" s="239">
        <f>SUMIF(AG17:AG17,"&lt;&gt;NOR",G17:G17)</f>
        <v>0</v>
      </c>
      <c r="H16" s="233"/>
      <c r="I16" s="233">
        <f>SUM(I17:I17)</f>
        <v>0</v>
      </c>
      <c r="J16" s="233"/>
      <c r="K16" s="233">
        <f>SUM(K17:K17)</f>
        <v>0</v>
      </c>
      <c r="L16" s="233"/>
      <c r="M16" s="233">
        <f>SUM(M17:M17)</f>
        <v>0</v>
      </c>
      <c r="N16" s="233"/>
      <c r="O16" s="233">
        <f>SUM(O17:O17)</f>
        <v>0.01</v>
      </c>
      <c r="P16" s="233"/>
      <c r="Q16" s="233">
        <f>SUM(Q17:Q17)</f>
        <v>0</v>
      </c>
      <c r="R16" s="233"/>
      <c r="S16" s="233"/>
      <c r="T16" s="233"/>
      <c r="U16" s="233"/>
      <c r="V16" s="233">
        <f>SUM(V17:V17)</f>
        <v>1.06</v>
      </c>
      <c r="W16" s="233"/>
      <c r="X16" s="233"/>
      <c r="AG16" t="s">
        <v>155</v>
      </c>
    </row>
    <row r="17" spans="1:60" ht="22.5" outlineLevel="1" x14ac:dyDescent="0.2">
      <c r="A17" s="246">
        <v>5</v>
      </c>
      <c r="B17" s="247" t="s">
        <v>219</v>
      </c>
      <c r="C17" s="256" t="s">
        <v>220</v>
      </c>
      <c r="D17" s="248" t="s">
        <v>158</v>
      </c>
      <c r="E17" s="249">
        <v>6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1.2099999999999999E-3</v>
      </c>
      <c r="O17" s="231">
        <f>ROUND(E17*N17,2)</f>
        <v>0.01</v>
      </c>
      <c r="P17" s="231">
        <v>0</v>
      </c>
      <c r="Q17" s="231">
        <f>ROUND(E17*P17,2)</f>
        <v>0</v>
      </c>
      <c r="R17" s="231"/>
      <c r="S17" s="231" t="s">
        <v>159</v>
      </c>
      <c r="T17" s="231" t="s">
        <v>160</v>
      </c>
      <c r="U17" s="231">
        <v>0.17699999999999999</v>
      </c>
      <c r="V17" s="231">
        <f>ROUND(E17*U17,2)</f>
        <v>1.06</v>
      </c>
      <c r="W17" s="231"/>
      <c r="X17" s="231" t="s">
        <v>161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34" t="s">
        <v>154</v>
      </c>
      <c r="B18" s="235" t="s">
        <v>79</v>
      </c>
      <c r="C18" s="255" t="s">
        <v>80</v>
      </c>
      <c r="D18" s="236"/>
      <c r="E18" s="237"/>
      <c r="F18" s="238"/>
      <c r="G18" s="239">
        <f>SUMIF(AG19:AG41,"&lt;&gt;NOR",G19:G41)</f>
        <v>0</v>
      </c>
      <c r="H18" s="233"/>
      <c r="I18" s="233">
        <f>SUM(I19:I41)</f>
        <v>0</v>
      </c>
      <c r="J18" s="233"/>
      <c r="K18" s="233">
        <f>SUM(K19:K41)</f>
        <v>0</v>
      </c>
      <c r="L18" s="233"/>
      <c r="M18" s="233">
        <f>SUM(M19:M41)</f>
        <v>0</v>
      </c>
      <c r="N18" s="233"/>
      <c r="O18" s="233">
        <f>SUM(O19:O41)</f>
        <v>0.02</v>
      </c>
      <c r="P18" s="233"/>
      <c r="Q18" s="233">
        <f>SUM(Q19:Q41)</f>
        <v>1.2800000000000002</v>
      </c>
      <c r="R18" s="233"/>
      <c r="S18" s="233"/>
      <c r="T18" s="233"/>
      <c r="U18" s="233"/>
      <c r="V18" s="233">
        <f>SUM(V19:V41)</f>
        <v>35.74</v>
      </c>
      <c r="W18" s="233"/>
      <c r="X18" s="233"/>
      <c r="AG18" t="s">
        <v>155</v>
      </c>
    </row>
    <row r="19" spans="1:60" ht="22.5" outlineLevel="1" x14ac:dyDescent="0.2">
      <c r="A19" s="246">
        <v>6</v>
      </c>
      <c r="B19" s="247" t="s">
        <v>443</v>
      </c>
      <c r="C19" s="256" t="s">
        <v>444</v>
      </c>
      <c r="D19" s="248" t="s">
        <v>167</v>
      </c>
      <c r="E19" s="249">
        <v>1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15</v>
      </c>
      <c r="M19" s="231">
        <f>G19*(1+L19/100)</f>
        <v>0</v>
      </c>
      <c r="N19" s="231">
        <v>1.2999999999999999E-4</v>
      </c>
      <c r="O19" s="231">
        <f>ROUND(E19*N19,2)</f>
        <v>0</v>
      </c>
      <c r="P19" s="231">
        <v>1.1000000000000001E-3</v>
      </c>
      <c r="Q19" s="231">
        <f>ROUND(E19*P19,2)</f>
        <v>0</v>
      </c>
      <c r="R19" s="231"/>
      <c r="S19" s="231" t="s">
        <v>159</v>
      </c>
      <c r="T19" s="231" t="s">
        <v>160</v>
      </c>
      <c r="U19" s="231">
        <v>0.22900000000000001</v>
      </c>
      <c r="V19" s="231">
        <f>ROUND(E19*U19,2)</f>
        <v>0.23</v>
      </c>
      <c r="W19" s="231"/>
      <c r="X19" s="231" t="s">
        <v>161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162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46">
        <v>7</v>
      </c>
      <c r="B20" s="247" t="s">
        <v>445</v>
      </c>
      <c r="C20" s="256" t="s">
        <v>446</v>
      </c>
      <c r="D20" s="248" t="s">
        <v>178</v>
      </c>
      <c r="E20" s="249">
        <v>12.5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1.1E-4</v>
      </c>
      <c r="O20" s="231">
        <f>ROUND(E20*N20,2)</f>
        <v>0</v>
      </c>
      <c r="P20" s="231">
        <v>2.15E-3</v>
      </c>
      <c r="Q20" s="231">
        <f>ROUND(E20*P20,2)</f>
        <v>0.03</v>
      </c>
      <c r="R20" s="231"/>
      <c r="S20" s="231" t="s">
        <v>159</v>
      </c>
      <c r="T20" s="231" t="s">
        <v>160</v>
      </c>
      <c r="U20" s="231">
        <v>0.03</v>
      </c>
      <c r="V20" s="231">
        <f>ROUND(E20*U20,2)</f>
        <v>0.38</v>
      </c>
      <c r="W20" s="231"/>
      <c r="X20" s="231" t="s">
        <v>161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162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46">
        <v>8</v>
      </c>
      <c r="B21" s="247" t="s">
        <v>447</v>
      </c>
      <c r="C21" s="256" t="s">
        <v>448</v>
      </c>
      <c r="D21" s="248" t="s">
        <v>178</v>
      </c>
      <c r="E21" s="249">
        <v>10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15</v>
      </c>
      <c r="M21" s="231">
        <f>G21*(1+L21/100)</f>
        <v>0</v>
      </c>
      <c r="N21" s="231">
        <v>0</v>
      </c>
      <c r="O21" s="231">
        <f>ROUND(E21*N21,2)</f>
        <v>0</v>
      </c>
      <c r="P21" s="231">
        <v>2.1299999999999999E-3</v>
      </c>
      <c r="Q21" s="231">
        <f>ROUND(E21*P21,2)</f>
        <v>0.02</v>
      </c>
      <c r="R21" s="231"/>
      <c r="S21" s="231" t="s">
        <v>159</v>
      </c>
      <c r="T21" s="231" t="s">
        <v>160</v>
      </c>
      <c r="U21" s="231">
        <v>0.17299999999999999</v>
      </c>
      <c r="V21" s="231">
        <f>ROUND(E21*U21,2)</f>
        <v>1.73</v>
      </c>
      <c r="W21" s="231"/>
      <c r="X21" s="231" t="s">
        <v>161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6">
        <v>9</v>
      </c>
      <c r="B22" s="247" t="s">
        <v>449</v>
      </c>
      <c r="C22" s="256" t="s">
        <v>450</v>
      </c>
      <c r="D22" s="248" t="s">
        <v>167</v>
      </c>
      <c r="E22" s="249">
        <v>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0</v>
      </c>
      <c r="O22" s="231">
        <f>ROUND(E22*N22,2)</f>
        <v>0</v>
      </c>
      <c r="P22" s="231">
        <v>5.5999999999999999E-3</v>
      </c>
      <c r="Q22" s="231">
        <f>ROUND(E22*P22,2)</f>
        <v>0.01</v>
      </c>
      <c r="R22" s="231"/>
      <c r="S22" s="231" t="s">
        <v>159</v>
      </c>
      <c r="T22" s="231" t="s">
        <v>160</v>
      </c>
      <c r="U22" s="231">
        <v>7.1999999999999995E-2</v>
      </c>
      <c r="V22" s="231">
        <f>ROUND(E22*U22,2)</f>
        <v>7.0000000000000007E-2</v>
      </c>
      <c r="W22" s="231"/>
      <c r="X22" s="231" t="s">
        <v>161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162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6">
        <v>10</v>
      </c>
      <c r="B23" s="247" t="s">
        <v>451</v>
      </c>
      <c r="C23" s="256" t="s">
        <v>452</v>
      </c>
      <c r="D23" s="248" t="s">
        <v>167</v>
      </c>
      <c r="E23" s="249">
        <v>1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15</v>
      </c>
      <c r="M23" s="231">
        <f>G23*(1+L23/100)</f>
        <v>0</v>
      </c>
      <c r="N23" s="231">
        <v>0</v>
      </c>
      <c r="O23" s="231">
        <f>ROUND(E23*N23,2)</f>
        <v>0</v>
      </c>
      <c r="P23" s="231">
        <v>1.933E-2</v>
      </c>
      <c r="Q23" s="231">
        <f>ROUND(E23*P23,2)</f>
        <v>0.02</v>
      </c>
      <c r="R23" s="231"/>
      <c r="S23" s="231" t="s">
        <v>159</v>
      </c>
      <c r="T23" s="231" t="s">
        <v>160</v>
      </c>
      <c r="U23" s="231">
        <v>0.64383000000000001</v>
      </c>
      <c r="V23" s="231">
        <f>ROUND(E23*U23,2)</f>
        <v>0.64</v>
      </c>
      <c r="W23" s="231"/>
      <c r="X23" s="231" t="s">
        <v>325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326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6">
        <v>11</v>
      </c>
      <c r="B24" s="247" t="s">
        <v>453</v>
      </c>
      <c r="C24" s="256" t="s">
        <v>454</v>
      </c>
      <c r="D24" s="248" t="s">
        <v>455</v>
      </c>
      <c r="E24" s="249">
        <v>1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3.2899999999999999E-2</v>
      </c>
      <c r="Q24" s="231">
        <f>ROUND(E24*P24,2)</f>
        <v>0.03</v>
      </c>
      <c r="R24" s="231"/>
      <c r="S24" s="231" t="s">
        <v>159</v>
      </c>
      <c r="T24" s="231" t="s">
        <v>160</v>
      </c>
      <c r="U24" s="231">
        <v>0.432</v>
      </c>
      <c r="V24" s="231">
        <f>ROUND(E24*U24,2)</f>
        <v>0.43</v>
      </c>
      <c r="W24" s="231"/>
      <c r="X24" s="231" t="s">
        <v>161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162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6">
        <v>12</v>
      </c>
      <c r="B25" s="247" t="s">
        <v>456</v>
      </c>
      <c r="C25" s="256" t="s">
        <v>457</v>
      </c>
      <c r="D25" s="248" t="s">
        <v>167</v>
      </c>
      <c r="E25" s="249">
        <v>1</v>
      </c>
      <c r="F25" s="250"/>
      <c r="G25" s="251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2.2499999999999998E-3</v>
      </c>
      <c r="Q25" s="231">
        <f>ROUND(E25*P25,2)</f>
        <v>0</v>
      </c>
      <c r="R25" s="231"/>
      <c r="S25" s="231" t="s">
        <v>159</v>
      </c>
      <c r="T25" s="231" t="s">
        <v>160</v>
      </c>
      <c r="U25" s="231">
        <v>0.40699999999999997</v>
      </c>
      <c r="V25" s="231">
        <f>ROUND(E25*U25,2)</f>
        <v>0.41</v>
      </c>
      <c r="W25" s="231"/>
      <c r="X25" s="231" t="s">
        <v>161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162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45" outlineLevel="1" x14ac:dyDescent="0.2">
      <c r="A26" s="246">
        <v>13</v>
      </c>
      <c r="B26" s="247" t="s">
        <v>458</v>
      </c>
      <c r="C26" s="256" t="s">
        <v>459</v>
      </c>
      <c r="D26" s="248" t="s">
        <v>167</v>
      </c>
      <c r="E26" s="249">
        <v>2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6.7000000000000002E-4</v>
      </c>
      <c r="O26" s="231">
        <f>ROUND(E26*N26,2)</f>
        <v>0</v>
      </c>
      <c r="P26" s="231">
        <v>1.6E-2</v>
      </c>
      <c r="Q26" s="231">
        <f>ROUND(E26*P26,2)</f>
        <v>0.03</v>
      </c>
      <c r="R26" s="231"/>
      <c r="S26" s="231" t="s">
        <v>159</v>
      </c>
      <c r="T26" s="231" t="s">
        <v>160</v>
      </c>
      <c r="U26" s="231">
        <v>0.84</v>
      </c>
      <c r="V26" s="231">
        <f>ROUND(E26*U26,2)</f>
        <v>1.68</v>
      </c>
      <c r="W26" s="231"/>
      <c r="X26" s="231" t="s">
        <v>161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162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45" outlineLevel="1" x14ac:dyDescent="0.2">
      <c r="A27" s="246">
        <v>14</v>
      </c>
      <c r="B27" s="247" t="s">
        <v>460</v>
      </c>
      <c r="C27" s="256" t="s">
        <v>461</v>
      </c>
      <c r="D27" s="248" t="s">
        <v>167</v>
      </c>
      <c r="E27" s="249">
        <v>1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8.0000000000000002E-3</v>
      </c>
      <c r="Q27" s="231">
        <f>ROUND(E27*P27,2)</f>
        <v>0.01</v>
      </c>
      <c r="R27" s="231"/>
      <c r="S27" s="231" t="s">
        <v>159</v>
      </c>
      <c r="T27" s="231" t="s">
        <v>160</v>
      </c>
      <c r="U27" s="231">
        <v>0.24299999999999999</v>
      </c>
      <c r="V27" s="231">
        <f>ROUND(E27*U27,2)</f>
        <v>0.24</v>
      </c>
      <c r="W27" s="231"/>
      <c r="X27" s="231" t="s">
        <v>161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162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6">
        <v>15</v>
      </c>
      <c r="B28" s="247" t="s">
        <v>462</v>
      </c>
      <c r="C28" s="256" t="s">
        <v>463</v>
      </c>
      <c r="D28" s="248" t="s">
        <v>178</v>
      </c>
      <c r="E28" s="249">
        <v>8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4.8999999999999998E-4</v>
      </c>
      <c r="O28" s="231">
        <f>ROUND(E28*N28,2)</f>
        <v>0</v>
      </c>
      <c r="P28" s="231">
        <v>6.0000000000000001E-3</v>
      </c>
      <c r="Q28" s="231">
        <f>ROUND(E28*P28,2)</f>
        <v>0.05</v>
      </c>
      <c r="R28" s="231"/>
      <c r="S28" s="231" t="s">
        <v>159</v>
      </c>
      <c r="T28" s="231" t="s">
        <v>160</v>
      </c>
      <c r="U28" s="231">
        <v>0.27400000000000002</v>
      </c>
      <c r="V28" s="231">
        <f>ROUND(E28*U28,2)</f>
        <v>2.19</v>
      </c>
      <c r="W28" s="231"/>
      <c r="X28" s="231" t="s">
        <v>161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162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6">
        <v>16</v>
      </c>
      <c r="B29" s="247" t="s">
        <v>464</v>
      </c>
      <c r="C29" s="256" t="s">
        <v>465</v>
      </c>
      <c r="D29" s="248" t="s">
        <v>178</v>
      </c>
      <c r="E29" s="249">
        <v>4.5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15</v>
      </c>
      <c r="M29" s="231">
        <f>G29*(1+L29/100)</f>
        <v>0</v>
      </c>
      <c r="N29" s="231">
        <v>4.8999999999999998E-4</v>
      </c>
      <c r="O29" s="231">
        <f>ROUND(E29*N29,2)</f>
        <v>0</v>
      </c>
      <c r="P29" s="231">
        <v>1.7999999999999999E-2</v>
      </c>
      <c r="Q29" s="231">
        <f>ROUND(E29*P29,2)</f>
        <v>0.08</v>
      </c>
      <c r="R29" s="231"/>
      <c r="S29" s="231" t="s">
        <v>159</v>
      </c>
      <c r="T29" s="231" t="s">
        <v>160</v>
      </c>
      <c r="U29" s="231">
        <v>0.34200000000000003</v>
      </c>
      <c r="V29" s="231">
        <f>ROUND(E29*U29,2)</f>
        <v>1.54</v>
      </c>
      <c r="W29" s="231"/>
      <c r="X29" s="231" t="s">
        <v>161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162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6">
        <v>17</v>
      </c>
      <c r="B30" s="247" t="s">
        <v>466</v>
      </c>
      <c r="C30" s="256" t="s">
        <v>467</v>
      </c>
      <c r="D30" s="248" t="s">
        <v>178</v>
      </c>
      <c r="E30" s="249">
        <v>32</v>
      </c>
      <c r="F30" s="250"/>
      <c r="G30" s="25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4.8999999999999998E-4</v>
      </c>
      <c r="O30" s="231">
        <f>ROUND(E30*N30,2)</f>
        <v>0.02</v>
      </c>
      <c r="P30" s="231">
        <v>2.7E-2</v>
      </c>
      <c r="Q30" s="231">
        <f>ROUND(E30*P30,2)</f>
        <v>0.86</v>
      </c>
      <c r="R30" s="231"/>
      <c r="S30" s="231" t="s">
        <v>159</v>
      </c>
      <c r="T30" s="231" t="s">
        <v>160</v>
      </c>
      <c r="U30" s="231">
        <v>0.42199999999999999</v>
      </c>
      <c r="V30" s="231">
        <f>ROUND(E30*U30,2)</f>
        <v>13.5</v>
      </c>
      <c r="W30" s="231"/>
      <c r="X30" s="231" t="s">
        <v>161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46">
        <v>18</v>
      </c>
      <c r="B31" s="247" t="s">
        <v>468</v>
      </c>
      <c r="C31" s="256" t="s">
        <v>469</v>
      </c>
      <c r="D31" s="248" t="s">
        <v>178</v>
      </c>
      <c r="E31" s="249">
        <v>1</v>
      </c>
      <c r="F31" s="250"/>
      <c r="G31" s="251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15</v>
      </c>
      <c r="M31" s="231">
        <f>G31*(1+L31/100)</f>
        <v>0</v>
      </c>
      <c r="N31" s="231">
        <v>4.8999999999999998E-4</v>
      </c>
      <c r="O31" s="231">
        <f>ROUND(E31*N31,2)</f>
        <v>0</v>
      </c>
      <c r="P31" s="231">
        <v>8.1000000000000003E-2</v>
      </c>
      <c r="Q31" s="231">
        <f>ROUND(E31*P31,2)</f>
        <v>0.08</v>
      </c>
      <c r="R31" s="231"/>
      <c r="S31" s="231" t="s">
        <v>159</v>
      </c>
      <c r="T31" s="231" t="s">
        <v>160</v>
      </c>
      <c r="U31" s="231">
        <v>0.81200000000000006</v>
      </c>
      <c r="V31" s="231">
        <f>ROUND(E31*U31,2)</f>
        <v>0.81</v>
      </c>
      <c r="W31" s="231"/>
      <c r="X31" s="231" t="s">
        <v>161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162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6">
        <v>19</v>
      </c>
      <c r="B32" s="247" t="s">
        <v>251</v>
      </c>
      <c r="C32" s="256" t="s">
        <v>252</v>
      </c>
      <c r="D32" s="248" t="s">
        <v>178</v>
      </c>
      <c r="E32" s="249">
        <v>1.5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15</v>
      </c>
      <c r="M32" s="231">
        <f>G32*(1+L32/100)</f>
        <v>0</v>
      </c>
      <c r="N32" s="231">
        <v>4.8999999999999998E-4</v>
      </c>
      <c r="O32" s="231">
        <f>ROUND(E32*N32,2)</f>
        <v>0</v>
      </c>
      <c r="P32" s="231">
        <v>0.04</v>
      </c>
      <c r="Q32" s="231">
        <f>ROUND(E32*P32,2)</f>
        <v>0.06</v>
      </c>
      <c r="R32" s="231"/>
      <c r="S32" s="231" t="s">
        <v>159</v>
      </c>
      <c r="T32" s="231" t="s">
        <v>160</v>
      </c>
      <c r="U32" s="231">
        <v>0.66800000000000004</v>
      </c>
      <c r="V32" s="231">
        <f>ROUND(E32*U32,2)</f>
        <v>1</v>
      </c>
      <c r="W32" s="231"/>
      <c r="X32" s="231" t="s">
        <v>161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162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6">
        <v>20</v>
      </c>
      <c r="B33" s="247" t="s">
        <v>470</v>
      </c>
      <c r="C33" s="256" t="s">
        <v>471</v>
      </c>
      <c r="D33" s="248" t="s">
        <v>210</v>
      </c>
      <c r="E33" s="249">
        <v>0.65049999999999997</v>
      </c>
      <c r="F33" s="250"/>
      <c r="G33" s="251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159</v>
      </c>
      <c r="T33" s="231" t="s">
        <v>160</v>
      </c>
      <c r="U33" s="231">
        <v>8.3849999999999998</v>
      </c>
      <c r="V33" s="231">
        <f>ROUND(E33*U33,2)</f>
        <v>5.45</v>
      </c>
      <c r="W33" s="231"/>
      <c r="X33" s="231" t="s">
        <v>161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162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6">
        <v>21</v>
      </c>
      <c r="B34" s="247" t="s">
        <v>261</v>
      </c>
      <c r="C34" s="256" t="s">
        <v>472</v>
      </c>
      <c r="D34" s="248" t="s">
        <v>185</v>
      </c>
      <c r="E34" s="249">
        <v>1.2833600000000001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159</v>
      </c>
      <c r="T34" s="231" t="s">
        <v>160</v>
      </c>
      <c r="U34" s="231">
        <v>0.49</v>
      </c>
      <c r="V34" s="231">
        <f>ROUND(E34*U34,2)</f>
        <v>0.63</v>
      </c>
      <c r="W34" s="231"/>
      <c r="X34" s="231" t="s">
        <v>161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162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6">
        <v>22</v>
      </c>
      <c r="B35" s="247" t="s">
        <v>264</v>
      </c>
      <c r="C35" s="256" t="s">
        <v>265</v>
      </c>
      <c r="D35" s="248" t="s">
        <v>185</v>
      </c>
      <c r="E35" s="249">
        <v>12.833600000000001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 t="s">
        <v>159</v>
      </c>
      <c r="T35" s="231" t="s">
        <v>160</v>
      </c>
      <c r="U35" s="231">
        <v>0</v>
      </c>
      <c r="V35" s="231">
        <f>ROUND(E35*U35,2)</f>
        <v>0</v>
      </c>
      <c r="W35" s="231"/>
      <c r="X35" s="231" t="s">
        <v>161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162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6">
        <v>23</v>
      </c>
      <c r="B36" s="247" t="s">
        <v>266</v>
      </c>
      <c r="C36" s="256" t="s">
        <v>267</v>
      </c>
      <c r="D36" s="248" t="s">
        <v>185</v>
      </c>
      <c r="E36" s="249">
        <v>1.2833600000000001</v>
      </c>
      <c r="F36" s="250"/>
      <c r="G36" s="251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15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159</v>
      </c>
      <c r="T36" s="231" t="s">
        <v>160</v>
      </c>
      <c r="U36" s="231">
        <v>1.8160000000000001</v>
      </c>
      <c r="V36" s="231">
        <f>ROUND(E36*U36,2)</f>
        <v>2.33</v>
      </c>
      <c r="W36" s="231"/>
      <c r="X36" s="231" t="s">
        <v>161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162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6">
        <v>24</v>
      </c>
      <c r="B37" s="247" t="s">
        <v>268</v>
      </c>
      <c r="C37" s="256" t="s">
        <v>269</v>
      </c>
      <c r="D37" s="248" t="s">
        <v>185</v>
      </c>
      <c r="E37" s="249">
        <v>1.2833600000000001</v>
      </c>
      <c r="F37" s="250"/>
      <c r="G37" s="251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15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159</v>
      </c>
      <c r="T37" s="231" t="s">
        <v>160</v>
      </c>
      <c r="U37" s="231">
        <v>0.72199999999999998</v>
      </c>
      <c r="V37" s="231">
        <f>ROUND(E37*U37,2)</f>
        <v>0.93</v>
      </c>
      <c r="W37" s="231"/>
      <c r="X37" s="231" t="s">
        <v>161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162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6">
        <v>25</v>
      </c>
      <c r="B38" s="247" t="s">
        <v>272</v>
      </c>
      <c r="C38" s="256" t="s">
        <v>273</v>
      </c>
      <c r="D38" s="248" t="s">
        <v>185</v>
      </c>
      <c r="E38" s="249">
        <v>1.2833600000000001</v>
      </c>
      <c r="F38" s="250"/>
      <c r="G38" s="251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159</v>
      </c>
      <c r="T38" s="231" t="s">
        <v>160</v>
      </c>
      <c r="U38" s="231">
        <v>0.94199999999999995</v>
      </c>
      <c r="V38" s="231">
        <f>ROUND(E38*U38,2)</f>
        <v>1.21</v>
      </c>
      <c r="W38" s="231"/>
      <c r="X38" s="231" t="s">
        <v>161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162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6">
        <v>26</v>
      </c>
      <c r="B39" s="247" t="s">
        <v>270</v>
      </c>
      <c r="C39" s="256" t="s">
        <v>271</v>
      </c>
      <c r="D39" s="248" t="s">
        <v>185</v>
      </c>
      <c r="E39" s="249">
        <v>1.2833600000000001</v>
      </c>
      <c r="F39" s="250"/>
      <c r="G39" s="251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15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159</v>
      </c>
      <c r="T39" s="231" t="s">
        <v>160</v>
      </c>
      <c r="U39" s="231">
        <v>0.26500000000000001</v>
      </c>
      <c r="V39" s="231">
        <f>ROUND(E39*U39,2)</f>
        <v>0.34</v>
      </c>
      <c r="W39" s="231"/>
      <c r="X39" s="231" t="s">
        <v>161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162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6">
        <v>27</v>
      </c>
      <c r="B40" s="247" t="s">
        <v>274</v>
      </c>
      <c r="C40" s="256" t="s">
        <v>275</v>
      </c>
      <c r="D40" s="248" t="s">
        <v>185</v>
      </c>
      <c r="E40" s="249">
        <v>1.22888</v>
      </c>
      <c r="F40" s="250"/>
      <c r="G40" s="251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159</v>
      </c>
      <c r="T40" s="231" t="s">
        <v>160</v>
      </c>
      <c r="U40" s="231">
        <v>0</v>
      </c>
      <c r="V40" s="231">
        <f>ROUND(E40*U40,2)</f>
        <v>0</v>
      </c>
      <c r="W40" s="231"/>
      <c r="X40" s="231" t="s">
        <v>161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162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6">
        <v>28</v>
      </c>
      <c r="B41" s="247" t="s">
        <v>473</v>
      </c>
      <c r="C41" s="256" t="s">
        <v>474</v>
      </c>
      <c r="D41" s="248" t="s">
        <v>185</v>
      </c>
      <c r="E41" s="249">
        <v>5.4480000000000001E-2</v>
      </c>
      <c r="F41" s="250"/>
      <c r="G41" s="251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 t="s">
        <v>159</v>
      </c>
      <c r="T41" s="231" t="s">
        <v>160</v>
      </c>
      <c r="U41" s="231">
        <v>0</v>
      </c>
      <c r="V41" s="231">
        <f>ROUND(E41*U41,2)</f>
        <v>0</v>
      </c>
      <c r="W41" s="231"/>
      <c r="X41" s="231" t="s">
        <v>161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162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34" t="s">
        <v>154</v>
      </c>
      <c r="B42" s="235" t="s">
        <v>81</v>
      </c>
      <c r="C42" s="255" t="s">
        <v>82</v>
      </c>
      <c r="D42" s="236"/>
      <c r="E42" s="237"/>
      <c r="F42" s="238"/>
      <c r="G42" s="239">
        <f>SUMIF(AG43:AG43,"&lt;&gt;NOR",G43:G43)</f>
        <v>0</v>
      </c>
      <c r="H42" s="233"/>
      <c r="I42" s="233">
        <f>SUM(I43:I43)</f>
        <v>0</v>
      </c>
      <c r="J42" s="233"/>
      <c r="K42" s="233">
        <f>SUM(K43:K43)</f>
        <v>0</v>
      </c>
      <c r="L42" s="233"/>
      <c r="M42" s="233">
        <f>SUM(M43:M43)</f>
        <v>0</v>
      </c>
      <c r="N42" s="233"/>
      <c r="O42" s="233">
        <f>SUM(O43:O43)</f>
        <v>0</v>
      </c>
      <c r="P42" s="233"/>
      <c r="Q42" s="233">
        <f>SUM(Q43:Q43)</f>
        <v>0</v>
      </c>
      <c r="R42" s="233"/>
      <c r="S42" s="233"/>
      <c r="T42" s="233"/>
      <c r="U42" s="233"/>
      <c r="V42" s="233">
        <f>SUM(V43:V43)</f>
        <v>0.67</v>
      </c>
      <c r="W42" s="233"/>
      <c r="X42" s="233"/>
      <c r="AG42" t="s">
        <v>155</v>
      </c>
    </row>
    <row r="43" spans="1:60" ht="33.75" outlineLevel="1" x14ac:dyDescent="0.2">
      <c r="A43" s="246">
        <v>29</v>
      </c>
      <c r="B43" s="247" t="s">
        <v>278</v>
      </c>
      <c r="C43" s="256" t="s">
        <v>279</v>
      </c>
      <c r="D43" s="248" t="s">
        <v>185</v>
      </c>
      <c r="E43" s="249">
        <v>0.35204999999999997</v>
      </c>
      <c r="F43" s="250"/>
      <c r="G43" s="251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159</v>
      </c>
      <c r="T43" s="231" t="s">
        <v>160</v>
      </c>
      <c r="U43" s="231">
        <v>1.8919999999999999</v>
      </c>
      <c r="V43" s="231">
        <f>ROUND(E43*U43,2)</f>
        <v>0.67</v>
      </c>
      <c r="W43" s="231"/>
      <c r="X43" s="231" t="s">
        <v>161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162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34" t="s">
        <v>154</v>
      </c>
      <c r="B44" s="235" t="s">
        <v>87</v>
      </c>
      <c r="C44" s="255" t="s">
        <v>88</v>
      </c>
      <c r="D44" s="236"/>
      <c r="E44" s="237"/>
      <c r="F44" s="238"/>
      <c r="G44" s="239">
        <f>SUMIF(AG45:AG55,"&lt;&gt;NOR",G45:G55)</f>
        <v>0</v>
      </c>
      <c r="H44" s="233"/>
      <c r="I44" s="233">
        <f>SUM(I45:I55)</f>
        <v>0</v>
      </c>
      <c r="J44" s="233"/>
      <c r="K44" s="233">
        <f>SUM(K45:K55)</f>
        <v>0</v>
      </c>
      <c r="L44" s="233"/>
      <c r="M44" s="233">
        <f>SUM(M45:M55)</f>
        <v>0</v>
      </c>
      <c r="N44" s="233"/>
      <c r="O44" s="233">
        <f>SUM(O45:O55)</f>
        <v>0</v>
      </c>
      <c r="P44" s="233"/>
      <c r="Q44" s="233">
        <f>SUM(Q45:Q55)</f>
        <v>0</v>
      </c>
      <c r="R44" s="233"/>
      <c r="S44" s="233"/>
      <c r="T44" s="233"/>
      <c r="U44" s="233"/>
      <c r="V44" s="233">
        <f>SUM(V45:V55)</f>
        <v>8.34</v>
      </c>
      <c r="W44" s="233"/>
      <c r="X44" s="233"/>
      <c r="AG44" t="s">
        <v>155</v>
      </c>
    </row>
    <row r="45" spans="1:60" ht="22.5" outlineLevel="1" x14ac:dyDescent="0.2">
      <c r="A45" s="246">
        <v>30</v>
      </c>
      <c r="B45" s="247" t="s">
        <v>475</v>
      </c>
      <c r="C45" s="256" t="s">
        <v>476</v>
      </c>
      <c r="D45" s="248" t="s">
        <v>178</v>
      </c>
      <c r="E45" s="249">
        <v>1.5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15</v>
      </c>
      <c r="M45" s="231">
        <f>G45*(1+L45/100)</f>
        <v>0</v>
      </c>
      <c r="N45" s="231">
        <v>3.4000000000000002E-4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159</v>
      </c>
      <c r="T45" s="231" t="s">
        <v>160</v>
      </c>
      <c r="U45" s="231">
        <v>0.32</v>
      </c>
      <c r="V45" s="231">
        <f>ROUND(E45*U45,2)</f>
        <v>0.48</v>
      </c>
      <c r="W45" s="231"/>
      <c r="X45" s="231" t="s">
        <v>161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162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6">
        <v>31</v>
      </c>
      <c r="B46" s="247" t="s">
        <v>477</v>
      </c>
      <c r="C46" s="256" t="s">
        <v>478</v>
      </c>
      <c r="D46" s="248" t="s">
        <v>178</v>
      </c>
      <c r="E46" s="249">
        <v>3.4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3.8000000000000002E-4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159</v>
      </c>
      <c r="T46" s="231" t="s">
        <v>160</v>
      </c>
      <c r="U46" s="231">
        <v>0.32</v>
      </c>
      <c r="V46" s="231">
        <f>ROUND(E46*U46,2)</f>
        <v>1.0900000000000001</v>
      </c>
      <c r="W46" s="231"/>
      <c r="X46" s="231" t="s">
        <v>161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162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46">
        <v>32</v>
      </c>
      <c r="B47" s="247" t="s">
        <v>479</v>
      </c>
      <c r="C47" s="256" t="s">
        <v>480</v>
      </c>
      <c r="D47" s="248" t="s">
        <v>178</v>
      </c>
      <c r="E47" s="249">
        <v>3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4.6999999999999999E-4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159</v>
      </c>
      <c r="T47" s="231" t="s">
        <v>160</v>
      </c>
      <c r="U47" s="231">
        <v>0.35899999999999999</v>
      </c>
      <c r="V47" s="231">
        <f>ROUND(E47*U47,2)</f>
        <v>1.08</v>
      </c>
      <c r="W47" s="231"/>
      <c r="X47" s="231" t="s">
        <v>161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162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6">
        <v>33</v>
      </c>
      <c r="B48" s="247" t="s">
        <v>481</v>
      </c>
      <c r="C48" s="256" t="s">
        <v>482</v>
      </c>
      <c r="D48" s="248" t="s">
        <v>178</v>
      </c>
      <c r="E48" s="249">
        <v>4.2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15</v>
      </c>
      <c r="M48" s="231">
        <f>G48*(1+L48/100)</f>
        <v>0</v>
      </c>
      <c r="N48" s="231">
        <v>6.9999999999999999E-4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159</v>
      </c>
      <c r="T48" s="231" t="s">
        <v>160</v>
      </c>
      <c r="U48" s="231">
        <v>0.45200000000000001</v>
      </c>
      <c r="V48" s="231">
        <f>ROUND(E48*U48,2)</f>
        <v>1.9</v>
      </c>
      <c r="W48" s="231"/>
      <c r="X48" s="231" t="s">
        <v>161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46">
        <v>34</v>
      </c>
      <c r="B49" s="247" t="s">
        <v>483</v>
      </c>
      <c r="C49" s="256" t="s">
        <v>484</v>
      </c>
      <c r="D49" s="248" t="s">
        <v>178</v>
      </c>
      <c r="E49" s="249">
        <v>1.6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15</v>
      </c>
      <c r="M49" s="231">
        <f>G49*(1+L49/100)</f>
        <v>0</v>
      </c>
      <c r="N49" s="231">
        <v>1.5200000000000001E-3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159</v>
      </c>
      <c r="T49" s="231" t="s">
        <v>160</v>
      </c>
      <c r="U49" s="231">
        <v>1.173</v>
      </c>
      <c r="V49" s="231">
        <f>ROUND(E49*U49,2)</f>
        <v>1.88</v>
      </c>
      <c r="W49" s="231"/>
      <c r="X49" s="231" t="s">
        <v>161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162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6">
        <v>35</v>
      </c>
      <c r="B50" s="247" t="s">
        <v>485</v>
      </c>
      <c r="C50" s="256" t="s">
        <v>486</v>
      </c>
      <c r="D50" s="248" t="s">
        <v>167</v>
      </c>
      <c r="E50" s="249">
        <v>1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 t="s">
        <v>159</v>
      </c>
      <c r="T50" s="231" t="s">
        <v>160</v>
      </c>
      <c r="U50" s="231">
        <v>0.14799999999999999</v>
      </c>
      <c r="V50" s="231">
        <f>ROUND(E50*U50,2)</f>
        <v>0.15</v>
      </c>
      <c r="W50" s="231"/>
      <c r="X50" s="231" t="s">
        <v>161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162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46">
        <v>36</v>
      </c>
      <c r="B51" s="247" t="s">
        <v>487</v>
      </c>
      <c r="C51" s="256" t="s">
        <v>488</v>
      </c>
      <c r="D51" s="248" t="s">
        <v>167</v>
      </c>
      <c r="E51" s="249">
        <v>2</v>
      </c>
      <c r="F51" s="250"/>
      <c r="G51" s="251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159</v>
      </c>
      <c r="T51" s="231" t="s">
        <v>160</v>
      </c>
      <c r="U51" s="231">
        <v>0.157</v>
      </c>
      <c r="V51" s="231">
        <f>ROUND(E51*U51,2)</f>
        <v>0.31</v>
      </c>
      <c r="W51" s="231"/>
      <c r="X51" s="231" t="s">
        <v>161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162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46">
        <v>37</v>
      </c>
      <c r="B52" s="247" t="s">
        <v>489</v>
      </c>
      <c r="C52" s="256" t="s">
        <v>490</v>
      </c>
      <c r="D52" s="248" t="s">
        <v>167</v>
      </c>
      <c r="E52" s="249">
        <v>3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15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159</v>
      </c>
      <c r="T52" s="231" t="s">
        <v>160</v>
      </c>
      <c r="U52" s="231">
        <v>0.17399999999999999</v>
      </c>
      <c r="V52" s="231">
        <f>ROUND(E52*U52,2)</f>
        <v>0.52</v>
      </c>
      <c r="W52" s="231"/>
      <c r="X52" s="231" t="s">
        <v>161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162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46">
        <v>38</v>
      </c>
      <c r="B53" s="247" t="s">
        <v>491</v>
      </c>
      <c r="C53" s="256" t="s">
        <v>492</v>
      </c>
      <c r="D53" s="248" t="s">
        <v>167</v>
      </c>
      <c r="E53" s="249">
        <v>1</v>
      </c>
      <c r="F53" s="250"/>
      <c r="G53" s="251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15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159</v>
      </c>
      <c r="T53" s="231" t="s">
        <v>160</v>
      </c>
      <c r="U53" s="231">
        <v>0.25900000000000001</v>
      </c>
      <c r="V53" s="231">
        <f>ROUND(E53*U53,2)</f>
        <v>0.26</v>
      </c>
      <c r="W53" s="231"/>
      <c r="X53" s="231" t="s">
        <v>161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162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46">
        <v>39</v>
      </c>
      <c r="B54" s="247" t="s">
        <v>493</v>
      </c>
      <c r="C54" s="256" t="s">
        <v>494</v>
      </c>
      <c r="D54" s="248" t="s">
        <v>178</v>
      </c>
      <c r="E54" s="249">
        <v>13.7</v>
      </c>
      <c r="F54" s="250"/>
      <c r="G54" s="251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15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159</v>
      </c>
      <c r="T54" s="231" t="s">
        <v>160</v>
      </c>
      <c r="U54" s="231">
        <v>4.8000000000000001E-2</v>
      </c>
      <c r="V54" s="231">
        <f>ROUND(E54*U54,2)</f>
        <v>0.66</v>
      </c>
      <c r="W54" s="231"/>
      <c r="X54" s="231" t="s">
        <v>161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162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46">
        <v>40</v>
      </c>
      <c r="B55" s="247" t="s">
        <v>495</v>
      </c>
      <c r="C55" s="256" t="s">
        <v>496</v>
      </c>
      <c r="D55" s="248" t="s">
        <v>185</v>
      </c>
      <c r="E55" s="249">
        <v>8.5800000000000008E-3</v>
      </c>
      <c r="F55" s="250"/>
      <c r="G55" s="251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15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159</v>
      </c>
      <c r="T55" s="231" t="s">
        <v>160</v>
      </c>
      <c r="U55" s="231">
        <v>1.5229999999999999</v>
      </c>
      <c r="V55" s="231">
        <f>ROUND(E55*U55,2)</f>
        <v>0.01</v>
      </c>
      <c r="W55" s="231"/>
      <c r="X55" s="231" t="s">
        <v>161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286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34" t="s">
        <v>154</v>
      </c>
      <c r="B56" s="235" t="s">
        <v>89</v>
      </c>
      <c r="C56" s="255" t="s">
        <v>90</v>
      </c>
      <c r="D56" s="236"/>
      <c r="E56" s="237"/>
      <c r="F56" s="238"/>
      <c r="G56" s="239">
        <f>SUMIF(AG57:AG66,"&lt;&gt;NOR",G57:G66)</f>
        <v>0</v>
      </c>
      <c r="H56" s="233"/>
      <c r="I56" s="233">
        <f>SUM(I57:I66)</f>
        <v>0</v>
      </c>
      <c r="J56" s="233"/>
      <c r="K56" s="233">
        <f>SUM(K57:K66)</f>
        <v>0</v>
      </c>
      <c r="L56" s="233"/>
      <c r="M56" s="233">
        <f>SUM(M57:M66)</f>
        <v>0</v>
      </c>
      <c r="N56" s="233"/>
      <c r="O56" s="233">
        <f>SUM(O57:O66)</f>
        <v>0.01</v>
      </c>
      <c r="P56" s="233"/>
      <c r="Q56" s="233">
        <f>SUM(Q57:Q66)</f>
        <v>0</v>
      </c>
      <c r="R56" s="233"/>
      <c r="S56" s="233"/>
      <c r="T56" s="233"/>
      <c r="U56" s="233"/>
      <c r="V56" s="233">
        <f>SUM(V57:V66)</f>
        <v>13.180000000000001</v>
      </c>
      <c r="W56" s="233"/>
      <c r="X56" s="233"/>
      <c r="AG56" t="s">
        <v>155</v>
      </c>
    </row>
    <row r="57" spans="1:60" ht="33.75" outlineLevel="1" x14ac:dyDescent="0.2">
      <c r="A57" s="246">
        <v>41</v>
      </c>
      <c r="B57" s="247" t="s">
        <v>497</v>
      </c>
      <c r="C57" s="256" t="s">
        <v>498</v>
      </c>
      <c r="D57" s="248" t="s">
        <v>178</v>
      </c>
      <c r="E57" s="249">
        <v>18.600000000000001</v>
      </c>
      <c r="F57" s="250"/>
      <c r="G57" s="25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5.0000000000000001E-4</v>
      </c>
      <c r="O57" s="231">
        <f>ROUND(E57*N57,2)</f>
        <v>0.01</v>
      </c>
      <c r="P57" s="231">
        <v>0</v>
      </c>
      <c r="Q57" s="231">
        <f>ROUND(E57*P57,2)</f>
        <v>0</v>
      </c>
      <c r="R57" s="231"/>
      <c r="S57" s="231" t="s">
        <v>159</v>
      </c>
      <c r="T57" s="231" t="s">
        <v>160</v>
      </c>
      <c r="U57" s="231">
        <v>0.27889999999999998</v>
      </c>
      <c r="V57" s="231">
        <f>ROUND(E57*U57,2)</f>
        <v>5.19</v>
      </c>
      <c r="W57" s="231"/>
      <c r="X57" s="231" t="s">
        <v>161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162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45" outlineLevel="1" x14ac:dyDescent="0.2">
      <c r="A58" s="246">
        <v>42</v>
      </c>
      <c r="B58" s="247" t="s">
        <v>499</v>
      </c>
      <c r="C58" s="256" t="s">
        <v>500</v>
      </c>
      <c r="D58" s="248" t="s">
        <v>178</v>
      </c>
      <c r="E58" s="249">
        <v>11.8</v>
      </c>
      <c r="F58" s="250"/>
      <c r="G58" s="251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3.0000000000000001E-5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159</v>
      </c>
      <c r="T58" s="231" t="s">
        <v>160</v>
      </c>
      <c r="U58" s="231">
        <v>0.129</v>
      </c>
      <c r="V58" s="231">
        <f>ROUND(E58*U58,2)</f>
        <v>1.52</v>
      </c>
      <c r="W58" s="231"/>
      <c r="X58" s="231" t="s">
        <v>161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162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45" outlineLevel="1" x14ac:dyDescent="0.2">
      <c r="A59" s="246">
        <v>43</v>
      </c>
      <c r="B59" s="247" t="s">
        <v>501</v>
      </c>
      <c r="C59" s="256" t="s">
        <v>502</v>
      </c>
      <c r="D59" s="248" t="s">
        <v>178</v>
      </c>
      <c r="E59" s="249">
        <v>6.8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15</v>
      </c>
      <c r="M59" s="231">
        <f>G59*(1+L59/100)</f>
        <v>0</v>
      </c>
      <c r="N59" s="231">
        <v>4.0000000000000003E-5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159</v>
      </c>
      <c r="T59" s="231" t="s">
        <v>160</v>
      </c>
      <c r="U59" s="231">
        <v>0.129</v>
      </c>
      <c r="V59" s="231">
        <f>ROUND(E59*U59,2)</f>
        <v>0.88</v>
      </c>
      <c r="W59" s="231"/>
      <c r="X59" s="231" t="s">
        <v>161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162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46">
        <v>44</v>
      </c>
      <c r="B60" s="247" t="s">
        <v>503</v>
      </c>
      <c r="C60" s="256" t="s">
        <v>504</v>
      </c>
      <c r="D60" s="248" t="s">
        <v>167</v>
      </c>
      <c r="E60" s="249">
        <v>8</v>
      </c>
      <c r="F60" s="250"/>
      <c r="G60" s="251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15</v>
      </c>
      <c r="M60" s="231">
        <f>G60*(1+L60/100)</f>
        <v>0</v>
      </c>
      <c r="N60" s="231">
        <v>1.8000000000000001E-4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159</v>
      </c>
      <c r="T60" s="231" t="s">
        <v>160</v>
      </c>
      <c r="U60" s="231">
        <v>0.254</v>
      </c>
      <c r="V60" s="231">
        <f>ROUND(E60*U60,2)</f>
        <v>2.0299999999999998</v>
      </c>
      <c r="W60" s="231"/>
      <c r="X60" s="231" t="s">
        <v>161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162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33.75" outlineLevel="1" x14ac:dyDescent="0.2">
      <c r="A61" s="246">
        <v>45</v>
      </c>
      <c r="B61" s="247" t="s">
        <v>505</v>
      </c>
      <c r="C61" s="256" t="s">
        <v>506</v>
      </c>
      <c r="D61" s="248" t="s">
        <v>167</v>
      </c>
      <c r="E61" s="249">
        <v>1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15</v>
      </c>
      <c r="M61" s="231">
        <f>G61*(1+L61/100)</f>
        <v>0</v>
      </c>
      <c r="N61" s="231">
        <v>4.0999999999999999E-4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159</v>
      </c>
      <c r="T61" s="231" t="s">
        <v>160</v>
      </c>
      <c r="U61" s="231">
        <v>0.50800000000000001</v>
      </c>
      <c r="V61" s="231">
        <f>ROUND(E61*U61,2)</f>
        <v>0.51</v>
      </c>
      <c r="W61" s="231"/>
      <c r="X61" s="231" t="s">
        <v>161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162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33.75" outlineLevel="1" x14ac:dyDescent="0.2">
      <c r="A62" s="246">
        <v>46</v>
      </c>
      <c r="B62" s="247" t="s">
        <v>507</v>
      </c>
      <c r="C62" s="256" t="s">
        <v>508</v>
      </c>
      <c r="D62" s="248" t="s">
        <v>167</v>
      </c>
      <c r="E62" s="249">
        <v>4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15</v>
      </c>
      <c r="M62" s="231">
        <f>G62*(1+L62/100)</f>
        <v>0</v>
      </c>
      <c r="N62" s="231">
        <v>2.1000000000000001E-4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159</v>
      </c>
      <c r="T62" s="231" t="s">
        <v>160</v>
      </c>
      <c r="U62" s="231">
        <v>0.18554999999999999</v>
      </c>
      <c r="V62" s="231">
        <f>ROUND(E62*U62,2)</f>
        <v>0.74</v>
      </c>
      <c r="W62" s="231"/>
      <c r="X62" s="231" t="s">
        <v>161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162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33.75" outlineLevel="1" x14ac:dyDescent="0.2">
      <c r="A63" s="246">
        <v>47</v>
      </c>
      <c r="B63" s="247" t="s">
        <v>509</v>
      </c>
      <c r="C63" s="256" t="s">
        <v>510</v>
      </c>
      <c r="D63" s="248" t="s">
        <v>167</v>
      </c>
      <c r="E63" s="249">
        <v>1</v>
      </c>
      <c r="F63" s="250"/>
      <c r="G63" s="251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159</v>
      </c>
      <c r="T63" s="231" t="s">
        <v>160</v>
      </c>
      <c r="U63" s="231">
        <v>0.55800000000000005</v>
      </c>
      <c r="V63" s="231">
        <f>ROUND(E63*U63,2)</f>
        <v>0.56000000000000005</v>
      </c>
      <c r="W63" s="231"/>
      <c r="X63" s="231" t="s">
        <v>161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162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46">
        <v>48</v>
      </c>
      <c r="B64" s="247" t="s">
        <v>511</v>
      </c>
      <c r="C64" s="256" t="s">
        <v>512</v>
      </c>
      <c r="D64" s="248" t="s">
        <v>178</v>
      </c>
      <c r="E64" s="249">
        <v>18.600000000000001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159</v>
      </c>
      <c r="T64" s="231" t="s">
        <v>160</v>
      </c>
      <c r="U64" s="231">
        <v>3.1E-2</v>
      </c>
      <c r="V64" s="231">
        <f>ROUND(E64*U64,2)</f>
        <v>0.57999999999999996</v>
      </c>
      <c r="W64" s="231"/>
      <c r="X64" s="231" t="s">
        <v>161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162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46">
        <v>49</v>
      </c>
      <c r="B65" s="247" t="s">
        <v>513</v>
      </c>
      <c r="C65" s="256" t="s">
        <v>514</v>
      </c>
      <c r="D65" s="248" t="s">
        <v>178</v>
      </c>
      <c r="E65" s="249">
        <v>18.600000000000001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15</v>
      </c>
      <c r="M65" s="231">
        <f>G65*(1+L65/100)</f>
        <v>0</v>
      </c>
      <c r="N65" s="231">
        <v>1.0000000000000001E-5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159</v>
      </c>
      <c r="T65" s="231" t="s">
        <v>160</v>
      </c>
      <c r="U65" s="231">
        <v>6.2E-2</v>
      </c>
      <c r="V65" s="231">
        <f>ROUND(E65*U65,2)</f>
        <v>1.1499999999999999</v>
      </c>
      <c r="W65" s="231"/>
      <c r="X65" s="231" t="s">
        <v>161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162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46">
        <v>50</v>
      </c>
      <c r="B66" s="247" t="s">
        <v>515</v>
      </c>
      <c r="C66" s="256" t="s">
        <v>516</v>
      </c>
      <c r="D66" s="248" t="s">
        <v>185</v>
      </c>
      <c r="E66" s="249">
        <v>1.524E-2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 t="s">
        <v>159</v>
      </c>
      <c r="T66" s="231" t="s">
        <v>160</v>
      </c>
      <c r="U66" s="231">
        <v>1.3740000000000001</v>
      </c>
      <c r="V66" s="231">
        <f>ROUND(E66*U66,2)</f>
        <v>0.02</v>
      </c>
      <c r="W66" s="231"/>
      <c r="X66" s="231" t="s">
        <v>161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286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34" t="s">
        <v>154</v>
      </c>
      <c r="B67" s="235" t="s">
        <v>91</v>
      </c>
      <c r="C67" s="255" t="s">
        <v>92</v>
      </c>
      <c r="D67" s="236"/>
      <c r="E67" s="237"/>
      <c r="F67" s="238"/>
      <c r="G67" s="239">
        <f>SUMIF(AG68:AG75,"&lt;&gt;NOR",G68:G75)</f>
        <v>0</v>
      </c>
      <c r="H67" s="233"/>
      <c r="I67" s="233">
        <f>SUM(I68:I75)</f>
        <v>0</v>
      </c>
      <c r="J67" s="233"/>
      <c r="K67" s="233">
        <f>SUM(K68:K75)</f>
        <v>0</v>
      </c>
      <c r="L67" s="233"/>
      <c r="M67" s="233">
        <f>SUM(M68:M75)</f>
        <v>0</v>
      </c>
      <c r="N67" s="233"/>
      <c r="O67" s="233">
        <f>SUM(O68:O75)</f>
        <v>0.12</v>
      </c>
      <c r="P67" s="233"/>
      <c r="Q67" s="233">
        <f>SUM(Q68:Q75)</f>
        <v>0</v>
      </c>
      <c r="R67" s="233"/>
      <c r="S67" s="233"/>
      <c r="T67" s="233"/>
      <c r="U67" s="233"/>
      <c r="V67" s="233">
        <f>SUM(V68:V75)</f>
        <v>8.7799999999999994</v>
      </c>
      <c r="W67" s="233"/>
      <c r="X67" s="233"/>
      <c r="AG67" t="s">
        <v>155</v>
      </c>
    </row>
    <row r="68" spans="1:60" ht="22.5" outlineLevel="1" x14ac:dyDescent="0.2">
      <c r="A68" s="246">
        <v>51</v>
      </c>
      <c r="B68" s="247" t="s">
        <v>517</v>
      </c>
      <c r="C68" s="256" t="s">
        <v>518</v>
      </c>
      <c r="D68" s="248" t="s">
        <v>178</v>
      </c>
      <c r="E68" s="249">
        <v>8.5</v>
      </c>
      <c r="F68" s="250"/>
      <c r="G68" s="251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15</v>
      </c>
      <c r="M68" s="231">
        <f>G68*(1+L68/100)</f>
        <v>0</v>
      </c>
      <c r="N68" s="231">
        <v>1.455E-2</v>
      </c>
      <c r="O68" s="231">
        <f>ROUND(E68*N68,2)</f>
        <v>0.12</v>
      </c>
      <c r="P68" s="231">
        <v>0</v>
      </c>
      <c r="Q68" s="231">
        <f>ROUND(E68*P68,2)</f>
        <v>0</v>
      </c>
      <c r="R68" s="231"/>
      <c r="S68" s="231" t="s">
        <v>159</v>
      </c>
      <c r="T68" s="231" t="s">
        <v>160</v>
      </c>
      <c r="U68" s="231">
        <v>0.78400000000000003</v>
      </c>
      <c r="V68" s="231">
        <f>ROUND(E68*U68,2)</f>
        <v>6.66</v>
      </c>
      <c r="W68" s="231"/>
      <c r="X68" s="231" t="s">
        <v>161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162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33.75" outlineLevel="1" x14ac:dyDescent="0.2">
      <c r="A69" s="246">
        <v>52</v>
      </c>
      <c r="B69" s="247" t="s">
        <v>519</v>
      </c>
      <c r="C69" s="256" t="s">
        <v>520</v>
      </c>
      <c r="D69" s="248" t="s">
        <v>521</v>
      </c>
      <c r="E69" s="249">
        <v>1</v>
      </c>
      <c r="F69" s="250"/>
      <c r="G69" s="251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15</v>
      </c>
      <c r="M69" s="231">
        <f>G69*(1+L69/100)</f>
        <v>0</v>
      </c>
      <c r="N69" s="231">
        <v>4.0000000000000002E-4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159</v>
      </c>
      <c r="T69" s="231" t="s">
        <v>160</v>
      </c>
      <c r="U69" s="231">
        <v>0.14499999999999999</v>
      </c>
      <c r="V69" s="231">
        <f>ROUND(E69*U69,2)</f>
        <v>0.15</v>
      </c>
      <c r="W69" s="231"/>
      <c r="X69" s="231" t="s">
        <v>161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162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46">
        <v>53</v>
      </c>
      <c r="B70" s="247" t="s">
        <v>522</v>
      </c>
      <c r="C70" s="256" t="s">
        <v>523</v>
      </c>
      <c r="D70" s="248" t="s">
        <v>167</v>
      </c>
      <c r="E70" s="249">
        <v>3</v>
      </c>
      <c r="F70" s="250"/>
      <c r="G70" s="251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15</v>
      </c>
      <c r="M70" s="231">
        <f>G70*(1+L70/100)</f>
        <v>0</v>
      </c>
      <c r="N70" s="231">
        <v>3.6999999999999999E-4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159</v>
      </c>
      <c r="T70" s="231" t="s">
        <v>160</v>
      </c>
      <c r="U70" s="231">
        <v>0.20599999999999999</v>
      </c>
      <c r="V70" s="231">
        <f>ROUND(E70*U70,2)</f>
        <v>0.62</v>
      </c>
      <c r="W70" s="231"/>
      <c r="X70" s="231" t="s">
        <v>161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162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46">
        <v>54</v>
      </c>
      <c r="B71" s="247" t="s">
        <v>524</v>
      </c>
      <c r="C71" s="256" t="s">
        <v>525</v>
      </c>
      <c r="D71" s="248" t="s">
        <v>167</v>
      </c>
      <c r="E71" s="249">
        <v>1</v>
      </c>
      <c r="F71" s="250"/>
      <c r="G71" s="251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15</v>
      </c>
      <c r="M71" s="231">
        <f>G71*(1+L71/100)</f>
        <v>0</v>
      </c>
      <c r="N71" s="231">
        <v>1.7000000000000001E-4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159</v>
      </c>
      <c r="T71" s="231" t="s">
        <v>160</v>
      </c>
      <c r="U71" s="231">
        <v>0.17299999999999999</v>
      </c>
      <c r="V71" s="231">
        <f>ROUND(E71*U71,2)</f>
        <v>0.17</v>
      </c>
      <c r="W71" s="231"/>
      <c r="X71" s="231" t="s">
        <v>161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162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33.75" outlineLevel="1" x14ac:dyDescent="0.2">
      <c r="A72" s="246">
        <v>55</v>
      </c>
      <c r="B72" s="247" t="s">
        <v>526</v>
      </c>
      <c r="C72" s="256" t="s">
        <v>527</v>
      </c>
      <c r="D72" s="248" t="s">
        <v>167</v>
      </c>
      <c r="E72" s="249">
        <v>2</v>
      </c>
      <c r="F72" s="250"/>
      <c r="G72" s="251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15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159</v>
      </c>
      <c r="T72" s="231" t="s">
        <v>160</v>
      </c>
      <c r="U72" s="231">
        <v>6.4000000000000001E-2</v>
      </c>
      <c r="V72" s="231">
        <f>ROUND(E72*U72,2)</f>
        <v>0.13</v>
      </c>
      <c r="W72" s="231"/>
      <c r="X72" s="231" t="s">
        <v>161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162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46">
        <v>56</v>
      </c>
      <c r="B73" s="247" t="s">
        <v>528</v>
      </c>
      <c r="C73" s="256" t="s">
        <v>529</v>
      </c>
      <c r="D73" s="248" t="s">
        <v>178</v>
      </c>
      <c r="E73" s="249">
        <v>8.5</v>
      </c>
      <c r="F73" s="250"/>
      <c r="G73" s="25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15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159</v>
      </c>
      <c r="T73" s="231" t="s">
        <v>160</v>
      </c>
      <c r="U73" s="231">
        <v>6.2E-2</v>
      </c>
      <c r="V73" s="231">
        <f>ROUND(E73*U73,2)</f>
        <v>0.53</v>
      </c>
      <c r="W73" s="231"/>
      <c r="X73" s="231" t="s">
        <v>161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162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46">
        <v>57</v>
      </c>
      <c r="B74" s="247" t="s">
        <v>530</v>
      </c>
      <c r="C74" s="256" t="s">
        <v>531</v>
      </c>
      <c r="D74" s="248" t="s">
        <v>167</v>
      </c>
      <c r="E74" s="249">
        <v>1</v>
      </c>
      <c r="F74" s="250"/>
      <c r="G74" s="251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15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159</v>
      </c>
      <c r="T74" s="231" t="s">
        <v>160</v>
      </c>
      <c r="U74" s="231">
        <v>0.48199999999999998</v>
      </c>
      <c r="V74" s="231">
        <f>ROUND(E74*U74,2)</f>
        <v>0.48</v>
      </c>
      <c r="W74" s="231"/>
      <c r="X74" s="231" t="s">
        <v>161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162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46">
        <v>58</v>
      </c>
      <c r="B75" s="247" t="s">
        <v>532</v>
      </c>
      <c r="C75" s="256" t="s">
        <v>533</v>
      </c>
      <c r="D75" s="248" t="s">
        <v>185</v>
      </c>
      <c r="E75" s="249">
        <v>2.828E-2</v>
      </c>
      <c r="F75" s="250"/>
      <c r="G75" s="25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15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159</v>
      </c>
      <c r="T75" s="231" t="s">
        <v>160</v>
      </c>
      <c r="U75" s="231">
        <v>1.379</v>
      </c>
      <c r="V75" s="231">
        <f>ROUND(E75*U75,2)</f>
        <v>0.04</v>
      </c>
      <c r="W75" s="231"/>
      <c r="X75" s="231" t="s">
        <v>161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162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34" t="s">
        <v>154</v>
      </c>
      <c r="B76" s="235" t="s">
        <v>93</v>
      </c>
      <c r="C76" s="255" t="s">
        <v>94</v>
      </c>
      <c r="D76" s="236"/>
      <c r="E76" s="237"/>
      <c r="F76" s="238"/>
      <c r="G76" s="239">
        <f>SUMIF(AG77:AG93,"&lt;&gt;NOR",G77:G93)</f>
        <v>0</v>
      </c>
      <c r="H76" s="233"/>
      <c r="I76" s="233">
        <f>SUM(I77:I93)</f>
        <v>0</v>
      </c>
      <c r="J76" s="233"/>
      <c r="K76" s="233">
        <f>SUM(K77:K93)</f>
        <v>0</v>
      </c>
      <c r="L76" s="233"/>
      <c r="M76" s="233">
        <f>SUM(M77:M93)</f>
        <v>0</v>
      </c>
      <c r="N76" s="233"/>
      <c r="O76" s="233">
        <f>SUM(O77:O93)</f>
        <v>0.05</v>
      </c>
      <c r="P76" s="233"/>
      <c r="Q76" s="233">
        <f>SUM(Q77:Q93)</f>
        <v>0</v>
      </c>
      <c r="R76" s="233"/>
      <c r="S76" s="233"/>
      <c r="T76" s="233"/>
      <c r="U76" s="233"/>
      <c r="V76" s="233">
        <f>SUM(V77:V93)</f>
        <v>11.260000000000002</v>
      </c>
      <c r="W76" s="233"/>
      <c r="X76" s="233"/>
      <c r="AG76" t="s">
        <v>155</v>
      </c>
    </row>
    <row r="77" spans="1:60" ht="33.75" outlineLevel="1" x14ac:dyDescent="0.2">
      <c r="A77" s="246">
        <v>59</v>
      </c>
      <c r="B77" s="247" t="s">
        <v>534</v>
      </c>
      <c r="C77" s="256" t="s">
        <v>535</v>
      </c>
      <c r="D77" s="248" t="s">
        <v>521</v>
      </c>
      <c r="E77" s="249">
        <v>1</v>
      </c>
      <c r="F77" s="250"/>
      <c r="G77" s="251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15</v>
      </c>
      <c r="M77" s="231">
        <f>G77*(1+L77/100)</f>
        <v>0</v>
      </c>
      <c r="N77" s="231">
        <v>1.8890000000000001E-2</v>
      </c>
      <c r="O77" s="231">
        <f>ROUND(E77*N77,2)</f>
        <v>0.02</v>
      </c>
      <c r="P77" s="231">
        <v>0</v>
      </c>
      <c r="Q77" s="231">
        <f>ROUND(E77*P77,2)</f>
        <v>0</v>
      </c>
      <c r="R77" s="231"/>
      <c r="S77" s="231" t="s">
        <v>159</v>
      </c>
      <c r="T77" s="231" t="s">
        <v>160</v>
      </c>
      <c r="U77" s="231">
        <v>0.97299999999999998</v>
      </c>
      <c r="V77" s="231">
        <f>ROUND(E77*U77,2)</f>
        <v>0.97</v>
      </c>
      <c r="W77" s="231"/>
      <c r="X77" s="231" t="s">
        <v>161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162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46">
        <v>60</v>
      </c>
      <c r="B78" s="247" t="s">
        <v>536</v>
      </c>
      <c r="C78" s="256" t="s">
        <v>537</v>
      </c>
      <c r="D78" s="248" t="s">
        <v>521</v>
      </c>
      <c r="E78" s="249">
        <v>1</v>
      </c>
      <c r="F78" s="250"/>
      <c r="G78" s="251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15</v>
      </c>
      <c r="M78" s="231">
        <f>G78*(1+L78/100)</f>
        <v>0</v>
      </c>
      <c r="N78" s="231">
        <v>0.01</v>
      </c>
      <c r="O78" s="231">
        <f>ROUND(E78*N78,2)</f>
        <v>0.01</v>
      </c>
      <c r="P78" s="231">
        <v>0</v>
      </c>
      <c r="Q78" s="231">
        <f>ROUND(E78*P78,2)</f>
        <v>0</v>
      </c>
      <c r="R78" s="231"/>
      <c r="S78" s="231" t="s">
        <v>159</v>
      </c>
      <c r="T78" s="231" t="s">
        <v>160</v>
      </c>
      <c r="U78" s="231">
        <v>1.1890000000000001</v>
      </c>
      <c r="V78" s="231">
        <f>ROUND(E78*U78,2)</f>
        <v>1.19</v>
      </c>
      <c r="W78" s="231"/>
      <c r="X78" s="231" t="s">
        <v>161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162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33.75" outlineLevel="1" x14ac:dyDescent="0.2">
      <c r="A79" s="246">
        <v>61</v>
      </c>
      <c r="B79" s="247" t="s">
        <v>538</v>
      </c>
      <c r="C79" s="256" t="s">
        <v>539</v>
      </c>
      <c r="D79" s="248" t="s">
        <v>167</v>
      </c>
      <c r="E79" s="249">
        <v>1</v>
      </c>
      <c r="F79" s="250"/>
      <c r="G79" s="251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15</v>
      </c>
      <c r="M79" s="231">
        <f>G79*(1+L79/100)</f>
        <v>0</v>
      </c>
      <c r="N79" s="231">
        <v>8.4999999999999995E-4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159</v>
      </c>
      <c r="T79" s="231" t="s">
        <v>160</v>
      </c>
      <c r="U79" s="231">
        <v>0.48499999999999999</v>
      </c>
      <c r="V79" s="231">
        <f>ROUND(E79*U79,2)</f>
        <v>0.49</v>
      </c>
      <c r="W79" s="231"/>
      <c r="X79" s="231" t="s">
        <v>161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162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6">
        <v>62</v>
      </c>
      <c r="B80" s="247" t="s">
        <v>540</v>
      </c>
      <c r="C80" s="256" t="s">
        <v>541</v>
      </c>
      <c r="D80" s="248" t="s">
        <v>167</v>
      </c>
      <c r="E80" s="249">
        <v>1</v>
      </c>
      <c r="F80" s="250"/>
      <c r="G80" s="251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15</v>
      </c>
      <c r="M80" s="231">
        <f>G80*(1+L80/100)</f>
        <v>0</v>
      </c>
      <c r="N80" s="231">
        <v>2.0000000000000002E-5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159</v>
      </c>
      <c r="T80" s="231" t="s">
        <v>160</v>
      </c>
      <c r="U80" s="231">
        <v>0.16800000000000001</v>
      </c>
      <c r="V80" s="231">
        <f>ROUND(E80*U80,2)</f>
        <v>0.17</v>
      </c>
      <c r="W80" s="231"/>
      <c r="X80" s="231" t="s">
        <v>161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162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6">
        <v>63</v>
      </c>
      <c r="B81" s="247" t="s">
        <v>542</v>
      </c>
      <c r="C81" s="256" t="s">
        <v>543</v>
      </c>
      <c r="D81" s="248" t="s">
        <v>167</v>
      </c>
      <c r="E81" s="249">
        <v>1</v>
      </c>
      <c r="F81" s="250"/>
      <c r="G81" s="251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15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159</v>
      </c>
      <c r="T81" s="231" t="s">
        <v>160</v>
      </c>
      <c r="U81" s="231">
        <v>0</v>
      </c>
      <c r="V81" s="231">
        <f>ROUND(E81*U81,2)</f>
        <v>0</v>
      </c>
      <c r="W81" s="231"/>
      <c r="X81" s="231" t="s">
        <v>188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189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6">
        <v>64</v>
      </c>
      <c r="B82" s="247" t="s">
        <v>544</v>
      </c>
      <c r="C82" s="256" t="s">
        <v>545</v>
      </c>
      <c r="D82" s="248" t="s">
        <v>521</v>
      </c>
      <c r="E82" s="249">
        <v>1</v>
      </c>
      <c r="F82" s="250"/>
      <c r="G82" s="251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15</v>
      </c>
      <c r="M82" s="231">
        <f>G82*(1+L82/100)</f>
        <v>0</v>
      </c>
      <c r="N82" s="231">
        <v>1.7000000000000001E-4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159</v>
      </c>
      <c r="T82" s="231" t="s">
        <v>160</v>
      </c>
      <c r="U82" s="231">
        <v>2.9</v>
      </c>
      <c r="V82" s="231">
        <f>ROUND(E82*U82,2)</f>
        <v>2.9</v>
      </c>
      <c r="W82" s="231"/>
      <c r="X82" s="231" t="s">
        <v>161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162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33.75" outlineLevel="1" x14ac:dyDescent="0.2">
      <c r="A83" s="246">
        <v>65</v>
      </c>
      <c r="B83" s="247" t="s">
        <v>546</v>
      </c>
      <c r="C83" s="256" t="s">
        <v>547</v>
      </c>
      <c r="D83" s="248" t="s">
        <v>167</v>
      </c>
      <c r="E83" s="249">
        <v>1</v>
      </c>
      <c r="F83" s="250"/>
      <c r="G83" s="251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15</v>
      </c>
      <c r="M83" s="231">
        <f>G83*(1+L83/100)</f>
        <v>0</v>
      </c>
      <c r="N83" s="231">
        <v>0.01</v>
      </c>
      <c r="O83" s="231">
        <f>ROUND(E83*N83,2)</f>
        <v>0.01</v>
      </c>
      <c r="P83" s="231">
        <v>0</v>
      </c>
      <c r="Q83" s="231">
        <f>ROUND(E83*P83,2)</f>
        <v>0</v>
      </c>
      <c r="R83" s="231"/>
      <c r="S83" s="231" t="s">
        <v>159</v>
      </c>
      <c r="T83" s="231" t="s">
        <v>160</v>
      </c>
      <c r="U83" s="231">
        <v>0</v>
      </c>
      <c r="V83" s="231">
        <f>ROUND(E83*U83,2)</f>
        <v>0</v>
      </c>
      <c r="W83" s="231"/>
      <c r="X83" s="231" t="s">
        <v>188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189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6">
        <v>66</v>
      </c>
      <c r="B84" s="247" t="s">
        <v>548</v>
      </c>
      <c r="C84" s="256" t="s">
        <v>549</v>
      </c>
      <c r="D84" s="248" t="s">
        <v>167</v>
      </c>
      <c r="E84" s="249">
        <v>1</v>
      </c>
      <c r="F84" s="250"/>
      <c r="G84" s="251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15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159</v>
      </c>
      <c r="T84" s="231" t="s">
        <v>160</v>
      </c>
      <c r="U84" s="231">
        <v>0</v>
      </c>
      <c r="V84" s="231">
        <f>ROUND(E84*U84,2)</f>
        <v>0</v>
      </c>
      <c r="W84" s="231"/>
      <c r="X84" s="231" t="s">
        <v>188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189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46">
        <v>67</v>
      </c>
      <c r="B85" s="247" t="s">
        <v>550</v>
      </c>
      <c r="C85" s="256" t="s">
        <v>551</v>
      </c>
      <c r="D85" s="248" t="s">
        <v>521</v>
      </c>
      <c r="E85" s="249">
        <v>8</v>
      </c>
      <c r="F85" s="250"/>
      <c r="G85" s="251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15</v>
      </c>
      <c r="M85" s="231">
        <f>G85*(1+L85/100)</f>
        <v>0</v>
      </c>
      <c r="N85" s="231">
        <v>2.4000000000000001E-4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159</v>
      </c>
      <c r="T85" s="231" t="s">
        <v>160</v>
      </c>
      <c r="U85" s="231">
        <v>0.124</v>
      </c>
      <c r="V85" s="231">
        <f>ROUND(E85*U85,2)</f>
        <v>0.99</v>
      </c>
      <c r="W85" s="231"/>
      <c r="X85" s="231" t="s">
        <v>161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162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6">
        <v>68</v>
      </c>
      <c r="B86" s="247" t="s">
        <v>552</v>
      </c>
      <c r="C86" s="256" t="s">
        <v>553</v>
      </c>
      <c r="D86" s="248" t="s">
        <v>521</v>
      </c>
      <c r="E86" s="249">
        <v>1</v>
      </c>
      <c r="F86" s="250"/>
      <c r="G86" s="251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15</v>
      </c>
      <c r="M86" s="231">
        <f>G86*(1+L86/100)</f>
        <v>0</v>
      </c>
      <c r="N86" s="231">
        <v>6.2E-4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 t="s">
        <v>159</v>
      </c>
      <c r="T86" s="231" t="s">
        <v>160</v>
      </c>
      <c r="U86" s="231">
        <v>2.6</v>
      </c>
      <c r="V86" s="231">
        <f>ROUND(E86*U86,2)</f>
        <v>2.6</v>
      </c>
      <c r="W86" s="231"/>
      <c r="X86" s="231" t="s">
        <v>161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162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3.75" outlineLevel="1" x14ac:dyDescent="0.2">
      <c r="A87" s="246">
        <v>69</v>
      </c>
      <c r="B87" s="247" t="s">
        <v>554</v>
      </c>
      <c r="C87" s="256" t="s">
        <v>555</v>
      </c>
      <c r="D87" s="248" t="s">
        <v>167</v>
      </c>
      <c r="E87" s="249">
        <v>2</v>
      </c>
      <c r="F87" s="250"/>
      <c r="G87" s="251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15</v>
      </c>
      <c r="M87" s="231">
        <f>G87*(1+L87/100)</f>
        <v>0</v>
      </c>
      <c r="N87" s="231">
        <v>2.0000000000000001E-4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159</v>
      </c>
      <c r="T87" s="231" t="s">
        <v>160</v>
      </c>
      <c r="U87" s="231">
        <v>0.246</v>
      </c>
      <c r="V87" s="231">
        <f>ROUND(E87*U87,2)</f>
        <v>0.49</v>
      </c>
      <c r="W87" s="231"/>
      <c r="X87" s="231" t="s">
        <v>161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162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56.25" outlineLevel="1" x14ac:dyDescent="0.2">
      <c r="A88" s="246">
        <v>70</v>
      </c>
      <c r="B88" s="247" t="s">
        <v>556</v>
      </c>
      <c r="C88" s="256" t="s">
        <v>557</v>
      </c>
      <c r="D88" s="248" t="s">
        <v>167</v>
      </c>
      <c r="E88" s="249">
        <v>1</v>
      </c>
      <c r="F88" s="250"/>
      <c r="G88" s="251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15</v>
      </c>
      <c r="M88" s="231">
        <f>G88*(1+L88/100)</f>
        <v>0</v>
      </c>
      <c r="N88" s="231">
        <v>5.2999999999999998E-4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159</v>
      </c>
      <c r="T88" s="231" t="s">
        <v>160</v>
      </c>
      <c r="U88" s="231">
        <v>0.246</v>
      </c>
      <c r="V88" s="231">
        <f>ROUND(E88*U88,2)</f>
        <v>0.25</v>
      </c>
      <c r="W88" s="231"/>
      <c r="X88" s="231" t="s">
        <v>161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162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46">
        <v>71</v>
      </c>
      <c r="B89" s="247" t="s">
        <v>558</v>
      </c>
      <c r="C89" s="256" t="s">
        <v>559</v>
      </c>
      <c r="D89" s="248" t="s">
        <v>167</v>
      </c>
      <c r="E89" s="249">
        <v>2</v>
      </c>
      <c r="F89" s="250"/>
      <c r="G89" s="251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15</v>
      </c>
      <c r="M89" s="231">
        <f>G89*(1+L89/100)</f>
        <v>0</v>
      </c>
      <c r="N89" s="231">
        <v>1E-4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159</v>
      </c>
      <c r="T89" s="231" t="s">
        <v>160</v>
      </c>
      <c r="U89" s="231">
        <v>0.246</v>
      </c>
      <c r="V89" s="231">
        <f>ROUND(E89*U89,2)</f>
        <v>0.49</v>
      </c>
      <c r="W89" s="231"/>
      <c r="X89" s="231" t="s">
        <v>161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162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6">
        <v>72</v>
      </c>
      <c r="B90" s="247" t="s">
        <v>560</v>
      </c>
      <c r="C90" s="256" t="s">
        <v>561</v>
      </c>
      <c r="D90" s="248" t="s">
        <v>167</v>
      </c>
      <c r="E90" s="249">
        <v>2</v>
      </c>
      <c r="F90" s="250"/>
      <c r="G90" s="251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15</v>
      </c>
      <c r="M90" s="231">
        <f>G90*(1+L90/100)</f>
        <v>0</v>
      </c>
      <c r="N90" s="231">
        <v>2.2000000000000001E-4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 t="s">
        <v>159</v>
      </c>
      <c r="T90" s="231" t="s">
        <v>160</v>
      </c>
      <c r="U90" s="231">
        <v>0</v>
      </c>
      <c r="V90" s="231">
        <f>ROUND(E90*U90,2)</f>
        <v>0</v>
      </c>
      <c r="W90" s="231"/>
      <c r="X90" s="231" t="s">
        <v>188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189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46">
        <v>73</v>
      </c>
      <c r="B91" s="247" t="s">
        <v>562</v>
      </c>
      <c r="C91" s="256" t="s">
        <v>563</v>
      </c>
      <c r="D91" s="248" t="s">
        <v>167</v>
      </c>
      <c r="E91" s="249">
        <v>1</v>
      </c>
      <c r="F91" s="250"/>
      <c r="G91" s="251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15</v>
      </c>
      <c r="M91" s="231">
        <f>G91*(1+L91/100)</f>
        <v>0</v>
      </c>
      <c r="N91" s="231">
        <v>1.5200000000000001E-3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159</v>
      </c>
      <c r="T91" s="231" t="s">
        <v>160</v>
      </c>
      <c r="U91" s="231">
        <v>0.58699999999999997</v>
      </c>
      <c r="V91" s="231">
        <f>ROUND(E91*U91,2)</f>
        <v>0.59</v>
      </c>
      <c r="W91" s="231"/>
      <c r="X91" s="231" t="s">
        <v>161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162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33.75" outlineLevel="1" x14ac:dyDescent="0.2">
      <c r="A92" s="246">
        <v>74</v>
      </c>
      <c r="B92" s="247" t="s">
        <v>564</v>
      </c>
      <c r="C92" s="256" t="s">
        <v>565</v>
      </c>
      <c r="D92" s="248" t="s">
        <v>167</v>
      </c>
      <c r="E92" s="249">
        <v>1</v>
      </c>
      <c r="F92" s="250"/>
      <c r="G92" s="251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15</v>
      </c>
      <c r="M92" s="231">
        <f>G92*(1+L92/100)</f>
        <v>0</v>
      </c>
      <c r="N92" s="231">
        <v>7.0499999999999998E-3</v>
      </c>
      <c r="O92" s="231">
        <f>ROUND(E92*N92,2)</f>
        <v>0.01</v>
      </c>
      <c r="P92" s="231">
        <v>0</v>
      </c>
      <c r="Q92" s="231">
        <f>ROUND(E92*P92,2)</f>
        <v>0</v>
      </c>
      <c r="R92" s="231"/>
      <c r="S92" s="231" t="s">
        <v>159</v>
      </c>
      <c r="T92" s="231" t="s">
        <v>160</v>
      </c>
      <c r="U92" s="231">
        <v>0</v>
      </c>
      <c r="V92" s="231">
        <f>ROUND(E92*U92,2)</f>
        <v>0</v>
      </c>
      <c r="W92" s="231"/>
      <c r="X92" s="231" t="s">
        <v>188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189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46">
        <v>75</v>
      </c>
      <c r="B93" s="247" t="s">
        <v>566</v>
      </c>
      <c r="C93" s="256" t="s">
        <v>567</v>
      </c>
      <c r="D93" s="248" t="s">
        <v>185</v>
      </c>
      <c r="E93" s="249">
        <v>7.9829999999999998E-2</v>
      </c>
      <c r="F93" s="250"/>
      <c r="G93" s="251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15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159</v>
      </c>
      <c r="T93" s="231" t="s">
        <v>160</v>
      </c>
      <c r="U93" s="231">
        <v>1.573</v>
      </c>
      <c r="V93" s="231">
        <f>ROUND(E93*U93,2)</f>
        <v>0.13</v>
      </c>
      <c r="W93" s="231"/>
      <c r="X93" s="231" t="s">
        <v>161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162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34" t="s">
        <v>154</v>
      </c>
      <c r="B94" s="235" t="s">
        <v>95</v>
      </c>
      <c r="C94" s="255" t="s">
        <v>96</v>
      </c>
      <c r="D94" s="236"/>
      <c r="E94" s="237"/>
      <c r="F94" s="238"/>
      <c r="G94" s="239">
        <f>SUMIF(AG95:AG97,"&lt;&gt;NOR",G95:G97)</f>
        <v>0</v>
      </c>
      <c r="H94" s="233"/>
      <c r="I94" s="233">
        <f>SUM(I95:I97)</f>
        <v>0</v>
      </c>
      <c r="J94" s="233"/>
      <c r="K94" s="233">
        <f>SUM(K95:K97)</f>
        <v>0</v>
      </c>
      <c r="L94" s="233"/>
      <c r="M94" s="233">
        <f>SUM(M95:M97)</f>
        <v>0</v>
      </c>
      <c r="N94" s="233"/>
      <c r="O94" s="233">
        <f>SUM(O95:O97)</f>
        <v>0.01</v>
      </c>
      <c r="P94" s="233"/>
      <c r="Q94" s="233">
        <f>SUM(Q95:Q97)</f>
        <v>0</v>
      </c>
      <c r="R94" s="233"/>
      <c r="S94" s="233"/>
      <c r="T94" s="233"/>
      <c r="U94" s="233"/>
      <c r="V94" s="233">
        <f>SUM(V95:V97)</f>
        <v>1.78</v>
      </c>
      <c r="W94" s="233"/>
      <c r="X94" s="233"/>
      <c r="AG94" t="s">
        <v>155</v>
      </c>
    </row>
    <row r="95" spans="1:60" ht="56.25" outlineLevel="1" x14ac:dyDescent="0.2">
      <c r="A95" s="240">
        <v>76</v>
      </c>
      <c r="B95" s="241" t="s">
        <v>568</v>
      </c>
      <c r="C95" s="257" t="s">
        <v>569</v>
      </c>
      <c r="D95" s="242" t="s">
        <v>521</v>
      </c>
      <c r="E95" s="243">
        <v>1</v>
      </c>
      <c r="F95" s="244"/>
      <c r="G95" s="245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15</v>
      </c>
      <c r="M95" s="231">
        <f>G95*(1+L95/100)</f>
        <v>0</v>
      </c>
      <c r="N95" s="231">
        <v>7.0099999999999997E-3</v>
      </c>
      <c r="O95" s="231">
        <f>ROUND(E95*N95,2)</f>
        <v>0.01</v>
      </c>
      <c r="P95" s="231">
        <v>0</v>
      </c>
      <c r="Q95" s="231">
        <f>ROUND(E95*P95,2)</f>
        <v>0</v>
      </c>
      <c r="R95" s="231"/>
      <c r="S95" s="231" t="s">
        <v>159</v>
      </c>
      <c r="T95" s="231" t="s">
        <v>160</v>
      </c>
      <c r="U95" s="231">
        <v>1.77</v>
      </c>
      <c r="V95" s="231">
        <f>ROUND(E95*U95,2)</f>
        <v>1.77</v>
      </c>
      <c r="W95" s="231"/>
      <c r="X95" s="231" t="s">
        <v>161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162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58" t="s">
        <v>570</v>
      </c>
      <c r="D96" s="253"/>
      <c r="E96" s="253"/>
      <c r="F96" s="253"/>
      <c r="G96" s="253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224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46">
        <v>77</v>
      </c>
      <c r="B97" s="247" t="s">
        <v>571</v>
      </c>
      <c r="C97" s="256" t="s">
        <v>572</v>
      </c>
      <c r="D97" s="248" t="s">
        <v>185</v>
      </c>
      <c r="E97" s="249">
        <v>7.0099999999999997E-3</v>
      </c>
      <c r="F97" s="250"/>
      <c r="G97" s="251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15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159</v>
      </c>
      <c r="T97" s="231" t="s">
        <v>160</v>
      </c>
      <c r="U97" s="231">
        <v>1.7230000000000001</v>
      </c>
      <c r="V97" s="231">
        <f>ROUND(E97*U97,2)</f>
        <v>0.01</v>
      </c>
      <c r="W97" s="231"/>
      <c r="X97" s="231" t="s">
        <v>161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286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34" t="s">
        <v>154</v>
      </c>
      <c r="B98" s="235" t="s">
        <v>97</v>
      </c>
      <c r="C98" s="255" t="s">
        <v>98</v>
      </c>
      <c r="D98" s="236"/>
      <c r="E98" s="237"/>
      <c r="F98" s="238"/>
      <c r="G98" s="239">
        <f>SUMIF(AG99:AG115,"&lt;&gt;NOR",G99:G115)</f>
        <v>0</v>
      </c>
      <c r="H98" s="233"/>
      <c r="I98" s="233">
        <f>SUM(I99:I115)</f>
        <v>0</v>
      </c>
      <c r="J98" s="233"/>
      <c r="K98" s="233">
        <f>SUM(K99:K115)</f>
        <v>0</v>
      </c>
      <c r="L98" s="233"/>
      <c r="M98" s="233">
        <f>SUM(M99:M115)</f>
        <v>0</v>
      </c>
      <c r="N98" s="233"/>
      <c r="O98" s="233">
        <f>SUM(O99:O115)</f>
        <v>0.02</v>
      </c>
      <c r="P98" s="233"/>
      <c r="Q98" s="233">
        <f>SUM(Q99:Q115)</f>
        <v>0</v>
      </c>
      <c r="R98" s="233"/>
      <c r="S98" s="233"/>
      <c r="T98" s="233"/>
      <c r="U98" s="233"/>
      <c r="V98" s="233">
        <f>SUM(V99:V115)</f>
        <v>7.87</v>
      </c>
      <c r="W98" s="233"/>
      <c r="X98" s="233"/>
      <c r="AG98" t="s">
        <v>155</v>
      </c>
    </row>
    <row r="99" spans="1:60" ht="22.5" outlineLevel="1" x14ac:dyDescent="0.2">
      <c r="A99" s="246">
        <v>78</v>
      </c>
      <c r="B99" s="247" t="s">
        <v>573</v>
      </c>
      <c r="C99" s="256" t="s">
        <v>574</v>
      </c>
      <c r="D99" s="248" t="s">
        <v>178</v>
      </c>
      <c r="E99" s="249">
        <v>10.5</v>
      </c>
      <c r="F99" s="250"/>
      <c r="G99" s="251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15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159</v>
      </c>
      <c r="T99" s="231" t="s">
        <v>160</v>
      </c>
      <c r="U99" s="231">
        <v>0.37</v>
      </c>
      <c r="V99" s="231">
        <f>ROUND(E99*U99,2)</f>
        <v>3.89</v>
      </c>
      <c r="W99" s="231"/>
      <c r="X99" s="231" t="s">
        <v>161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162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46">
        <v>79</v>
      </c>
      <c r="B100" s="247" t="s">
        <v>575</v>
      </c>
      <c r="C100" s="256" t="s">
        <v>576</v>
      </c>
      <c r="D100" s="248" t="s">
        <v>178</v>
      </c>
      <c r="E100" s="249">
        <v>10.5</v>
      </c>
      <c r="F100" s="250"/>
      <c r="G100" s="25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15</v>
      </c>
      <c r="M100" s="231">
        <f>G100*(1+L100/100)</f>
        <v>0</v>
      </c>
      <c r="N100" s="231">
        <v>1.57E-3</v>
      </c>
      <c r="O100" s="231">
        <f>ROUND(E100*N100,2)</f>
        <v>0.02</v>
      </c>
      <c r="P100" s="231">
        <v>0</v>
      </c>
      <c r="Q100" s="231">
        <f>ROUND(E100*P100,2)</f>
        <v>0</v>
      </c>
      <c r="R100" s="231"/>
      <c r="S100" s="231" t="s">
        <v>159</v>
      </c>
      <c r="T100" s="231" t="s">
        <v>160</v>
      </c>
      <c r="U100" s="231">
        <v>0</v>
      </c>
      <c r="V100" s="231">
        <f>ROUND(E100*U100,2)</f>
        <v>0</v>
      </c>
      <c r="W100" s="231"/>
      <c r="X100" s="231" t="s">
        <v>188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189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46">
        <v>80</v>
      </c>
      <c r="B101" s="247" t="s">
        <v>577</v>
      </c>
      <c r="C101" s="256" t="s">
        <v>578</v>
      </c>
      <c r="D101" s="248" t="s">
        <v>178</v>
      </c>
      <c r="E101" s="249">
        <v>0.5</v>
      </c>
      <c r="F101" s="250"/>
      <c r="G101" s="251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15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159</v>
      </c>
      <c r="T101" s="231" t="s">
        <v>160</v>
      </c>
      <c r="U101" s="231">
        <v>0.33</v>
      </c>
      <c r="V101" s="231">
        <f>ROUND(E101*U101,2)</f>
        <v>0.17</v>
      </c>
      <c r="W101" s="231"/>
      <c r="X101" s="231" t="s">
        <v>161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162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46">
        <v>81</v>
      </c>
      <c r="B102" s="247" t="s">
        <v>579</v>
      </c>
      <c r="C102" s="256" t="s">
        <v>580</v>
      </c>
      <c r="D102" s="248" t="s">
        <v>178</v>
      </c>
      <c r="E102" s="249">
        <v>0.5</v>
      </c>
      <c r="F102" s="250"/>
      <c r="G102" s="251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15</v>
      </c>
      <c r="M102" s="231">
        <f>G102*(1+L102/100)</f>
        <v>0</v>
      </c>
      <c r="N102" s="231">
        <v>1.2700000000000001E-3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159</v>
      </c>
      <c r="T102" s="231" t="s">
        <v>160</v>
      </c>
      <c r="U102" s="231">
        <v>0</v>
      </c>
      <c r="V102" s="231">
        <f>ROUND(E102*U102,2)</f>
        <v>0</v>
      </c>
      <c r="W102" s="231"/>
      <c r="X102" s="231" t="s">
        <v>188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189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33.75" outlineLevel="1" x14ac:dyDescent="0.2">
      <c r="A103" s="246">
        <v>82</v>
      </c>
      <c r="B103" s="247" t="s">
        <v>581</v>
      </c>
      <c r="C103" s="256" t="s">
        <v>582</v>
      </c>
      <c r="D103" s="248" t="s">
        <v>167</v>
      </c>
      <c r="E103" s="249">
        <v>4</v>
      </c>
      <c r="F103" s="250"/>
      <c r="G103" s="25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15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159</v>
      </c>
      <c r="T103" s="231" t="s">
        <v>160</v>
      </c>
      <c r="U103" s="231">
        <v>0.33</v>
      </c>
      <c r="V103" s="231">
        <f>ROUND(E103*U103,2)</f>
        <v>1.32</v>
      </c>
      <c r="W103" s="231"/>
      <c r="X103" s="231" t="s">
        <v>161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162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33.75" outlineLevel="1" x14ac:dyDescent="0.2">
      <c r="A104" s="246">
        <v>83</v>
      </c>
      <c r="B104" s="247" t="s">
        <v>583</v>
      </c>
      <c r="C104" s="256" t="s">
        <v>584</v>
      </c>
      <c r="D104" s="248" t="s">
        <v>167</v>
      </c>
      <c r="E104" s="249">
        <v>4</v>
      </c>
      <c r="F104" s="250"/>
      <c r="G104" s="251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15</v>
      </c>
      <c r="M104" s="231">
        <f>G104*(1+L104/100)</f>
        <v>0</v>
      </c>
      <c r="N104" s="231">
        <v>6.9999999999999999E-4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159</v>
      </c>
      <c r="T104" s="231" t="s">
        <v>160</v>
      </c>
      <c r="U104" s="231">
        <v>0</v>
      </c>
      <c r="V104" s="231">
        <f>ROUND(E104*U104,2)</f>
        <v>0</v>
      </c>
      <c r="W104" s="231"/>
      <c r="X104" s="231" t="s">
        <v>188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189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45" outlineLevel="1" x14ac:dyDescent="0.2">
      <c r="A105" s="246">
        <v>84</v>
      </c>
      <c r="B105" s="247" t="s">
        <v>585</v>
      </c>
      <c r="C105" s="256" t="s">
        <v>586</v>
      </c>
      <c r="D105" s="248" t="s">
        <v>167</v>
      </c>
      <c r="E105" s="249">
        <v>1</v>
      </c>
      <c r="F105" s="250"/>
      <c r="G105" s="251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15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159</v>
      </c>
      <c r="T105" s="231" t="s">
        <v>160</v>
      </c>
      <c r="U105" s="231">
        <v>0.35</v>
      </c>
      <c r="V105" s="231">
        <f>ROUND(E105*U105,2)</f>
        <v>0.35</v>
      </c>
      <c r="W105" s="231"/>
      <c r="X105" s="231" t="s">
        <v>161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162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33.75" outlineLevel="1" x14ac:dyDescent="0.2">
      <c r="A106" s="246">
        <v>85</v>
      </c>
      <c r="B106" s="247" t="s">
        <v>587</v>
      </c>
      <c r="C106" s="256" t="s">
        <v>588</v>
      </c>
      <c r="D106" s="248" t="s">
        <v>167</v>
      </c>
      <c r="E106" s="249">
        <v>1</v>
      </c>
      <c r="F106" s="250"/>
      <c r="G106" s="251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15</v>
      </c>
      <c r="M106" s="231">
        <f>G106*(1+L106/100)</f>
        <v>0</v>
      </c>
      <c r="N106" s="231">
        <v>8.0000000000000004E-4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159</v>
      </c>
      <c r="T106" s="231" t="s">
        <v>160</v>
      </c>
      <c r="U106" s="231">
        <v>0</v>
      </c>
      <c r="V106" s="231">
        <f>ROUND(E106*U106,2)</f>
        <v>0</v>
      </c>
      <c r="W106" s="231"/>
      <c r="X106" s="231" t="s">
        <v>188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189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33.75" outlineLevel="1" x14ac:dyDescent="0.2">
      <c r="A107" s="246">
        <v>86</v>
      </c>
      <c r="B107" s="247" t="s">
        <v>589</v>
      </c>
      <c r="C107" s="256" t="s">
        <v>590</v>
      </c>
      <c r="D107" s="248" t="s">
        <v>167</v>
      </c>
      <c r="E107" s="249">
        <v>2</v>
      </c>
      <c r="F107" s="250"/>
      <c r="G107" s="251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15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159</v>
      </c>
      <c r="T107" s="231" t="s">
        <v>160</v>
      </c>
      <c r="U107" s="231">
        <v>0.5</v>
      </c>
      <c r="V107" s="231">
        <f>ROUND(E107*U107,2)</f>
        <v>1</v>
      </c>
      <c r="W107" s="231"/>
      <c r="X107" s="231" t="s">
        <v>161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162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45" outlineLevel="1" x14ac:dyDescent="0.2">
      <c r="A108" s="240">
        <v>87</v>
      </c>
      <c r="B108" s="241" t="s">
        <v>591</v>
      </c>
      <c r="C108" s="257" t="s">
        <v>592</v>
      </c>
      <c r="D108" s="242" t="s">
        <v>167</v>
      </c>
      <c r="E108" s="243">
        <v>1</v>
      </c>
      <c r="F108" s="244"/>
      <c r="G108" s="245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15</v>
      </c>
      <c r="M108" s="231">
        <f>G108*(1+L108/100)</f>
        <v>0</v>
      </c>
      <c r="N108" s="231">
        <v>7.5000000000000002E-4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 t="s">
        <v>159</v>
      </c>
      <c r="T108" s="231" t="s">
        <v>160</v>
      </c>
      <c r="U108" s="231">
        <v>0</v>
      </c>
      <c r="V108" s="231">
        <f>ROUND(E108*U108,2)</f>
        <v>0</v>
      </c>
      <c r="W108" s="231"/>
      <c r="X108" s="231" t="s">
        <v>188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189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58" t="s">
        <v>593</v>
      </c>
      <c r="D109" s="253"/>
      <c r="E109" s="253"/>
      <c r="F109" s="253"/>
      <c r="G109" s="253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224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45" outlineLevel="1" x14ac:dyDescent="0.2">
      <c r="A110" s="240">
        <v>88</v>
      </c>
      <c r="B110" s="241" t="s">
        <v>594</v>
      </c>
      <c r="C110" s="257" t="s">
        <v>595</v>
      </c>
      <c r="D110" s="242" t="s">
        <v>167</v>
      </c>
      <c r="E110" s="243">
        <v>1</v>
      </c>
      <c r="F110" s="244"/>
      <c r="G110" s="245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15</v>
      </c>
      <c r="M110" s="231">
        <f>G110*(1+L110/100)</f>
        <v>0</v>
      </c>
      <c r="N110" s="231">
        <v>7.5000000000000002E-4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159</v>
      </c>
      <c r="T110" s="231" t="s">
        <v>160</v>
      </c>
      <c r="U110" s="231">
        <v>0</v>
      </c>
      <c r="V110" s="231">
        <f>ROUND(E110*U110,2)</f>
        <v>0</v>
      </c>
      <c r="W110" s="231"/>
      <c r="X110" s="231" t="s">
        <v>188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189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9"/>
      <c r="B111" s="230"/>
      <c r="C111" s="258" t="s">
        <v>596</v>
      </c>
      <c r="D111" s="253"/>
      <c r="E111" s="253"/>
      <c r="F111" s="253"/>
      <c r="G111" s="253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224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46">
        <v>89</v>
      </c>
      <c r="B112" s="247" t="s">
        <v>597</v>
      </c>
      <c r="C112" s="256" t="s">
        <v>598</v>
      </c>
      <c r="D112" s="248" t="s">
        <v>167</v>
      </c>
      <c r="E112" s="249">
        <v>2</v>
      </c>
      <c r="F112" s="250"/>
      <c r="G112" s="251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15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159</v>
      </c>
      <c r="T112" s="231" t="s">
        <v>160</v>
      </c>
      <c r="U112" s="231">
        <v>0.55000000000000004</v>
      </c>
      <c r="V112" s="231">
        <f>ROUND(E112*U112,2)</f>
        <v>1.1000000000000001</v>
      </c>
      <c r="W112" s="231"/>
      <c r="X112" s="231" t="s">
        <v>161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162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33.75" outlineLevel="1" x14ac:dyDescent="0.2">
      <c r="A113" s="246">
        <v>90</v>
      </c>
      <c r="B113" s="247" t="s">
        <v>599</v>
      </c>
      <c r="C113" s="256" t="s">
        <v>600</v>
      </c>
      <c r="D113" s="248" t="s">
        <v>167</v>
      </c>
      <c r="E113" s="249">
        <v>1</v>
      </c>
      <c r="F113" s="250"/>
      <c r="G113" s="251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15</v>
      </c>
      <c r="M113" s="231">
        <f>G113*(1+L113/100)</f>
        <v>0</v>
      </c>
      <c r="N113" s="231">
        <v>4.0000000000000002E-4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 t="s">
        <v>159</v>
      </c>
      <c r="T113" s="231" t="s">
        <v>160</v>
      </c>
      <c r="U113" s="231">
        <v>0</v>
      </c>
      <c r="V113" s="231">
        <f>ROUND(E113*U113,2)</f>
        <v>0</v>
      </c>
      <c r="W113" s="231"/>
      <c r="X113" s="231" t="s">
        <v>188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189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33.75" outlineLevel="1" x14ac:dyDescent="0.2">
      <c r="A114" s="246">
        <v>91</v>
      </c>
      <c r="B114" s="247" t="s">
        <v>601</v>
      </c>
      <c r="C114" s="256" t="s">
        <v>602</v>
      </c>
      <c r="D114" s="248" t="s">
        <v>167</v>
      </c>
      <c r="E114" s="249">
        <v>1</v>
      </c>
      <c r="F114" s="250"/>
      <c r="G114" s="251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15</v>
      </c>
      <c r="M114" s="231">
        <f>G114*(1+L114/100)</f>
        <v>0</v>
      </c>
      <c r="N114" s="231">
        <v>2.0000000000000001E-4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159</v>
      </c>
      <c r="T114" s="231" t="s">
        <v>160</v>
      </c>
      <c r="U114" s="231">
        <v>0</v>
      </c>
      <c r="V114" s="231">
        <f>ROUND(E114*U114,2)</f>
        <v>0</v>
      </c>
      <c r="W114" s="231"/>
      <c r="X114" s="231" t="s">
        <v>188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189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46">
        <v>92</v>
      </c>
      <c r="B115" s="247" t="s">
        <v>603</v>
      </c>
      <c r="C115" s="256" t="s">
        <v>604</v>
      </c>
      <c r="D115" s="248" t="s">
        <v>185</v>
      </c>
      <c r="E115" s="249">
        <v>7.0600000000000003E-3</v>
      </c>
      <c r="F115" s="250"/>
      <c r="G115" s="251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15</v>
      </c>
      <c r="M115" s="231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1"/>
      <c r="S115" s="231" t="s">
        <v>159</v>
      </c>
      <c r="T115" s="231" t="s">
        <v>160</v>
      </c>
      <c r="U115" s="231">
        <v>5.2060000000000004</v>
      </c>
      <c r="V115" s="231">
        <f>ROUND(E115*U115,2)</f>
        <v>0.04</v>
      </c>
      <c r="W115" s="231"/>
      <c r="X115" s="231" t="s">
        <v>161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162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34" t="s">
        <v>154</v>
      </c>
      <c r="B116" s="235" t="s">
        <v>99</v>
      </c>
      <c r="C116" s="255" t="s">
        <v>100</v>
      </c>
      <c r="D116" s="236"/>
      <c r="E116" s="237"/>
      <c r="F116" s="238"/>
      <c r="G116" s="239">
        <f>SUMIF(AG117:AG130,"&lt;&gt;NOR",G117:G130)</f>
        <v>0</v>
      </c>
      <c r="H116" s="233"/>
      <c r="I116" s="233">
        <f>SUM(I117:I130)</f>
        <v>0</v>
      </c>
      <c r="J116" s="233"/>
      <c r="K116" s="233">
        <f>SUM(K117:K130)</f>
        <v>0</v>
      </c>
      <c r="L116" s="233"/>
      <c r="M116" s="233">
        <f>SUM(M117:M130)</f>
        <v>0</v>
      </c>
      <c r="N116" s="233"/>
      <c r="O116" s="233">
        <f>SUM(O117:O130)</f>
        <v>0.06</v>
      </c>
      <c r="P116" s="233"/>
      <c r="Q116" s="233">
        <f>SUM(Q117:Q130)</f>
        <v>0</v>
      </c>
      <c r="R116" s="233"/>
      <c r="S116" s="233"/>
      <c r="T116" s="233"/>
      <c r="U116" s="233"/>
      <c r="V116" s="233">
        <f>SUM(V117:V130)</f>
        <v>13.4</v>
      </c>
      <c r="W116" s="233"/>
      <c r="X116" s="233"/>
      <c r="AG116" t="s">
        <v>155</v>
      </c>
    </row>
    <row r="117" spans="1:60" ht="22.5" outlineLevel="1" x14ac:dyDescent="0.2">
      <c r="A117" s="246">
        <v>93</v>
      </c>
      <c r="B117" s="247" t="s">
        <v>605</v>
      </c>
      <c r="C117" s="256" t="s">
        <v>606</v>
      </c>
      <c r="D117" s="248" t="s">
        <v>521</v>
      </c>
      <c r="E117" s="249">
        <v>1</v>
      </c>
      <c r="F117" s="250"/>
      <c r="G117" s="251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15</v>
      </c>
      <c r="M117" s="231">
        <f>G117*(1+L117/100)</f>
        <v>0</v>
      </c>
      <c r="N117" s="231">
        <v>7.3999999999999999E-4</v>
      </c>
      <c r="O117" s="231">
        <f>ROUND(E117*N117,2)</f>
        <v>0</v>
      </c>
      <c r="P117" s="231">
        <v>0</v>
      </c>
      <c r="Q117" s="231">
        <f>ROUND(E117*P117,2)</f>
        <v>0</v>
      </c>
      <c r="R117" s="231"/>
      <c r="S117" s="231" t="s">
        <v>159</v>
      </c>
      <c r="T117" s="231" t="s">
        <v>160</v>
      </c>
      <c r="U117" s="231">
        <v>9.1110000000000007</v>
      </c>
      <c r="V117" s="231">
        <f>ROUND(E117*U117,2)</f>
        <v>9.11</v>
      </c>
      <c r="W117" s="231"/>
      <c r="X117" s="231" t="s">
        <v>161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162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56.25" outlineLevel="1" x14ac:dyDescent="0.2">
      <c r="A118" s="240">
        <v>94</v>
      </c>
      <c r="B118" s="241" t="s">
        <v>607</v>
      </c>
      <c r="C118" s="257" t="s">
        <v>608</v>
      </c>
      <c r="D118" s="242" t="s">
        <v>167</v>
      </c>
      <c r="E118" s="243">
        <v>1</v>
      </c>
      <c r="F118" s="244"/>
      <c r="G118" s="245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15</v>
      </c>
      <c r="M118" s="231">
        <f>G118*(1+L118/100)</f>
        <v>0</v>
      </c>
      <c r="N118" s="231">
        <v>5.5E-2</v>
      </c>
      <c r="O118" s="231">
        <f>ROUND(E118*N118,2)</f>
        <v>0.06</v>
      </c>
      <c r="P118" s="231">
        <v>0</v>
      </c>
      <c r="Q118" s="231">
        <f>ROUND(E118*P118,2)</f>
        <v>0</v>
      </c>
      <c r="R118" s="231"/>
      <c r="S118" s="231" t="s">
        <v>159</v>
      </c>
      <c r="T118" s="231" t="s">
        <v>160</v>
      </c>
      <c r="U118" s="231">
        <v>0</v>
      </c>
      <c r="V118" s="231">
        <f>ROUND(E118*U118,2)</f>
        <v>0</v>
      </c>
      <c r="W118" s="231"/>
      <c r="X118" s="231" t="s">
        <v>188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189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29"/>
      <c r="B119" s="230"/>
      <c r="C119" s="258" t="s">
        <v>609</v>
      </c>
      <c r="D119" s="253"/>
      <c r="E119" s="253"/>
      <c r="F119" s="253"/>
      <c r="G119" s="253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224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52" t="str">
        <f>C119</f>
        <v>13,4 kW; v = 725 mm; š = 800 mm; hloubka kotle 390 mm; průměr odkouření 100/60 mm; vel. zásobníku 55 litrů; hořák</v>
      </c>
      <c r="BB119" s="212"/>
      <c r="BC119" s="212"/>
      <c r="BD119" s="212"/>
      <c r="BE119" s="212"/>
      <c r="BF119" s="212"/>
      <c r="BG119" s="212"/>
      <c r="BH119" s="212"/>
    </row>
    <row r="120" spans="1:60" ht="33.75" outlineLevel="1" x14ac:dyDescent="0.2">
      <c r="A120" s="246">
        <v>95</v>
      </c>
      <c r="B120" s="247" t="s">
        <v>610</v>
      </c>
      <c r="C120" s="256" t="s">
        <v>611</v>
      </c>
      <c r="D120" s="248" t="s">
        <v>167</v>
      </c>
      <c r="E120" s="249">
        <v>1</v>
      </c>
      <c r="F120" s="250"/>
      <c r="G120" s="251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15</v>
      </c>
      <c r="M120" s="231">
        <f>G120*(1+L120/100)</f>
        <v>0</v>
      </c>
      <c r="N120" s="231">
        <v>1.5E-3</v>
      </c>
      <c r="O120" s="231">
        <f>ROUND(E120*N120,2)</f>
        <v>0</v>
      </c>
      <c r="P120" s="231">
        <v>0</v>
      </c>
      <c r="Q120" s="231">
        <f>ROUND(E120*P120,2)</f>
        <v>0</v>
      </c>
      <c r="R120" s="231"/>
      <c r="S120" s="231" t="s">
        <v>159</v>
      </c>
      <c r="T120" s="231" t="s">
        <v>160</v>
      </c>
      <c r="U120" s="231">
        <v>0</v>
      </c>
      <c r="V120" s="231">
        <f>ROUND(E120*U120,2)</f>
        <v>0</v>
      </c>
      <c r="W120" s="231"/>
      <c r="X120" s="231" t="s">
        <v>188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189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33.75" outlineLevel="1" x14ac:dyDescent="0.2">
      <c r="A121" s="246">
        <v>96</v>
      </c>
      <c r="B121" s="247" t="s">
        <v>612</v>
      </c>
      <c r="C121" s="256" t="s">
        <v>613</v>
      </c>
      <c r="D121" s="248" t="s">
        <v>167</v>
      </c>
      <c r="E121" s="249">
        <v>1</v>
      </c>
      <c r="F121" s="250"/>
      <c r="G121" s="251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15</v>
      </c>
      <c r="M121" s="231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1"/>
      <c r="S121" s="231" t="s">
        <v>159</v>
      </c>
      <c r="T121" s="231" t="s">
        <v>160</v>
      </c>
      <c r="U121" s="231">
        <v>0.19</v>
      </c>
      <c r="V121" s="231">
        <f>ROUND(E121*U121,2)</f>
        <v>0.19</v>
      </c>
      <c r="W121" s="231"/>
      <c r="X121" s="231" t="s">
        <v>161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162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33.75" outlineLevel="1" x14ac:dyDescent="0.2">
      <c r="A122" s="246">
        <v>97</v>
      </c>
      <c r="B122" s="247" t="s">
        <v>614</v>
      </c>
      <c r="C122" s="256" t="s">
        <v>615</v>
      </c>
      <c r="D122" s="248" t="s">
        <v>167</v>
      </c>
      <c r="E122" s="249">
        <v>6</v>
      </c>
      <c r="F122" s="250"/>
      <c r="G122" s="251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15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1"/>
      <c r="S122" s="231" t="s">
        <v>159</v>
      </c>
      <c r="T122" s="231" t="s">
        <v>160</v>
      </c>
      <c r="U122" s="231">
        <v>0.24</v>
      </c>
      <c r="V122" s="231">
        <f>ROUND(E122*U122,2)</f>
        <v>1.44</v>
      </c>
      <c r="W122" s="231"/>
      <c r="X122" s="231" t="s">
        <v>161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162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46">
        <v>98</v>
      </c>
      <c r="B123" s="247" t="s">
        <v>616</v>
      </c>
      <c r="C123" s="256" t="s">
        <v>617</v>
      </c>
      <c r="D123" s="248" t="s">
        <v>167</v>
      </c>
      <c r="E123" s="249">
        <v>1</v>
      </c>
      <c r="F123" s="250"/>
      <c r="G123" s="251">
        <f>ROUND(E123*F123,2)</f>
        <v>0</v>
      </c>
      <c r="H123" s="232"/>
      <c r="I123" s="231">
        <f>ROUND(E123*H123,2)</f>
        <v>0</v>
      </c>
      <c r="J123" s="232"/>
      <c r="K123" s="231">
        <f>ROUND(E123*J123,2)</f>
        <v>0</v>
      </c>
      <c r="L123" s="231">
        <v>15</v>
      </c>
      <c r="M123" s="231">
        <f>G123*(1+L123/100)</f>
        <v>0</v>
      </c>
      <c r="N123" s="231">
        <v>0</v>
      </c>
      <c r="O123" s="231">
        <f>ROUND(E123*N123,2)</f>
        <v>0</v>
      </c>
      <c r="P123" s="231">
        <v>0</v>
      </c>
      <c r="Q123" s="231">
        <f>ROUND(E123*P123,2)</f>
        <v>0</v>
      </c>
      <c r="R123" s="231"/>
      <c r="S123" s="231" t="s">
        <v>159</v>
      </c>
      <c r="T123" s="231" t="s">
        <v>160</v>
      </c>
      <c r="U123" s="231">
        <v>0.23</v>
      </c>
      <c r="V123" s="231">
        <f>ROUND(E123*U123,2)</f>
        <v>0.23</v>
      </c>
      <c r="W123" s="231"/>
      <c r="X123" s="231" t="s">
        <v>161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162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46">
        <v>99</v>
      </c>
      <c r="B124" s="247" t="s">
        <v>618</v>
      </c>
      <c r="C124" s="256" t="s">
        <v>619</v>
      </c>
      <c r="D124" s="248" t="s">
        <v>167</v>
      </c>
      <c r="E124" s="249">
        <v>1</v>
      </c>
      <c r="F124" s="250"/>
      <c r="G124" s="251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15</v>
      </c>
      <c r="M124" s="231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1"/>
      <c r="S124" s="231" t="s">
        <v>159</v>
      </c>
      <c r="T124" s="231" t="s">
        <v>160</v>
      </c>
      <c r="U124" s="231">
        <v>0.21</v>
      </c>
      <c r="V124" s="231">
        <f>ROUND(E124*U124,2)</f>
        <v>0.21</v>
      </c>
      <c r="W124" s="231"/>
      <c r="X124" s="231" t="s">
        <v>161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162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46">
        <v>100</v>
      </c>
      <c r="B125" s="247" t="s">
        <v>620</v>
      </c>
      <c r="C125" s="256" t="s">
        <v>621</v>
      </c>
      <c r="D125" s="248" t="s">
        <v>167</v>
      </c>
      <c r="E125" s="249">
        <v>1</v>
      </c>
      <c r="F125" s="250"/>
      <c r="G125" s="251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15</v>
      </c>
      <c r="M125" s="231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1"/>
      <c r="S125" s="231" t="s">
        <v>159</v>
      </c>
      <c r="T125" s="231" t="s">
        <v>160</v>
      </c>
      <c r="U125" s="231">
        <v>0.35</v>
      </c>
      <c r="V125" s="231">
        <f>ROUND(E125*U125,2)</f>
        <v>0.35</v>
      </c>
      <c r="W125" s="231"/>
      <c r="X125" s="231" t="s">
        <v>161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162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6">
        <v>101</v>
      </c>
      <c r="B126" s="247" t="s">
        <v>622</v>
      </c>
      <c r="C126" s="256" t="s">
        <v>623</v>
      </c>
      <c r="D126" s="248" t="s">
        <v>455</v>
      </c>
      <c r="E126" s="249">
        <v>1</v>
      </c>
      <c r="F126" s="250"/>
      <c r="G126" s="251">
        <f>ROUND(E126*F126,2)</f>
        <v>0</v>
      </c>
      <c r="H126" s="232"/>
      <c r="I126" s="231">
        <f>ROUND(E126*H126,2)</f>
        <v>0</v>
      </c>
      <c r="J126" s="232"/>
      <c r="K126" s="231">
        <f>ROUND(E126*J126,2)</f>
        <v>0</v>
      </c>
      <c r="L126" s="231">
        <v>15</v>
      </c>
      <c r="M126" s="231">
        <f>G126*(1+L126/100)</f>
        <v>0</v>
      </c>
      <c r="N126" s="231">
        <v>2.2599999999999999E-3</v>
      </c>
      <c r="O126" s="231">
        <f>ROUND(E126*N126,2)</f>
        <v>0</v>
      </c>
      <c r="P126" s="231">
        <v>0</v>
      </c>
      <c r="Q126" s="231">
        <f>ROUND(E126*P126,2)</f>
        <v>0</v>
      </c>
      <c r="R126" s="231"/>
      <c r="S126" s="231" t="s">
        <v>159</v>
      </c>
      <c r="T126" s="231" t="s">
        <v>160</v>
      </c>
      <c r="U126" s="231">
        <v>0.75900000000000001</v>
      </c>
      <c r="V126" s="231">
        <f>ROUND(E126*U126,2)</f>
        <v>0.76</v>
      </c>
      <c r="W126" s="231"/>
      <c r="X126" s="231" t="s">
        <v>161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162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46">
        <v>102</v>
      </c>
      <c r="B127" s="247" t="s">
        <v>624</v>
      </c>
      <c r="C127" s="256" t="s">
        <v>625</v>
      </c>
      <c r="D127" s="248" t="s">
        <v>167</v>
      </c>
      <c r="E127" s="249">
        <v>1</v>
      </c>
      <c r="F127" s="250"/>
      <c r="G127" s="251">
        <f>ROUND(E127*F127,2)</f>
        <v>0</v>
      </c>
      <c r="H127" s="232"/>
      <c r="I127" s="231">
        <f>ROUND(E127*H127,2)</f>
        <v>0</v>
      </c>
      <c r="J127" s="232"/>
      <c r="K127" s="231">
        <f>ROUND(E127*J127,2)</f>
        <v>0</v>
      </c>
      <c r="L127" s="231">
        <v>15</v>
      </c>
      <c r="M127" s="231">
        <f>G127*(1+L127/100)</f>
        <v>0</v>
      </c>
      <c r="N127" s="231">
        <v>3.6999999999999999E-4</v>
      </c>
      <c r="O127" s="231">
        <f>ROUND(E127*N127,2)</f>
        <v>0</v>
      </c>
      <c r="P127" s="231">
        <v>0</v>
      </c>
      <c r="Q127" s="231">
        <f>ROUND(E127*P127,2)</f>
        <v>0</v>
      </c>
      <c r="R127" s="231"/>
      <c r="S127" s="231" t="s">
        <v>159</v>
      </c>
      <c r="T127" s="231" t="s">
        <v>160</v>
      </c>
      <c r="U127" s="231">
        <v>0.38100000000000001</v>
      </c>
      <c r="V127" s="231">
        <f>ROUND(E127*U127,2)</f>
        <v>0.38</v>
      </c>
      <c r="W127" s="231"/>
      <c r="X127" s="231" t="s">
        <v>161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162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46">
        <v>103</v>
      </c>
      <c r="B128" s="247" t="s">
        <v>626</v>
      </c>
      <c r="C128" s="256" t="s">
        <v>627</v>
      </c>
      <c r="D128" s="248" t="s">
        <v>167</v>
      </c>
      <c r="E128" s="249">
        <v>1</v>
      </c>
      <c r="F128" s="250"/>
      <c r="G128" s="251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15</v>
      </c>
      <c r="M128" s="231">
        <f>G128*(1+L128/100)</f>
        <v>0</v>
      </c>
      <c r="N128" s="231">
        <v>1.4999999999999999E-4</v>
      </c>
      <c r="O128" s="231">
        <f>ROUND(E128*N128,2)</f>
        <v>0</v>
      </c>
      <c r="P128" s="231">
        <v>0</v>
      </c>
      <c r="Q128" s="231">
        <f>ROUND(E128*P128,2)</f>
        <v>0</v>
      </c>
      <c r="R128" s="231"/>
      <c r="S128" s="231" t="s">
        <v>159</v>
      </c>
      <c r="T128" s="231" t="s">
        <v>160</v>
      </c>
      <c r="U128" s="231">
        <v>0</v>
      </c>
      <c r="V128" s="231">
        <f>ROUND(E128*U128,2)</f>
        <v>0</v>
      </c>
      <c r="W128" s="231"/>
      <c r="X128" s="231" t="s">
        <v>188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189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46">
        <v>104</v>
      </c>
      <c r="B129" s="247" t="s">
        <v>628</v>
      </c>
      <c r="C129" s="256" t="s">
        <v>629</v>
      </c>
      <c r="D129" s="248" t="s">
        <v>178</v>
      </c>
      <c r="E129" s="249">
        <v>5</v>
      </c>
      <c r="F129" s="250"/>
      <c r="G129" s="251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15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 t="s">
        <v>159</v>
      </c>
      <c r="T129" s="231" t="s">
        <v>160</v>
      </c>
      <c r="U129" s="231">
        <v>0</v>
      </c>
      <c r="V129" s="231">
        <f>ROUND(E129*U129,2)</f>
        <v>0</v>
      </c>
      <c r="W129" s="231"/>
      <c r="X129" s="231" t="s">
        <v>161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162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46">
        <v>105</v>
      </c>
      <c r="B130" s="247" t="s">
        <v>630</v>
      </c>
      <c r="C130" s="256" t="s">
        <v>631</v>
      </c>
      <c r="D130" s="248" t="s">
        <v>185</v>
      </c>
      <c r="E130" s="249">
        <v>6.0019999999999997E-2</v>
      </c>
      <c r="F130" s="250"/>
      <c r="G130" s="251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15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 t="s">
        <v>159</v>
      </c>
      <c r="T130" s="231" t="s">
        <v>160</v>
      </c>
      <c r="U130" s="231">
        <v>12.207000000000001</v>
      </c>
      <c r="V130" s="231">
        <f>ROUND(E130*U130,2)</f>
        <v>0.73</v>
      </c>
      <c r="W130" s="231"/>
      <c r="X130" s="231" t="s">
        <v>161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162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34" t="s">
        <v>154</v>
      </c>
      <c r="B131" s="235" t="s">
        <v>101</v>
      </c>
      <c r="C131" s="255" t="s">
        <v>102</v>
      </c>
      <c r="D131" s="236"/>
      <c r="E131" s="237"/>
      <c r="F131" s="238"/>
      <c r="G131" s="239">
        <f>SUMIF(AG132:AG138,"&lt;&gt;NOR",G132:G138)</f>
        <v>0</v>
      </c>
      <c r="H131" s="233"/>
      <c r="I131" s="233">
        <f>SUM(I132:I138)</f>
        <v>0</v>
      </c>
      <c r="J131" s="233"/>
      <c r="K131" s="233">
        <f>SUM(K132:K138)</f>
        <v>0</v>
      </c>
      <c r="L131" s="233"/>
      <c r="M131" s="233">
        <f>SUM(M132:M138)</f>
        <v>0</v>
      </c>
      <c r="N131" s="233"/>
      <c r="O131" s="233">
        <f>SUM(O132:O138)</f>
        <v>0.05</v>
      </c>
      <c r="P131" s="233"/>
      <c r="Q131" s="233">
        <f>SUM(Q132:Q138)</f>
        <v>0</v>
      </c>
      <c r="R131" s="233"/>
      <c r="S131" s="233"/>
      <c r="T131" s="233"/>
      <c r="U131" s="233"/>
      <c r="V131" s="233">
        <f>SUM(V132:V138)</f>
        <v>27.72</v>
      </c>
      <c r="W131" s="233"/>
      <c r="X131" s="233"/>
      <c r="AG131" t="s">
        <v>155</v>
      </c>
    </row>
    <row r="132" spans="1:60" ht="33.75" outlineLevel="1" x14ac:dyDescent="0.2">
      <c r="A132" s="246">
        <v>106</v>
      </c>
      <c r="B132" s="247" t="s">
        <v>632</v>
      </c>
      <c r="C132" s="256" t="s">
        <v>633</v>
      </c>
      <c r="D132" s="248" t="s">
        <v>178</v>
      </c>
      <c r="E132" s="249">
        <v>47.04</v>
      </c>
      <c r="F132" s="250"/>
      <c r="G132" s="251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15</v>
      </c>
      <c r="M132" s="231">
        <f>G132*(1+L132/100)</f>
        <v>0</v>
      </c>
      <c r="N132" s="231">
        <v>7.6000000000000004E-4</v>
      </c>
      <c r="O132" s="231">
        <f>ROUND(E132*N132,2)</f>
        <v>0.04</v>
      </c>
      <c r="P132" s="231">
        <v>0</v>
      </c>
      <c r="Q132" s="231">
        <f>ROUND(E132*P132,2)</f>
        <v>0</v>
      </c>
      <c r="R132" s="231"/>
      <c r="S132" s="231" t="s">
        <v>159</v>
      </c>
      <c r="T132" s="231" t="s">
        <v>160</v>
      </c>
      <c r="U132" s="231">
        <v>0.29737999999999998</v>
      </c>
      <c r="V132" s="231">
        <f>ROUND(E132*U132,2)</f>
        <v>13.99</v>
      </c>
      <c r="W132" s="231"/>
      <c r="X132" s="231" t="s">
        <v>161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162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33.75" outlineLevel="1" x14ac:dyDescent="0.2">
      <c r="A133" s="246">
        <v>107</v>
      </c>
      <c r="B133" s="247" t="s">
        <v>634</v>
      </c>
      <c r="C133" s="256" t="s">
        <v>635</v>
      </c>
      <c r="D133" s="248" t="s">
        <v>178</v>
      </c>
      <c r="E133" s="249">
        <v>10.08</v>
      </c>
      <c r="F133" s="250"/>
      <c r="G133" s="251">
        <f>ROUND(E133*F133,2)</f>
        <v>0</v>
      </c>
      <c r="H133" s="232"/>
      <c r="I133" s="231">
        <f>ROUND(E133*H133,2)</f>
        <v>0</v>
      </c>
      <c r="J133" s="232"/>
      <c r="K133" s="231">
        <f>ROUND(E133*J133,2)</f>
        <v>0</v>
      </c>
      <c r="L133" s="231">
        <v>15</v>
      </c>
      <c r="M133" s="231">
        <f>G133*(1+L133/100)</f>
        <v>0</v>
      </c>
      <c r="N133" s="231">
        <v>8.8000000000000003E-4</v>
      </c>
      <c r="O133" s="231">
        <f>ROUND(E133*N133,2)</f>
        <v>0.01</v>
      </c>
      <c r="P133" s="231">
        <v>0</v>
      </c>
      <c r="Q133" s="231">
        <f>ROUND(E133*P133,2)</f>
        <v>0</v>
      </c>
      <c r="R133" s="231"/>
      <c r="S133" s="231" t="s">
        <v>159</v>
      </c>
      <c r="T133" s="231" t="s">
        <v>160</v>
      </c>
      <c r="U133" s="231">
        <v>0.30737999999999999</v>
      </c>
      <c r="V133" s="231">
        <f>ROUND(E133*U133,2)</f>
        <v>3.1</v>
      </c>
      <c r="W133" s="231"/>
      <c r="X133" s="231" t="s">
        <v>161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162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33.75" outlineLevel="1" x14ac:dyDescent="0.2">
      <c r="A134" s="246">
        <v>108</v>
      </c>
      <c r="B134" s="247" t="s">
        <v>636</v>
      </c>
      <c r="C134" s="256" t="s">
        <v>637</v>
      </c>
      <c r="D134" s="248" t="s">
        <v>167</v>
      </c>
      <c r="E134" s="249">
        <v>10</v>
      </c>
      <c r="F134" s="250"/>
      <c r="G134" s="251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15</v>
      </c>
      <c r="M134" s="231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 t="s">
        <v>159</v>
      </c>
      <c r="T134" s="231" t="s">
        <v>160</v>
      </c>
      <c r="U134" s="231">
        <v>0.23699999999999999</v>
      </c>
      <c r="V134" s="231">
        <f>ROUND(E134*U134,2)</f>
        <v>2.37</v>
      </c>
      <c r="W134" s="231"/>
      <c r="X134" s="231" t="s">
        <v>161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162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45" outlineLevel="1" x14ac:dyDescent="0.2">
      <c r="A135" s="246">
        <v>109</v>
      </c>
      <c r="B135" s="247" t="s">
        <v>638</v>
      </c>
      <c r="C135" s="256" t="s">
        <v>639</v>
      </c>
      <c r="D135" s="248" t="s">
        <v>178</v>
      </c>
      <c r="E135" s="249">
        <v>9</v>
      </c>
      <c r="F135" s="250"/>
      <c r="G135" s="251">
        <f>ROUND(E135*F135,2)</f>
        <v>0</v>
      </c>
      <c r="H135" s="232"/>
      <c r="I135" s="231">
        <f>ROUND(E135*H135,2)</f>
        <v>0</v>
      </c>
      <c r="J135" s="232"/>
      <c r="K135" s="231">
        <f>ROUND(E135*J135,2)</f>
        <v>0</v>
      </c>
      <c r="L135" s="231">
        <v>15</v>
      </c>
      <c r="M135" s="231">
        <f>G135*(1+L135/100)</f>
        <v>0</v>
      </c>
      <c r="N135" s="231">
        <v>3.0000000000000001E-5</v>
      </c>
      <c r="O135" s="231">
        <f>ROUND(E135*N135,2)</f>
        <v>0</v>
      </c>
      <c r="P135" s="231">
        <v>0</v>
      </c>
      <c r="Q135" s="231">
        <f>ROUND(E135*P135,2)</f>
        <v>0</v>
      </c>
      <c r="R135" s="231"/>
      <c r="S135" s="231" t="s">
        <v>159</v>
      </c>
      <c r="T135" s="231" t="s">
        <v>160</v>
      </c>
      <c r="U135" s="231">
        <v>0.13500000000000001</v>
      </c>
      <c r="V135" s="231">
        <f>ROUND(E135*U135,2)</f>
        <v>1.22</v>
      </c>
      <c r="W135" s="231"/>
      <c r="X135" s="231" t="s">
        <v>161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162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45" outlineLevel="1" x14ac:dyDescent="0.2">
      <c r="A136" s="246">
        <v>110</v>
      </c>
      <c r="B136" s="247" t="s">
        <v>640</v>
      </c>
      <c r="C136" s="256" t="s">
        <v>641</v>
      </c>
      <c r="D136" s="248" t="s">
        <v>178</v>
      </c>
      <c r="E136" s="249">
        <v>46</v>
      </c>
      <c r="F136" s="250"/>
      <c r="G136" s="251">
        <f>ROUND(E136*F136,2)</f>
        <v>0</v>
      </c>
      <c r="H136" s="232"/>
      <c r="I136" s="231">
        <f>ROUND(E136*H136,2)</f>
        <v>0</v>
      </c>
      <c r="J136" s="232"/>
      <c r="K136" s="231">
        <f>ROUND(E136*J136,2)</f>
        <v>0</v>
      </c>
      <c r="L136" s="231">
        <v>15</v>
      </c>
      <c r="M136" s="231">
        <f>G136*(1+L136/100)</f>
        <v>0</v>
      </c>
      <c r="N136" s="231">
        <v>3.0000000000000001E-5</v>
      </c>
      <c r="O136" s="231">
        <f>ROUND(E136*N136,2)</f>
        <v>0</v>
      </c>
      <c r="P136" s="231">
        <v>0</v>
      </c>
      <c r="Q136" s="231">
        <f>ROUND(E136*P136,2)</f>
        <v>0</v>
      </c>
      <c r="R136" s="231"/>
      <c r="S136" s="231" t="s">
        <v>159</v>
      </c>
      <c r="T136" s="231" t="s">
        <v>160</v>
      </c>
      <c r="U136" s="231">
        <v>0.13500000000000001</v>
      </c>
      <c r="V136" s="231">
        <f>ROUND(E136*U136,2)</f>
        <v>6.21</v>
      </c>
      <c r="W136" s="231"/>
      <c r="X136" s="231" t="s">
        <v>161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162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46">
        <v>111</v>
      </c>
      <c r="B137" s="247" t="s">
        <v>642</v>
      </c>
      <c r="C137" s="256" t="s">
        <v>643</v>
      </c>
      <c r="D137" s="248" t="s">
        <v>178</v>
      </c>
      <c r="E137" s="249">
        <v>8.5</v>
      </c>
      <c r="F137" s="250"/>
      <c r="G137" s="251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15</v>
      </c>
      <c r="M137" s="231">
        <f>G137*(1+L137/100)</f>
        <v>0</v>
      </c>
      <c r="N137" s="231">
        <v>6.9999999999999994E-5</v>
      </c>
      <c r="O137" s="231">
        <f>ROUND(E137*N137,2)</f>
        <v>0</v>
      </c>
      <c r="P137" s="231">
        <v>0</v>
      </c>
      <c r="Q137" s="231">
        <f>ROUND(E137*P137,2)</f>
        <v>0</v>
      </c>
      <c r="R137" s="231"/>
      <c r="S137" s="231" t="s">
        <v>159</v>
      </c>
      <c r="T137" s="231" t="s">
        <v>160</v>
      </c>
      <c r="U137" s="231">
        <v>8.6999999999999994E-2</v>
      </c>
      <c r="V137" s="231">
        <f>ROUND(E137*U137,2)</f>
        <v>0.74</v>
      </c>
      <c r="W137" s="231"/>
      <c r="X137" s="231" t="s">
        <v>161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162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46">
        <v>112</v>
      </c>
      <c r="B138" s="247" t="s">
        <v>644</v>
      </c>
      <c r="C138" s="256" t="s">
        <v>645</v>
      </c>
      <c r="D138" s="248" t="s">
        <v>185</v>
      </c>
      <c r="E138" s="249">
        <v>2.828E-2</v>
      </c>
      <c r="F138" s="250"/>
      <c r="G138" s="251">
        <f>ROUND(E138*F138,2)</f>
        <v>0</v>
      </c>
      <c r="H138" s="232"/>
      <c r="I138" s="231">
        <f>ROUND(E138*H138,2)</f>
        <v>0</v>
      </c>
      <c r="J138" s="232"/>
      <c r="K138" s="231">
        <f>ROUND(E138*J138,2)</f>
        <v>0</v>
      </c>
      <c r="L138" s="231">
        <v>15</v>
      </c>
      <c r="M138" s="231">
        <f>G138*(1+L138/100)</f>
        <v>0</v>
      </c>
      <c r="N138" s="231">
        <v>0</v>
      </c>
      <c r="O138" s="231">
        <f>ROUND(E138*N138,2)</f>
        <v>0</v>
      </c>
      <c r="P138" s="231">
        <v>0</v>
      </c>
      <c r="Q138" s="231">
        <f>ROUND(E138*P138,2)</f>
        <v>0</v>
      </c>
      <c r="R138" s="231"/>
      <c r="S138" s="231" t="s">
        <v>159</v>
      </c>
      <c r="T138" s="231" t="s">
        <v>160</v>
      </c>
      <c r="U138" s="231">
        <v>3.28</v>
      </c>
      <c r="V138" s="231">
        <f>ROUND(E138*U138,2)</f>
        <v>0.09</v>
      </c>
      <c r="W138" s="231"/>
      <c r="X138" s="231" t="s">
        <v>161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162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234" t="s">
        <v>154</v>
      </c>
      <c r="B139" s="235" t="s">
        <v>103</v>
      </c>
      <c r="C139" s="255" t="s">
        <v>104</v>
      </c>
      <c r="D139" s="236"/>
      <c r="E139" s="237"/>
      <c r="F139" s="238"/>
      <c r="G139" s="239">
        <f>SUMIF(AG140:AG147,"&lt;&gt;NOR",G140:G147)</f>
        <v>0</v>
      </c>
      <c r="H139" s="233"/>
      <c r="I139" s="233">
        <f>SUM(I140:I147)</f>
        <v>0</v>
      </c>
      <c r="J139" s="233"/>
      <c r="K139" s="233">
        <f>SUM(K140:K147)</f>
        <v>0</v>
      </c>
      <c r="L139" s="233"/>
      <c r="M139" s="233">
        <f>SUM(M140:M147)</f>
        <v>0</v>
      </c>
      <c r="N139" s="233"/>
      <c r="O139" s="233">
        <f>SUM(O140:O147)</f>
        <v>0</v>
      </c>
      <c r="P139" s="233"/>
      <c r="Q139" s="233">
        <f>SUM(Q140:Q147)</f>
        <v>0</v>
      </c>
      <c r="R139" s="233"/>
      <c r="S139" s="233"/>
      <c r="T139" s="233"/>
      <c r="U139" s="233"/>
      <c r="V139" s="233">
        <f>SUM(V140:V147)</f>
        <v>1.93</v>
      </c>
      <c r="W139" s="233"/>
      <c r="X139" s="233"/>
      <c r="AG139" t="s">
        <v>155</v>
      </c>
    </row>
    <row r="140" spans="1:60" ht="22.5" outlineLevel="1" x14ac:dyDescent="0.2">
      <c r="A140" s="246">
        <v>113</v>
      </c>
      <c r="B140" s="247" t="s">
        <v>646</v>
      </c>
      <c r="C140" s="256" t="s">
        <v>647</v>
      </c>
      <c r="D140" s="248" t="s">
        <v>167</v>
      </c>
      <c r="E140" s="249">
        <v>1</v>
      </c>
      <c r="F140" s="250"/>
      <c r="G140" s="251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15</v>
      </c>
      <c r="M140" s="231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1"/>
      <c r="S140" s="231" t="s">
        <v>159</v>
      </c>
      <c r="T140" s="231" t="s">
        <v>160</v>
      </c>
      <c r="U140" s="231">
        <v>8.2000000000000003E-2</v>
      </c>
      <c r="V140" s="231">
        <f>ROUND(E140*U140,2)</f>
        <v>0.08</v>
      </c>
      <c r="W140" s="231"/>
      <c r="X140" s="231" t="s">
        <v>161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162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45" outlineLevel="1" x14ac:dyDescent="0.2">
      <c r="A141" s="246">
        <v>114</v>
      </c>
      <c r="B141" s="247" t="s">
        <v>648</v>
      </c>
      <c r="C141" s="256" t="s">
        <v>649</v>
      </c>
      <c r="D141" s="248" t="s">
        <v>167</v>
      </c>
      <c r="E141" s="249">
        <v>1</v>
      </c>
      <c r="F141" s="250"/>
      <c r="G141" s="251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15</v>
      </c>
      <c r="M141" s="231">
        <f>G141*(1+L141/100)</f>
        <v>0</v>
      </c>
      <c r="N141" s="231">
        <v>2.0000000000000001E-4</v>
      </c>
      <c r="O141" s="231">
        <f>ROUND(E141*N141,2)</f>
        <v>0</v>
      </c>
      <c r="P141" s="231">
        <v>0</v>
      </c>
      <c r="Q141" s="231">
        <f>ROUND(E141*P141,2)</f>
        <v>0</v>
      </c>
      <c r="R141" s="231"/>
      <c r="S141" s="231" t="s">
        <v>159</v>
      </c>
      <c r="T141" s="231" t="s">
        <v>160</v>
      </c>
      <c r="U141" s="231">
        <v>0.17499999999999999</v>
      </c>
      <c r="V141" s="231">
        <f>ROUND(E141*U141,2)</f>
        <v>0.18</v>
      </c>
      <c r="W141" s="231"/>
      <c r="X141" s="231" t="s">
        <v>161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162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33.75" outlineLevel="1" x14ac:dyDescent="0.2">
      <c r="A142" s="246">
        <v>115</v>
      </c>
      <c r="B142" s="247" t="s">
        <v>650</v>
      </c>
      <c r="C142" s="256" t="s">
        <v>651</v>
      </c>
      <c r="D142" s="248" t="s">
        <v>167</v>
      </c>
      <c r="E142" s="249">
        <v>4</v>
      </c>
      <c r="F142" s="250"/>
      <c r="G142" s="251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15</v>
      </c>
      <c r="M142" s="231">
        <f>G142*(1+L142/100)</f>
        <v>0</v>
      </c>
      <c r="N142" s="231">
        <v>9.0000000000000006E-5</v>
      </c>
      <c r="O142" s="231">
        <f>ROUND(E142*N142,2)</f>
        <v>0</v>
      </c>
      <c r="P142" s="231">
        <v>0</v>
      </c>
      <c r="Q142" s="231">
        <f>ROUND(E142*P142,2)</f>
        <v>0</v>
      </c>
      <c r="R142" s="231"/>
      <c r="S142" s="231" t="s">
        <v>159</v>
      </c>
      <c r="T142" s="231" t="s">
        <v>160</v>
      </c>
      <c r="U142" s="231">
        <v>0.16400000000000001</v>
      </c>
      <c r="V142" s="231">
        <f>ROUND(E142*U142,2)</f>
        <v>0.66</v>
      </c>
      <c r="W142" s="231"/>
      <c r="X142" s="231" t="s">
        <v>161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162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33.75" outlineLevel="1" x14ac:dyDescent="0.2">
      <c r="A143" s="246">
        <v>116</v>
      </c>
      <c r="B143" s="247" t="s">
        <v>652</v>
      </c>
      <c r="C143" s="256" t="s">
        <v>653</v>
      </c>
      <c r="D143" s="248" t="s">
        <v>167</v>
      </c>
      <c r="E143" s="249">
        <v>2</v>
      </c>
      <c r="F143" s="250"/>
      <c r="G143" s="251">
        <f>ROUND(E143*F143,2)</f>
        <v>0</v>
      </c>
      <c r="H143" s="232"/>
      <c r="I143" s="231">
        <f>ROUND(E143*H143,2)</f>
        <v>0</v>
      </c>
      <c r="J143" s="232"/>
      <c r="K143" s="231">
        <f>ROUND(E143*J143,2)</f>
        <v>0</v>
      </c>
      <c r="L143" s="231">
        <v>15</v>
      </c>
      <c r="M143" s="231">
        <f>G143*(1+L143/100)</f>
        <v>0</v>
      </c>
      <c r="N143" s="231">
        <v>0</v>
      </c>
      <c r="O143" s="231">
        <f>ROUND(E143*N143,2)</f>
        <v>0</v>
      </c>
      <c r="P143" s="231">
        <v>0</v>
      </c>
      <c r="Q143" s="231">
        <f>ROUND(E143*P143,2)</f>
        <v>0</v>
      </c>
      <c r="R143" s="231"/>
      <c r="S143" s="231" t="s">
        <v>159</v>
      </c>
      <c r="T143" s="231" t="s">
        <v>160</v>
      </c>
      <c r="U143" s="231">
        <v>8.3000000000000004E-2</v>
      </c>
      <c r="V143" s="231">
        <f>ROUND(E143*U143,2)</f>
        <v>0.17</v>
      </c>
      <c r="W143" s="231"/>
      <c r="X143" s="231" t="s">
        <v>161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162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33.75" outlineLevel="1" x14ac:dyDescent="0.2">
      <c r="A144" s="246">
        <v>117</v>
      </c>
      <c r="B144" s="247" t="s">
        <v>654</v>
      </c>
      <c r="C144" s="256" t="s">
        <v>655</v>
      </c>
      <c r="D144" s="248" t="s">
        <v>167</v>
      </c>
      <c r="E144" s="249">
        <v>1</v>
      </c>
      <c r="F144" s="250"/>
      <c r="G144" s="251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15</v>
      </c>
      <c r="M144" s="231">
        <f>G144*(1+L144/100)</f>
        <v>0</v>
      </c>
      <c r="N144" s="231">
        <v>2.5000000000000001E-4</v>
      </c>
      <c r="O144" s="231">
        <f>ROUND(E144*N144,2)</f>
        <v>0</v>
      </c>
      <c r="P144" s="231">
        <v>0</v>
      </c>
      <c r="Q144" s="231">
        <f>ROUND(E144*P144,2)</f>
        <v>0</v>
      </c>
      <c r="R144" s="231"/>
      <c r="S144" s="231" t="s">
        <v>159</v>
      </c>
      <c r="T144" s="231" t="s">
        <v>160</v>
      </c>
      <c r="U144" s="231">
        <v>0.20699999999999999</v>
      </c>
      <c r="V144" s="231">
        <f>ROUND(E144*U144,2)</f>
        <v>0.21</v>
      </c>
      <c r="W144" s="231"/>
      <c r="X144" s="231" t="s">
        <v>161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162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33.75" outlineLevel="1" x14ac:dyDescent="0.2">
      <c r="A145" s="246">
        <v>118</v>
      </c>
      <c r="B145" s="247" t="s">
        <v>656</v>
      </c>
      <c r="C145" s="256" t="s">
        <v>657</v>
      </c>
      <c r="D145" s="248" t="s">
        <v>167</v>
      </c>
      <c r="E145" s="249">
        <v>3</v>
      </c>
      <c r="F145" s="250"/>
      <c r="G145" s="251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15</v>
      </c>
      <c r="M145" s="231">
        <f>G145*(1+L145/100)</f>
        <v>0</v>
      </c>
      <c r="N145" s="231">
        <v>3.8000000000000002E-4</v>
      </c>
      <c r="O145" s="231">
        <f>ROUND(E145*N145,2)</f>
        <v>0</v>
      </c>
      <c r="P145" s="231">
        <v>0</v>
      </c>
      <c r="Q145" s="231">
        <f>ROUND(E145*P145,2)</f>
        <v>0</v>
      </c>
      <c r="R145" s="231"/>
      <c r="S145" s="231" t="s">
        <v>159</v>
      </c>
      <c r="T145" s="231" t="s">
        <v>160</v>
      </c>
      <c r="U145" s="231">
        <v>0.20699999999999999</v>
      </c>
      <c r="V145" s="231">
        <f>ROUND(E145*U145,2)</f>
        <v>0.62</v>
      </c>
      <c r="W145" s="231"/>
      <c r="X145" s="231" t="s">
        <v>161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162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46">
        <v>119</v>
      </c>
      <c r="B146" s="247" t="s">
        <v>658</v>
      </c>
      <c r="C146" s="256" t="s">
        <v>659</v>
      </c>
      <c r="D146" s="248" t="s">
        <v>167</v>
      </c>
      <c r="E146" s="249">
        <v>5</v>
      </c>
      <c r="F146" s="250"/>
      <c r="G146" s="251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15</v>
      </c>
      <c r="M146" s="231">
        <f>G146*(1+L146/100)</f>
        <v>0</v>
      </c>
      <c r="N146" s="231">
        <v>2.5999999999999998E-4</v>
      </c>
      <c r="O146" s="231">
        <f>ROUND(E146*N146,2)</f>
        <v>0</v>
      </c>
      <c r="P146" s="231">
        <v>0</v>
      </c>
      <c r="Q146" s="231">
        <f>ROUND(E146*P146,2)</f>
        <v>0</v>
      </c>
      <c r="R146" s="231"/>
      <c r="S146" s="231" t="s">
        <v>159</v>
      </c>
      <c r="T146" s="231" t="s">
        <v>160</v>
      </c>
      <c r="U146" s="231">
        <v>0</v>
      </c>
      <c r="V146" s="231">
        <f>ROUND(E146*U146,2)</f>
        <v>0</v>
      </c>
      <c r="W146" s="231"/>
      <c r="X146" s="231" t="s">
        <v>188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189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6">
        <v>120</v>
      </c>
      <c r="B147" s="247" t="s">
        <v>660</v>
      </c>
      <c r="C147" s="256" t="s">
        <v>661</v>
      </c>
      <c r="D147" s="248" t="s">
        <v>185</v>
      </c>
      <c r="E147" s="249">
        <v>2.8999999999999998E-3</v>
      </c>
      <c r="F147" s="250"/>
      <c r="G147" s="251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15</v>
      </c>
      <c r="M147" s="231">
        <f>G147*(1+L147/100)</f>
        <v>0</v>
      </c>
      <c r="N147" s="231">
        <v>0</v>
      </c>
      <c r="O147" s="231">
        <f>ROUND(E147*N147,2)</f>
        <v>0</v>
      </c>
      <c r="P147" s="231">
        <v>0</v>
      </c>
      <c r="Q147" s="231">
        <f>ROUND(E147*P147,2)</f>
        <v>0</v>
      </c>
      <c r="R147" s="231"/>
      <c r="S147" s="231" t="s">
        <v>159</v>
      </c>
      <c r="T147" s="231" t="s">
        <v>160</v>
      </c>
      <c r="U147" s="231">
        <v>2.351</v>
      </c>
      <c r="V147" s="231">
        <f>ROUND(E147*U147,2)</f>
        <v>0.01</v>
      </c>
      <c r="W147" s="231"/>
      <c r="X147" s="231" t="s">
        <v>161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162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34" t="s">
        <v>154</v>
      </c>
      <c r="B148" s="235" t="s">
        <v>105</v>
      </c>
      <c r="C148" s="255" t="s">
        <v>106</v>
      </c>
      <c r="D148" s="236"/>
      <c r="E148" s="237"/>
      <c r="F148" s="238"/>
      <c r="G148" s="239">
        <f>SUMIF(AG149:AG159,"&lt;&gt;NOR",G149:G159)</f>
        <v>0</v>
      </c>
      <c r="H148" s="233"/>
      <c r="I148" s="233">
        <f>SUM(I149:I159)</f>
        <v>0</v>
      </c>
      <c r="J148" s="233"/>
      <c r="K148" s="233">
        <f>SUM(K149:K159)</f>
        <v>0</v>
      </c>
      <c r="L148" s="233"/>
      <c r="M148" s="233">
        <f>SUM(M149:M159)</f>
        <v>0</v>
      </c>
      <c r="N148" s="233"/>
      <c r="O148" s="233">
        <f>SUM(O149:O159)</f>
        <v>0.12</v>
      </c>
      <c r="P148" s="233"/>
      <c r="Q148" s="233">
        <f>SUM(Q149:Q159)</f>
        <v>0</v>
      </c>
      <c r="R148" s="233"/>
      <c r="S148" s="233"/>
      <c r="T148" s="233"/>
      <c r="U148" s="233"/>
      <c r="V148" s="233">
        <f>SUM(V149:V159)</f>
        <v>9.6999999999999993</v>
      </c>
      <c r="W148" s="233"/>
      <c r="X148" s="233"/>
      <c r="AG148" t="s">
        <v>155</v>
      </c>
    </row>
    <row r="149" spans="1:60" ht="56.25" outlineLevel="1" x14ac:dyDescent="0.2">
      <c r="A149" s="246">
        <v>121</v>
      </c>
      <c r="B149" s="247" t="s">
        <v>662</v>
      </c>
      <c r="C149" s="256" t="s">
        <v>663</v>
      </c>
      <c r="D149" s="248" t="s">
        <v>167</v>
      </c>
      <c r="E149" s="249">
        <v>3</v>
      </c>
      <c r="F149" s="250"/>
      <c r="G149" s="251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15</v>
      </c>
      <c r="M149" s="231">
        <f>G149*(1+L149/100)</f>
        <v>0</v>
      </c>
      <c r="N149" s="231">
        <v>3.2669999999999998E-2</v>
      </c>
      <c r="O149" s="231">
        <f>ROUND(E149*N149,2)</f>
        <v>0.1</v>
      </c>
      <c r="P149" s="231">
        <v>0</v>
      </c>
      <c r="Q149" s="231">
        <f>ROUND(E149*P149,2)</f>
        <v>0</v>
      </c>
      <c r="R149" s="231"/>
      <c r="S149" s="231" t="s">
        <v>159</v>
      </c>
      <c r="T149" s="231" t="s">
        <v>160</v>
      </c>
      <c r="U149" s="231">
        <v>0.94499999999999995</v>
      </c>
      <c r="V149" s="231">
        <f>ROUND(E149*U149,2)</f>
        <v>2.84</v>
      </c>
      <c r="W149" s="231"/>
      <c r="X149" s="231" t="s">
        <v>161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162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56.25" outlineLevel="1" x14ac:dyDescent="0.2">
      <c r="A150" s="246">
        <v>122</v>
      </c>
      <c r="B150" s="247" t="s">
        <v>664</v>
      </c>
      <c r="C150" s="256" t="s">
        <v>665</v>
      </c>
      <c r="D150" s="248" t="s">
        <v>167</v>
      </c>
      <c r="E150" s="249">
        <v>1</v>
      </c>
      <c r="F150" s="250"/>
      <c r="G150" s="251">
        <f>ROUND(E150*F150,2)</f>
        <v>0</v>
      </c>
      <c r="H150" s="232"/>
      <c r="I150" s="231">
        <f>ROUND(E150*H150,2)</f>
        <v>0</v>
      </c>
      <c r="J150" s="232"/>
      <c r="K150" s="231">
        <f>ROUND(E150*J150,2)</f>
        <v>0</v>
      </c>
      <c r="L150" s="231">
        <v>15</v>
      </c>
      <c r="M150" s="231">
        <f>G150*(1+L150/100)</f>
        <v>0</v>
      </c>
      <c r="N150" s="231">
        <v>1.2200000000000001E-2</v>
      </c>
      <c r="O150" s="231">
        <f>ROUND(E150*N150,2)</f>
        <v>0.01</v>
      </c>
      <c r="P150" s="231">
        <v>0</v>
      </c>
      <c r="Q150" s="231">
        <f>ROUND(E150*P150,2)</f>
        <v>0</v>
      </c>
      <c r="R150" s="231"/>
      <c r="S150" s="231" t="s">
        <v>159</v>
      </c>
      <c r="T150" s="231" t="s">
        <v>160</v>
      </c>
      <c r="U150" s="231">
        <v>0.91300000000000003</v>
      </c>
      <c r="V150" s="231">
        <f>ROUND(E150*U150,2)</f>
        <v>0.91</v>
      </c>
      <c r="W150" s="231"/>
      <c r="X150" s="231" t="s">
        <v>161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162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45" outlineLevel="1" x14ac:dyDescent="0.2">
      <c r="A151" s="246">
        <v>123</v>
      </c>
      <c r="B151" s="247" t="s">
        <v>666</v>
      </c>
      <c r="C151" s="256" t="s">
        <v>667</v>
      </c>
      <c r="D151" s="248" t="s">
        <v>167</v>
      </c>
      <c r="E151" s="249">
        <v>1</v>
      </c>
      <c r="F151" s="250"/>
      <c r="G151" s="251">
        <f>ROUND(E151*F151,2)</f>
        <v>0</v>
      </c>
      <c r="H151" s="232"/>
      <c r="I151" s="231">
        <f>ROUND(E151*H151,2)</f>
        <v>0</v>
      </c>
      <c r="J151" s="232"/>
      <c r="K151" s="231">
        <f>ROUND(E151*J151,2)</f>
        <v>0</v>
      </c>
      <c r="L151" s="231">
        <v>15</v>
      </c>
      <c r="M151" s="231">
        <f>G151*(1+L151/100)</f>
        <v>0</v>
      </c>
      <c r="N151" s="231">
        <v>1.4500000000000001E-2</v>
      </c>
      <c r="O151" s="231">
        <f>ROUND(E151*N151,2)</f>
        <v>0.01</v>
      </c>
      <c r="P151" s="231">
        <v>0</v>
      </c>
      <c r="Q151" s="231">
        <f>ROUND(E151*P151,2)</f>
        <v>0</v>
      </c>
      <c r="R151" s="231"/>
      <c r="S151" s="231" t="s">
        <v>159</v>
      </c>
      <c r="T151" s="231" t="s">
        <v>160</v>
      </c>
      <c r="U151" s="231">
        <v>0.98799999999999999</v>
      </c>
      <c r="V151" s="231">
        <f>ROUND(E151*U151,2)</f>
        <v>0.99</v>
      </c>
      <c r="W151" s="231"/>
      <c r="X151" s="231" t="s">
        <v>161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162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46">
        <v>124</v>
      </c>
      <c r="B152" s="247" t="s">
        <v>668</v>
      </c>
      <c r="C152" s="256" t="s">
        <v>669</v>
      </c>
      <c r="D152" s="248" t="s">
        <v>167</v>
      </c>
      <c r="E152" s="249">
        <v>1</v>
      </c>
      <c r="F152" s="250"/>
      <c r="G152" s="251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15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 t="s">
        <v>159</v>
      </c>
      <c r="T152" s="231" t="s">
        <v>160</v>
      </c>
      <c r="U152" s="231">
        <v>0</v>
      </c>
      <c r="V152" s="231">
        <f>ROUND(E152*U152,2)</f>
        <v>0</v>
      </c>
      <c r="W152" s="231"/>
      <c r="X152" s="231" t="s">
        <v>188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189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33.75" outlineLevel="1" x14ac:dyDescent="0.2">
      <c r="A153" s="246">
        <v>125</v>
      </c>
      <c r="B153" s="247" t="s">
        <v>670</v>
      </c>
      <c r="C153" s="256" t="s">
        <v>671</v>
      </c>
      <c r="D153" s="248" t="s">
        <v>158</v>
      </c>
      <c r="E153" s="249">
        <v>2.76</v>
      </c>
      <c r="F153" s="250"/>
      <c r="G153" s="251">
        <f>ROUND(E153*F153,2)</f>
        <v>0</v>
      </c>
      <c r="H153" s="232"/>
      <c r="I153" s="231">
        <f>ROUND(E153*H153,2)</f>
        <v>0</v>
      </c>
      <c r="J153" s="232"/>
      <c r="K153" s="231">
        <f>ROUND(E153*J153,2)</f>
        <v>0</v>
      </c>
      <c r="L153" s="231">
        <v>15</v>
      </c>
      <c r="M153" s="231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1"/>
      <c r="S153" s="231" t="s">
        <v>159</v>
      </c>
      <c r="T153" s="231" t="s">
        <v>160</v>
      </c>
      <c r="U153" s="231">
        <v>3.1E-2</v>
      </c>
      <c r="V153" s="231">
        <f>ROUND(E153*U153,2)</f>
        <v>0.09</v>
      </c>
      <c r="W153" s="231"/>
      <c r="X153" s="231" t="s">
        <v>161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162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33.75" outlineLevel="1" x14ac:dyDescent="0.2">
      <c r="A154" s="246">
        <v>126</v>
      </c>
      <c r="B154" s="247" t="s">
        <v>672</v>
      </c>
      <c r="C154" s="256" t="s">
        <v>673</v>
      </c>
      <c r="D154" s="248" t="s">
        <v>158</v>
      </c>
      <c r="E154" s="249">
        <v>2.76</v>
      </c>
      <c r="F154" s="250"/>
      <c r="G154" s="251">
        <f>ROUND(E154*F154,2)</f>
        <v>0</v>
      </c>
      <c r="H154" s="232"/>
      <c r="I154" s="231">
        <f>ROUND(E154*H154,2)</f>
        <v>0</v>
      </c>
      <c r="J154" s="232"/>
      <c r="K154" s="231">
        <f>ROUND(E154*J154,2)</f>
        <v>0</v>
      </c>
      <c r="L154" s="231">
        <v>15</v>
      </c>
      <c r="M154" s="231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1"/>
      <c r="S154" s="231" t="s">
        <v>159</v>
      </c>
      <c r="T154" s="231" t="s">
        <v>160</v>
      </c>
      <c r="U154" s="231">
        <v>2.5999999999999999E-2</v>
      </c>
      <c r="V154" s="231">
        <f>ROUND(E154*U154,2)</f>
        <v>7.0000000000000007E-2</v>
      </c>
      <c r="W154" s="231"/>
      <c r="X154" s="231" t="s">
        <v>161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162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46">
        <v>127</v>
      </c>
      <c r="B155" s="247" t="s">
        <v>674</v>
      </c>
      <c r="C155" s="256" t="s">
        <v>675</v>
      </c>
      <c r="D155" s="248" t="s">
        <v>167</v>
      </c>
      <c r="E155" s="249">
        <v>5</v>
      </c>
      <c r="F155" s="250"/>
      <c r="G155" s="251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15</v>
      </c>
      <c r="M155" s="231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1"/>
      <c r="S155" s="231" t="s">
        <v>159</v>
      </c>
      <c r="T155" s="231" t="s">
        <v>160</v>
      </c>
      <c r="U155" s="231">
        <v>6.2E-2</v>
      </c>
      <c r="V155" s="231">
        <f>ROUND(E155*U155,2)</f>
        <v>0.31</v>
      </c>
      <c r="W155" s="231"/>
      <c r="X155" s="231" t="s">
        <v>161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162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33.75" outlineLevel="1" x14ac:dyDescent="0.2">
      <c r="A156" s="246">
        <v>128</v>
      </c>
      <c r="B156" s="247" t="s">
        <v>676</v>
      </c>
      <c r="C156" s="256" t="s">
        <v>677</v>
      </c>
      <c r="D156" s="248" t="s">
        <v>167</v>
      </c>
      <c r="E156" s="249">
        <v>5</v>
      </c>
      <c r="F156" s="250"/>
      <c r="G156" s="251">
        <f>ROUND(E156*F156,2)</f>
        <v>0</v>
      </c>
      <c r="H156" s="232"/>
      <c r="I156" s="231">
        <f>ROUND(E156*H156,2)</f>
        <v>0</v>
      </c>
      <c r="J156" s="232"/>
      <c r="K156" s="231">
        <f>ROUND(E156*J156,2)</f>
        <v>0</v>
      </c>
      <c r="L156" s="231">
        <v>15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1"/>
      <c r="S156" s="231" t="s">
        <v>159</v>
      </c>
      <c r="T156" s="231" t="s">
        <v>160</v>
      </c>
      <c r="U156" s="231">
        <v>0.26800000000000002</v>
      </c>
      <c r="V156" s="231">
        <f>ROUND(E156*U156,2)</f>
        <v>1.34</v>
      </c>
      <c r="W156" s="231"/>
      <c r="X156" s="231" t="s">
        <v>161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162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46">
        <v>129</v>
      </c>
      <c r="B157" s="247" t="s">
        <v>678</v>
      </c>
      <c r="C157" s="256" t="s">
        <v>679</v>
      </c>
      <c r="D157" s="248" t="s">
        <v>167</v>
      </c>
      <c r="E157" s="249">
        <v>1</v>
      </c>
      <c r="F157" s="250"/>
      <c r="G157" s="251">
        <f>ROUND(E157*F157,2)</f>
        <v>0</v>
      </c>
      <c r="H157" s="232"/>
      <c r="I157" s="231">
        <f>ROUND(E157*H157,2)</f>
        <v>0</v>
      </c>
      <c r="J157" s="232"/>
      <c r="K157" s="231">
        <f>ROUND(E157*J157,2)</f>
        <v>0</v>
      </c>
      <c r="L157" s="231">
        <v>15</v>
      </c>
      <c r="M157" s="231">
        <f>G157*(1+L157/100)</f>
        <v>0</v>
      </c>
      <c r="N157" s="231">
        <v>0</v>
      </c>
      <c r="O157" s="231">
        <f>ROUND(E157*N157,2)</f>
        <v>0</v>
      </c>
      <c r="P157" s="231">
        <v>0</v>
      </c>
      <c r="Q157" s="231">
        <f>ROUND(E157*P157,2)</f>
        <v>0</v>
      </c>
      <c r="R157" s="231"/>
      <c r="S157" s="231" t="s">
        <v>159</v>
      </c>
      <c r="T157" s="231" t="s">
        <v>160</v>
      </c>
      <c r="U157" s="231">
        <v>0.33500000000000002</v>
      </c>
      <c r="V157" s="231">
        <f>ROUND(E157*U157,2)</f>
        <v>0.34</v>
      </c>
      <c r="W157" s="231"/>
      <c r="X157" s="231" t="s">
        <v>161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162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46">
        <v>130</v>
      </c>
      <c r="B158" s="247" t="s">
        <v>680</v>
      </c>
      <c r="C158" s="256" t="s">
        <v>681</v>
      </c>
      <c r="D158" s="248" t="s">
        <v>167</v>
      </c>
      <c r="E158" s="249">
        <v>4</v>
      </c>
      <c r="F158" s="250"/>
      <c r="G158" s="251">
        <f>ROUND(E158*F158,2)</f>
        <v>0</v>
      </c>
      <c r="H158" s="232"/>
      <c r="I158" s="231">
        <f>ROUND(E158*H158,2)</f>
        <v>0</v>
      </c>
      <c r="J158" s="232"/>
      <c r="K158" s="231">
        <f>ROUND(E158*J158,2)</f>
        <v>0</v>
      </c>
      <c r="L158" s="231">
        <v>15</v>
      </c>
      <c r="M158" s="231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1"/>
      <c r="S158" s="231" t="s">
        <v>159</v>
      </c>
      <c r="T158" s="231" t="s">
        <v>160</v>
      </c>
      <c r="U158" s="231">
        <v>0.61699999999999999</v>
      </c>
      <c r="V158" s="231">
        <f>ROUND(E158*U158,2)</f>
        <v>2.4700000000000002</v>
      </c>
      <c r="W158" s="231"/>
      <c r="X158" s="231" t="s">
        <v>161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162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6">
        <v>131</v>
      </c>
      <c r="B159" s="247" t="s">
        <v>682</v>
      </c>
      <c r="C159" s="256" t="s">
        <v>683</v>
      </c>
      <c r="D159" s="248" t="s">
        <v>185</v>
      </c>
      <c r="E159" s="249">
        <v>0.12471</v>
      </c>
      <c r="F159" s="250"/>
      <c r="G159" s="251">
        <f>ROUND(E159*F159,2)</f>
        <v>0</v>
      </c>
      <c r="H159" s="232"/>
      <c r="I159" s="231">
        <f>ROUND(E159*H159,2)</f>
        <v>0</v>
      </c>
      <c r="J159" s="232"/>
      <c r="K159" s="231">
        <f>ROUND(E159*J159,2)</f>
        <v>0</v>
      </c>
      <c r="L159" s="231">
        <v>15</v>
      </c>
      <c r="M159" s="231">
        <f>G159*(1+L159/100)</f>
        <v>0</v>
      </c>
      <c r="N159" s="231">
        <v>0</v>
      </c>
      <c r="O159" s="231">
        <f>ROUND(E159*N159,2)</f>
        <v>0</v>
      </c>
      <c r="P159" s="231">
        <v>0</v>
      </c>
      <c r="Q159" s="231">
        <f>ROUND(E159*P159,2)</f>
        <v>0</v>
      </c>
      <c r="R159" s="231"/>
      <c r="S159" s="231" t="s">
        <v>159</v>
      </c>
      <c r="T159" s="231" t="s">
        <v>160</v>
      </c>
      <c r="U159" s="231">
        <v>2.71</v>
      </c>
      <c r="V159" s="231">
        <f>ROUND(E159*U159,2)</f>
        <v>0.34</v>
      </c>
      <c r="W159" s="231"/>
      <c r="X159" s="231" t="s">
        <v>161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286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234" t="s">
        <v>154</v>
      </c>
      <c r="B160" s="235" t="s">
        <v>125</v>
      </c>
      <c r="C160" s="255" t="s">
        <v>126</v>
      </c>
      <c r="D160" s="236"/>
      <c r="E160" s="237"/>
      <c r="F160" s="238"/>
      <c r="G160" s="239">
        <f>SUMIF(AG161:AG163,"&lt;&gt;NOR",G161:G163)</f>
        <v>0</v>
      </c>
      <c r="H160" s="233"/>
      <c r="I160" s="233">
        <f>SUM(I161:I163)</f>
        <v>0</v>
      </c>
      <c r="J160" s="233"/>
      <c r="K160" s="233">
        <f>SUM(K161:K163)</f>
        <v>0</v>
      </c>
      <c r="L160" s="233"/>
      <c r="M160" s="233">
        <f>SUM(M161:M163)</f>
        <v>0</v>
      </c>
      <c r="N160" s="233"/>
      <c r="O160" s="233">
        <f>SUM(O161:O163)</f>
        <v>0</v>
      </c>
      <c r="P160" s="233"/>
      <c r="Q160" s="233">
        <f>SUM(Q161:Q163)</f>
        <v>0</v>
      </c>
      <c r="R160" s="233"/>
      <c r="S160" s="233"/>
      <c r="T160" s="233"/>
      <c r="U160" s="233"/>
      <c r="V160" s="233">
        <f>SUM(V161:V163)</f>
        <v>20</v>
      </c>
      <c r="W160" s="233"/>
      <c r="X160" s="233"/>
      <c r="AG160" t="s">
        <v>155</v>
      </c>
    </row>
    <row r="161" spans="1:60" outlineLevel="1" x14ac:dyDescent="0.2">
      <c r="A161" s="246">
        <v>132</v>
      </c>
      <c r="B161" s="247" t="s">
        <v>684</v>
      </c>
      <c r="C161" s="256" t="s">
        <v>685</v>
      </c>
      <c r="D161" s="248" t="s">
        <v>418</v>
      </c>
      <c r="E161" s="249">
        <v>12</v>
      </c>
      <c r="F161" s="250"/>
      <c r="G161" s="251">
        <f>ROUND(E161*F161,2)</f>
        <v>0</v>
      </c>
      <c r="H161" s="232"/>
      <c r="I161" s="231">
        <f>ROUND(E161*H161,2)</f>
        <v>0</v>
      </c>
      <c r="J161" s="232"/>
      <c r="K161" s="231">
        <f>ROUND(E161*J161,2)</f>
        <v>0</v>
      </c>
      <c r="L161" s="231">
        <v>15</v>
      </c>
      <c r="M161" s="231">
        <f>G161*(1+L161/100)</f>
        <v>0</v>
      </c>
      <c r="N161" s="231">
        <v>0</v>
      </c>
      <c r="O161" s="231">
        <f>ROUND(E161*N161,2)</f>
        <v>0</v>
      </c>
      <c r="P161" s="231">
        <v>0</v>
      </c>
      <c r="Q161" s="231">
        <f>ROUND(E161*P161,2)</f>
        <v>0</v>
      </c>
      <c r="R161" s="231"/>
      <c r="S161" s="231" t="s">
        <v>159</v>
      </c>
      <c r="T161" s="231" t="s">
        <v>160</v>
      </c>
      <c r="U161" s="231">
        <v>1</v>
      </c>
      <c r="V161" s="231">
        <f>ROUND(E161*U161,2)</f>
        <v>12</v>
      </c>
      <c r="W161" s="231"/>
      <c r="X161" s="231" t="s">
        <v>686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687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46">
        <v>133</v>
      </c>
      <c r="B162" s="247" t="s">
        <v>688</v>
      </c>
      <c r="C162" s="256" t="s">
        <v>689</v>
      </c>
      <c r="D162" s="248" t="s">
        <v>418</v>
      </c>
      <c r="E162" s="249">
        <v>4</v>
      </c>
      <c r="F162" s="250"/>
      <c r="G162" s="251">
        <f>ROUND(E162*F162,2)</f>
        <v>0</v>
      </c>
      <c r="H162" s="232"/>
      <c r="I162" s="231">
        <f>ROUND(E162*H162,2)</f>
        <v>0</v>
      </c>
      <c r="J162" s="232"/>
      <c r="K162" s="231">
        <f>ROUND(E162*J162,2)</f>
        <v>0</v>
      </c>
      <c r="L162" s="231">
        <v>15</v>
      </c>
      <c r="M162" s="231">
        <f>G162*(1+L162/100)</f>
        <v>0</v>
      </c>
      <c r="N162" s="231">
        <v>0</v>
      </c>
      <c r="O162" s="231">
        <f>ROUND(E162*N162,2)</f>
        <v>0</v>
      </c>
      <c r="P162" s="231">
        <v>0</v>
      </c>
      <c r="Q162" s="231">
        <f>ROUND(E162*P162,2)</f>
        <v>0</v>
      </c>
      <c r="R162" s="231"/>
      <c r="S162" s="231" t="s">
        <v>159</v>
      </c>
      <c r="T162" s="231" t="s">
        <v>160</v>
      </c>
      <c r="U162" s="231">
        <v>1</v>
      </c>
      <c r="V162" s="231">
        <f>ROUND(E162*U162,2)</f>
        <v>4</v>
      </c>
      <c r="W162" s="231"/>
      <c r="X162" s="231" t="s">
        <v>161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162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6">
        <v>134</v>
      </c>
      <c r="B163" s="247" t="s">
        <v>688</v>
      </c>
      <c r="C163" s="256" t="s">
        <v>689</v>
      </c>
      <c r="D163" s="248" t="s">
        <v>418</v>
      </c>
      <c r="E163" s="249">
        <v>4</v>
      </c>
      <c r="F163" s="250"/>
      <c r="G163" s="251">
        <f>ROUND(E163*F163,2)</f>
        <v>0</v>
      </c>
      <c r="H163" s="232"/>
      <c r="I163" s="231">
        <f>ROUND(E163*H163,2)</f>
        <v>0</v>
      </c>
      <c r="J163" s="232"/>
      <c r="K163" s="231">
        <f>ROUND(E163*J163,2)</f>
        <v>0</v>
      </c>
      <c r="L163" s="231">
        <v>15</v>
      </c>
      <c r="M163" s="231">
        <f>G163*(1+L163/100)</f>
        <v>0</v>
      </c>
      <c r="N163" s="231">
        <v>0</v>
      </c>
      <c r="O163" s="231">
        <f>ROUND(E163*N163,2)</f>
        <v>0</v>
      </c>
      <c r="P163" s="231">
        <v>0</v>
      </c>
      <c r="Q163" s="231">
        <f>ROUND(E163*P163,2)</f>
        <v>0</v>
      </c>
      <c r="R163" s="231"/>
      <c r="S163" s="231" t="s">
        <v>159</v>
      </c>
      <c r="T163" s="231" t="s">
        <v>160</v>
      </c>
      <c r="U163" s="231">
        <v>1</v>
      </c>
      <c r="V163" s="231">
        <f>ROUND(E163*U163,2)</f>
        <v>4</v>
      </c>
      <c r="W163" s="231"/>
      <c r="X163" s="231" t="s">
        <v>161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162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">
      <c r="A164" s="234" t="s">
        <v>154</v>
      </c>
      <c r="B164" s="235" t="s">
        <v>127</v>
      </c>
      <c r="C164" s="255" t="s">
        <v>29</v>
      </c>
      <c r="D164" s="236"/>
      <c r="E164" s="237"/>
      <c r="F164" s="238"/>
      <c r="G164" s="239">
        <f>SUMIF(AG165:AG167,"&lt;&gt;NOR",G165:G167)</f>
        <v>0</v>
      </c>
      <c r="H164" s="233"/>
      <c r="I164" s="233">
        <f>SUM(I165:I167)</f>
        <v>0</v>
      </c>
      <c r="J164" s="233"/>
      <c r="K164" s="233">
        <f>SUM(K165:K167)</f>
        <v>0</v>
      </c>
      <c r="L164" s="233"/>
      <c r="M164" s="233">
        <f>SUM(M165:M167)</f>
        <v>0</v>
      </c>
      <c r="N164" s="233"/>
      <c r="O164" s="233">
        <f>SUM(O165:O167)</f>
        <v>0</v>
      </c>
      <c r="P164" s="233"/>
      <c r="Q164" s="233">
        <f>SUM(Q165:Q167)</f>
        <v>0</v>
      </c>
      <c r="R164" s="233"/>
      <c r="S164" s="233"/>
      <c r="T164" s="233"/>
      <c r="U164" s="233"/>
      <c r="V164" s="233">
        <f>SUM(V165:V167)</f>
        <v>0</v>
      </c>
      <c r="W164" s="233"/>
      <c r="X164" s="233"/>
      <c r="AG164" t="s">
        <v>155</v>
      </c>
    </row>
    <row r="165" spans="1:60" outlineLevel="1" x14ac:dyDescent="0.2">
      <c r="A165" s="246">
        <v>135</v>
      </c>
      <c r="B165" s="247" t="s">
        <v>419</v>
      </c>
      <c r="C165" s="256" t="s">
        <v>420</v>
      </c>
      <c r="D165" s="248" t="s">
        <v>421</v>
      </c>
      <c r="E165" s="249">
        <v>1</v>
      </c>
      <c r="F165" s="250"/>
      <c r="G165" s="251">
        <f>ROUND(E165*F165,2)</f>
        <v>0</v>
      </c>
      <c r="H165" s="232"/>
      <c r="I165" s="231">
        <f>ROUND(E165*H165,2)</f>
        <v>0</v>
      </c>
      <c r="J165" s="232"/>
      <c r="K165" s="231">
        <f>ROUND(E165*J165,2)</f>
        <v>0</v>
      </c>
      <c r="L165" s="231">
        <v>15</v>
      </c>
      <c r="M165" s="231">
        <f>G165*(1+L165/100)</f>
        <v>0</v>
      </c>
      <c r="N165" s="231">
        <v>0</v>
      </c>
      <c r="O165" s="231">
        <f>ROUND(E165*N165,2)</f>
        <v>0</v>
      </c>
      <c r="P165" s="231">
        <v>0</v>
      </c>
      <c r="Q165" s="231">
        <f>ROUND(E165*P165,2)</f>
        <v>0</v>
      </c>
      <c r="R165" s="231"/>
      <c r="S165" s="231" t="s">
        <v>159</v>
      </c>
      <c r="T165" s="231" t="s">
        <v>160</v>
      </c>
      <c r="U165" s="231">
        <v>0</v>
      </c>
      <c r="V165" s="231">
        <f>ROUND(E165*U165,2)</f>
        <v>0</v>
      </c>
      <c r="W165" s="231"/>
      <c r="X165" s="231" t="s">
        <v>422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423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6">
        <v>136</v>
      </c>
      <c r="B166" s="247" t="s">
        <v>424</v>
      </c>
      <c r="C166" s="256" t="s">
        <v>425</v>
      </c>
      <c r="D166" s="248" t="s">
        <v>421</v>
      </c>
      <c r="E166" s="249">
        <v>1</v>
      </c>
      <c r="F166" s="250"/>
      <c r="G166" s="251">
        <f>ROUND(E166*F166,2)</f>
        <v>0</v>
      </c>
      <c r="H166" s="232"/>
      <c r="I166" s="231">
        <f>ROUND(E166*H166,2)</f>
        <v>0</v>
      </c>
      <c r="J166" s="232"/>
      <c r="K166" s="231">
        <f>ROUND(E166*J166,2)</f>
        <v>0</v>
      </c>
      <c r="L166" s="231">
        <v>15</v>
      </c>
      <c r="M166" s="231">
        <f>G166*(1+L166/100)</f>
        <v>0</v>
      </c>
      <c r="N166" s="231">
        <v>0</v>
      </c>
      <c r="O166" s="231">
        <f>ROUND(E166*N166,2)</f>
        <v>0</v>
      </c>
      <c r="P166" s="231">
        <v>0</v>
      </c>
      <c r="Q166" s="231">
        <f>ROUND(E166*P166,2)</f>
        <v>0</v>
      </c>
      <c r="R166" s="231"/>
      <c r="S166" s="231" t="s">
        <v>159</v>
      </c>
      <c r="T166" s="231" t="s">
        <v>160</v>
      </c>
      <c r="U166" s="231">
        <v>0</v>
      </c>
      <c r="V166" s="231">
        <f>ROUND(E166*U166,2)</f>
        <v>0</v>
      </c>
      <c r="W166" s="231"/>
      <c r="X166" s="231" t="s">
        <v>422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423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6">
        <v>137</v>
      </c>
      <c r="B167" s="247" t="s">
        <v>426</v>
      </c>
      <c r="C167" s="256" t="s">
        <v>427</v>
      </c>
      <c r="D167" s="248" t="s">
        <v>421</v>
      </c>
      <c r="E167" s="249">
        <v>1</v>
      </c>
      <c r="F167" s="250"/>
      <c r="G167" s="251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15</v>
      </c>
      <c r="M167" s="231">
        <f>G167*(1+L167/100)</f>
        <v>0</v>
      </c>
      <c r="N167" s="231">
        <v>0</v>
      </c>
      <c r="O167" s="231">
        <f>ROUND(E167*N167,2)</f>
        <v>0</v>
      </c>
      <c r="P167" s="231">
        <v>0</v>
      </c>
      <c r="Q167" s="231">
        <f>ROUND(E167*P167,2)</f>
        <v>0</v>
      </c>
      <c r="R167" s="231"/>
      <c r="S167" s="231" t="s">
        <v>159</v>
      </c>
      <c r="T167" s="231" t="s">
        <v>160</v>
      </c>
      <c r="U167" s="231">
        <v>0</v>
      </c>
      <c r="V167" s="231">
        <f>ROUND(E167*U167,2)</f>
        <v>0</v>
      </c>
      <c r="W167" s="231"/>
      <c r="X167" s="231" t="s">
        <v>422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423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x14ac:dyDescent="0.2">
      <c r="A168" s="234" t="s">
        <v>154</v>
      </c>
      <c r="B168" s="235" t="s">
        <v>128</v>
      </c>
      <c r="C168" s="255" t="s">
        <v>30</v>
      </c>
      <c r="D168" s="236"/>
      <c r="E168" s="237"/>
      <c r="F168" s="238"/>
      <c r="G168" s="239">
        <f>SUMIF(AG169:AG169,"&lt;&gt;NOR",G169:G169)</f>
        <v>0</v>
      </c>
      <c r="H168" s="233"/>
      <c r="I168" s="233">
        <f>SUM(I169:I169)</f>
        <v>0</v>
      </c>
      <c r="J168" s="233"/>
      <c r="K168" s="233">
        <f>SUM(K169:K169)</f>
        <v>0</v>
      </c>
      <c r="L168" s="233"/>
      <c r="M168" s="233">
        <f>SUM(M169:M169)</f>
        <v>0</v>
      </c>
      <c r="N168" s="233"/>
      <c r="O168" s="233">
        <f>SUM(O169:O169)</f>
        <v>0</v>
      </c>
      <c r="P168" s="233"/>
      <c r="Q168" s="233">
        <f>SUM(Q169:Q169)</f>
        <v>0</v>
      </c>
      <c r="R168" s="233"/>
      <c r="S168" s="233"/>
      <c r="T168" s="233"/>
      <c r="U168" s="233"/>
      <c r="V168" s="233">
        <f>SUM(V169:V169)</f>
        <v>0</v>
      </c>
      <c r="W168" s="233"/>
      <c r="X168" s="233"/>
      <c r="AG168" t="s">
        <v>155</v>
      </c>
    </row>
    <row r="169" spans="1:60" outlineLevel="1" x14ac:dyDescent="0.2">
      <c r="A169" s="240">
        <v>138</v>
      </c>
      <c r="B169" s="241" t="s">
        <v>428</v>
      </c>
      <c r="C169" s="257" t="s">
        <v>429</v>
      </c>
      <c r="D169" s="242" t="s">
        <v>421</v>
      </c>
      <c r="E169" s="243">
        <v>1</v>
      </c>
      <c r="F169" s="244"/>
      <c r="G169" s="245">
        <f>ROUND(E169*F169,2)</f>
        <v>0</v>
      </c>
      <c r="H169" s="232"/>
      <c r="I169" s="231">
        <f>ROUND(E169*H169,2)</f>
        <v>0</v>
      </c>
      <c r="J169" s="232"/>
      <c r="K169" s="231">
        <f>ROUND(E169*J169,2)</f>
        <v>0</v>
      </c>
      <c r="L169" s="231">
        <v>15</v>
      </c>
      <c r="M169" s="231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1"/>
      <c r="S169" s="231" t="s">
        <v>159</v>
      </c>
      <c r="T169" s="231" t="s">
        <v>160</v>
      </c>
      <c r="U169" s="231">
        <v>0</v>
      </c>
      <c r="V169" s="231">
        <f>ROUND(E169*U169,2)</f>
        <v>0</v>
      </c>
      <c r="W169" s="231"/>
      <c r="X169" s="231" t="s">
        <v>422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423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">
      <c r="A170" s="3"/>
      <c r="B170" s="4"/>
      <c r="C170" s="259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E170">
        <v>15</v>
      </c>
      <c r="AF170">
        <v>21</v>
      </c>
      <c r="AG170" t="s">
        <v>141</v>
      </c>
    </row>
    <row r="171" spans="1:60" x14ac:dyDescent="0.2">
      <c r="A171" s="215"/>
      <c r="B171" s="216" t="s">
        <v>31</v>
      </c>
      <c r="C171" s="260"/>
      <c r="D171" s="217"/>
      <c r="E171" s="218"/>
      <c r="F171" s="218"/>
      <c r="G171" s="254">
        <f>G8+G11+G13+G16+G18+G42+G44+G56+G67+G76+G94+G98+G116+G131+G139+G148+G160+G164+G168</f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f>SUMIF(L7:L169,AE170,G7:G169)</f>
        <v>0</v>
      </c>
      <c r="AF171">
        <f>SUMIF(L7:L169,AF170,G7:G169)</f>
        <v>0</v>
      </c>
      <c r="AG171" t="s">
        <v>430</v>
      </c>
    </row>
    <row r="172" spans="1:60" x14ac:dyDescent="0.2">
      <c r="A172" s="3"/>
      <c r="B172" s="4"/>
      <c r="C172" s="259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A173" s="3"/>
      <c r="B173" s="4"/>
      <c r="C173" s="259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219" t="s">
        <v>431</v>
      </c>
      <c r="B174" s="219"/>
      <c r="C174" s="261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20"/>
      <c r="B175" s="221"/>
      <c r="C175" s="262"/>
      <c r="D175" s="221"/>
      <c r="E175" s="221"/>
      <c r="F175" s="221"/>
      <c r="G175" s="22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G175" t="s">
        <v>432</v>
      </c>
    </row>
    <row r="176" spans="1:60" x14ac:dyDescent="0.2">
      <c r="A176" s="223"/>
      <c r="B176" s="224"/>
      <c r="C176" s="263"/>
      <c r="D176" s="224"/>
      <c r="E176" s="224"/>
      <c r="F176" s="224"/>
      <c r="G176" s="225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23"/>
      <c r="B177" s="224"/>
      <c r="C177" s="263"/>
      <c r="D177" s="224"/>
      <c r="E177" s="224"/>
      <c r="F177" s="224"/>
      <c r="G177" s="225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23"/>
      <c r="B178" s="224"/>
      <c r="C178" s="263"/>
      <c r="D178" s="224"/>
      <c r="E178" s="224"/>
      <c r="F178" s="224"/>
      <c r="G178" s="225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26"/>
      <c r="B179" s="227"/>
      <c r="C179" s="264"/>
      <c r="D179" s="227"/>
      <c r="E179" s="227"/>
      <c r="F179" s="227"/>
      <c r="G179" s="228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3"/>
      <c r="B180" s="4"/>
      <c r="C180" s="259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C181" s="265"/>
      <c r="D181" s="10"/>
      <c r="AG181" t="s">
        <v>433</v>
      </c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1">
    <mergeCell ref="C119:G119"/>
    <mergeCell ref="A1:G1"/>
    <mergeCell ref="C2:G2"/>
    <mergeCell ref="C3:G3"/>
    <mergeCell ref="C4:G4"/>
    <mergeCell ref="A174:C174"/>
    <mergeCell ref="A175:G179"/>
    <mergeCell ref="C15:G15"/>
    <mergeCell ref="C96:G96"/>
    <mergeCell ref="C109:G109"/>
    <mergeCell ref="C111:G11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9</v>
      </c>
      <c r="B3" s="49" t="s">
        <v>58</v>
      </c>
      <c r="C3" s="201" t="s">
        <v>59</v>
      </c>
      <c r="D3" s="199"/>
      <c r="E3" s="199"/>
      <c r="F3" s="199"/>
      <c r="G3" s="200"/>
      <c r="AC3" s="177" t="s">
        <v>130</v>
      </c>
      <c r="AG3" t="s">
        <v>131</v>
      </c>
    </row>
    <row r="4" spans="1:60" ht="24.95" customHeight="1" x14ac:dyDescent="0.2">
      <c r="A4" s="202" t="s">
        <v>10</v>
      </c>
      <c r="B4" s="203" t="s">
        <v>60</v>
      </c>
      <c r="C4" s="204" t="s">
        <v>59</v>
      </c>
      <c r="D4" s="205"/>
      <c r="E4" s="205"/>
      <c r="F4" s="205"/>
      <c r="G4" s="206"/>
      <c r="AG4" t="s">
        <v>132</v>
      </c>
    </row>
    <row r="5" spans="1:60" x14ac:dyDescent="0.2">
      <c r="D5" s="10"/>
    </row>
    <row r="6" spans="1:60" ht="38.25" x14ac:dyDescent="0.2">
      <c r="A6" s="208" t="s">
        <v>133</v>
      </c>
      <c r="B6" s="210" t="s">
        <v>134</v>
      </c>
      <c r="C6" s="210" t="s">
        <v>135</v>
      </c>
      <c r="D6" s="209" t="s">
        <v>136</v>
      </c>
      <c r="E6" s="208" t="s">
        <v>137</v>
      </c>
      <c r="F6" s="207" t="s">
        <v>138</v>
      </c>
      <c r="G6" s="208" t="s">
        <v>31</v>
      </c>
      <c r="H6" s="211" t="s">
        <v>32</v>
      </c>
      <c r="I6" s="211" t="s">
        <v>139</v>
      </c>
      <c r="J6" s="211" t="s">
        <v>33</v>
      </c>
      <c r="K6" s="211" t="s">
        <v>140</v>
      </c>
      <c r="L6" s="211" t="s">
        <v>141</v>
      </c>
      <c r="M6" s="211" t="s">
        <v>142</v>
      </c>
      <c r="N6" s="211" t="s">
        <v>143</v>
      </c>
      <c r="O6" s="211" t="s">
        <v>144</v>
      </c>
      <c r="P6" s="211" t="s">
        <v>145</v>
      </c>
      <c r="Q6" s="211" t="s">
        <v>146</v>
      </c>
      <c r="R6" s="211" t="s">
        <v>147</v>
      </c>
      <c r="S6" s="211" t="s">
        <v>148</v>
      </c>
      <c r="T6" s="211" t="s">
        <v>149</v>
      </c>
      <c r="U6" s="211" t="s">
        <v>150</v>
      </c>
      <c r="V6" s="211" t="s">
        <v>151</v>
      </c>
      <c r="W6" s="211" t="s">
        <v>152</v>
      </c>
      <c r="X6" s="211" t="s">
        <v>153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4" t="s">
        <v>154</v>
      </c>
      <c r="B8" s="235" t="s">
        <v>69</v>
      </c>
      <c r="C8" s="255" t="s">
        <v>70</v>
      </c>
      <c r="D8" s="236"/>
      <c r="E8" s="237"/>
      <c r="F8" s="238"/>
      <c r="G8" s="239">
        <f>SUMIF(AG9:AG10,"&lt;&gt;NOR",G9:G10)</f>
        <v>0</v>
      </c>
      <c r="H8" s="233"/>
      <c r="I8" s="233">
        <f>SUM(I9:I10)</f>
        <v>0</v>
      </c>
      <c r="J8" s="233"/>
      <c r="K8" s="233">
        <f>SUM(K9:K10)</f>
        <v>0</v>
      </c>
      <c r="L8" s="233"/>
      <c r="M8" s="233">
        <f>SUM(M9:M10)</f>
        <v>0</v>
      </c>
      <c r="N8" s="233"/>
      <c r="O8" s="233">
        <f>SUM(O9:O10)</f>
        <v>1.03</v>
      </c>
      <c r="P8" s="233"/>
      <c r="Q8" s="233">
        <f>SUM(Q9:Q10)</f>
        <v>0</v>
      </c>
      <c r="R8" s="233"/>
      <c r="S8" s="233"/>
      <c r="T8" s="233"/>
      <c r="U8" s="233"/>
      <c r="V8" s="233">
        <f>SUM(V9:V10)</f>
        <v>12.77</v>
      </c>
      <c r="W8" s="233"/>
      <c r="X8" s="233"/>
      <c r="AG8" t="s">
        <v>155</v>
      </c>
    </row>
    <row r="9" spans="1:60" ht="22.5" outlineLevel="1" x14ac:dyDescent="0.2">
      <c r="A9" s="246">
        <v>1</v>
      </c>
      <c r="B9" s="247" t="s">
        <v>438</v>
      </c>
      <c r="C9" s="256" t="s">
        <v>439</v>
      </c>
      <c r="D9" s="248" t="s">
        <v>158</v>
      </c>
      <c r="E9" s="249">
        <v>15.15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6.8000000000000005E-2</v>
      </c>
      <c r="O9" s="231">
        <f>ROUND(E9*N9,2)</f>
        <v>1.03</v>
      </c>
      <c r="P9" s="231">
        <v>0</v>
      </c>
      <c r="Q9" s="231">
        <f>ROUND(E9*P9,2)</f>
        <v>0</v>
      </c>
      <c r="R9" s="231"/>
      <c r="S9" s="231" t="s">
        <v>159</v>
      </c>
      <c r="T9" s="231" t="s">
        <v>160</v>
      </c>
      <c r="U9" s="231">
        <v>0.71397999999999995</v>
      </c>
      <c r="V9" s="231">
        <f>ROUND(E9*U9,2)</f>
        <v>10.82</v>
      </c>
      <c r="W9" s="231"/>
      <c r="X9" s="231" t="s">
        <v>161</v>
      </c>
      <c r="Y9" s="212"/>
      <c r="Z9" s="212"/>
      <c r="AA9" s="212"/>
      <c r="AB9" s="212"/>
      <c r="AC9" s="212"/>
      <c r="AD9" s="212"/>
      <c r="AE9" s="212"/>
      <c r="AF9" s="212"/>
      <c r="AG9" s="212" t="s">
        <v>162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1" x14ac:dyDescent="0.2">
      <c r="A10" s="246">
        <v>2</v>
      </c>
      <c r="B10" s="247" t="s">
        <v>278</v>
      </c>
      <c r="C10" s="256" t="s">
        <v>279</v>
      </c>
      <c r="D10" s="248" t="s">
        <v>185</v>
      </c>
      <c r="E10" s="249">
        <v>1.0302</v>
      </c>
      <c r="F10" s="250"/>
      <c r="G10" s="251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15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159</v>
      </c>
      <c r="T10" s="231" t="s">
        <v>160</v>
      </c>
      <c r="U10" s="231">
        <v>1.8919999999999999</v>
      </c>
      <c r="V10" s="231">
        <f>ROUND(E10*U10,2)</f>
        <v>1.95</v>
      </c>
      <c r="W10" s="231"/>
      <c r="X10" s="231" t="s">
        <v>161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263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4" t="s">
        <v>154</v>
      </c>
      <c r="B11" s="235" t="s">
        <v>79</v>
      </c>
      <c r="C11" s="255" t="s">
        <v>80</v>
      </c>
      <c r="D11" s="236"/>
      <c r="E11" s="237"/>
      <c r="F11" s="238"/>
      <c r="G11" s="239">
        <f>SUMIF(AG12:AG18,"&lt;&gt;NOR",G12:G18)</f>
        <v>0</v>
      </c>
      <c r="H11" s="233"/>
      <c r="I11" s="233">
        <f>SUM(I12:I18)</f>
        <v>0</v>
      </c>
      <c r="J11" s="233"/>
      <c r="K11" s="233">
        <f>SUM(K12:K18)</f>
        <v>0</v>
      </c>
      <c r="L11" s="233"/>
      <c r="M11" s="233">
        <f>SUM(M12:M18)</f>
        <v>0</v>
      </c>
      <c r="N11" s="233"/>
      <c r="O11" s="233">
        <f>SUM(O12:O18)</f>
        <v>0</v>
      </c>
      <c r="P11" s="233"/>
      <c r="Q11" s="233">
        <f>SUM(Q12:Q18)</f>
        <v>0</v>
      </c>
      <c r="R11" s="233"/>
      <c r="S11" s="233"/>
      <c r="T11" s="233"/>
      <c r="U11" s="233"/>
      <c r="V11" s="233">
        <f>SUM(V12:V18)</f>
        <v>7.51</v>
      </c>
      <c r="W11" s="233"/>
      <c r="X11" s="233"/>
      <c r="AG11" t="s">
        <v>155</v>
      </c>
    </row>
    <row r="12" spans="1:60" outlineLevel="1" x14ac:dyDescent="0.2">
      <c r="A12" s="246">
        <v>3</v>
      </c>
      <c r="B12" s="247" t="s">
        <v>261</v>
      </c>
      <c r="C12" s="256" t="s">
        <v>262</v>
      </c>
      <c r="D12" s="248" t="s">
        <v>185</v>
      </c>
      <c r="E12" s="249">
        <v>1.5149999999999999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15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159</v>
      </c>
      <c r="T12" s="231" t="s">
        <v>160</v>
      </c>
      <c r="U12" s="231">
        <v>0.49</v>
      </c>
      <c r="V12" s="231">
        <f>ROUND(E12*U12,2)</f>
        <v>0.74</v>
      </c>
      <c r="W12" s="231"/>
      <c r="X12" s="231" t="s">
        <v>161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162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6">
        <v>4</v>
      </c>
      <c r="B13" s="247" t="s">
        <v>264</v>
      </c>
      <c r="C13" s="256" t="s">
        <v>265</v>
      </c>
      <c r="D13" s="248" t="s">
        <v>185</v>
      </c>
      <c r="E13" s="249">
        <v>15.15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159</v>
      </c>
      <c r="T13" s="231" t="s">
        <v>160</v>
      </c>
      <c r="U13" s="231">
        <v>0</v>
      </c>
      <c r="V13" s="231">
        <f>ROUND(E13*U13,2)</f>
        <v>0</v>
      </c>
      <c r="W13" s="231"/>
      <c r="X13" s="231" t="s">
        <v>161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162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6">
        <v>5</v>
      </c>
      <c r="B14" s="247" t="s">
        <v>266</v>
      </c>
      <c r="C14" s="256" t="s">
        <v>267</v>
      </c>
      <c r="D14" s="248" t="s">
        <v>185</v>
      </c>
      <c r="E14" s="249">
        <v>1.5149999999999999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159</v>
      </c>
      <c r="T14" s="231" t="s">
        <v>160</v>
      </c>
      <c r="U14" s="231">
        <v>1.8160000000000001</v>
      </c>
      <c r="V14" s="231">
        <f>ROUND(E14*U14,2)</f>
        <v>2.75</v>
      </c>
      <c r="W14" s="231"/>
      <c r="X14" s="231" t="s">
        <v>161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162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6">
        <v>6</v>
      </c>
      <c r="B15" s="247" t="s">
        <v>268</v>
      </c>
      <c r="C15" s="256" t="s">
        <v>269</v>
      </c>
      <c r="D15" s="248" t="s">
        <v>185</v>
      </c>
      <c r="E15" s="249">
        <v>3.03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159</v>
      </c>
      <c r="T15" s="231" t="s">
        <v>160</v>
      </c>
      <c r="U15" s="231">
        <v>0.72199999999999998</v>
      </c>
      <c r="V15" s="231">
        <f>ROUND(E15*U15,2)</f>
        <v>2.19</v>
      </c>
      <c r="W15" s="231"/>
      <c r="X15" s="231" t="s">
        <v>161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162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6">
        <v>7</v>
      </c>
      <c r="B16" s="247" t="s">
        <v>272</v>
      </c>
      <c r="C16" s="256" t="s">
        <v>273</v>
      </c>
      <c r="D16" s="248" t="s">
        <v>185</v>
      </c>
      <c r="E16" s="249">
        <v>1.5149999999999999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159</v>
      </c>
      <c r="T16" s="231" t="s">
        <v>160</v>
      </c>
      <c r="U16" s="231">
        <v>0.94199999999999995</v>
      </c>
      <c r="V16" s="231">
        <f>ROUND(E16*U16,2)</f>
        <v>1.43</v>
      </c>
      <c r="W16" s="231"/>
      <c r="X16" s="231" t="s">
        <v>161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162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6">
        <v>8</v>
      </c>
      <c r="B17" s="247" t="s">
        <v>270</v>
      </c>
      <c r="C17" s="256" t="s">
        <v>271</v>
      </c>
      <c r="D17" s="248" t="s">
        <v>185</v>
      </c>
      <c r="E17" s="249">
        <v>1.5149999999999999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159</v>
      </c>
      <c r="T17" s="231" t="s">
        <v>160</v>
      </c>
      <c r="U17" s="231">
        <v>0.26500000000000001</v>
      </c>
      <c r="V17" s="231">
        <f>ROUND(E17*U17,2)</f>
        <v>0.4</v>
      </c>
      <c r="W17" s="231"/>
      <c r="X17" s="231" t="s">
        <v>161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6">
        <v>9</v>
      </c>
      <c r="B18" s="247" t="s">
        <v>274</v>
      </c>
      <c r="C18" s="256" t="s">
        <v>275</v>
      </c>
      <c r="D18" s="248" t="s">
        <v>185</v>
      </c>
      <c r="E18" s="249">
        <v>1.5149999999999999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159</v>
      </c>
      <c r="T18" s="231" t="s">
        <v>160</v>
      </c>
      <c r="U18" s="231">
        <v>0</v>
      </c>
      <c r="V18" s="231">
        <f>ROUND(E18*U18,2)</f>
        <v>0</v>
      </c>
      <c r="W18" s="231"/>
      <c r="X18" s="231" t="s">
        <v>161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162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34" t="s">
        <v>154</v>
      </c>
      <c r="B19" s="235" t="s">
        <v>123</v>
      </c>
      <c r="C19" s="255" t="s">
        <v>124</v>
      </c>
      <c r="D19" s="236"/>
      <c r="E19" s="237"/>
      <c r="F19" s="238"/>
      <c r="G19" s="239">
        <f>SUMIF(AG20:AG62,"&lt;&gt;NOR",G20:G62)</f>
        <v>0</v>
      </c>
      <c r="H19" s="233"/>
      <c r="I19" s="233">
        <f>SUM(I20:I62)</f>
        <v>0</v>
      </c>
      <c r="J19" s="233"/>
      <c r="K19" s="233">
        <f>SUM(K20:K62)</f>
        <v>0</v>
      </c>
      <c r="L19" s="233"/>
      <c r="M19" s="233">
        <f>SUM(M20:M62)</f>
        <v>0</v>
      </c>
      <c r="N19" s="233"/>
      <c r="O19" s="233">
        <f>SUM(O20:O62)</f>
        <v>0.18</v>
      </c>
      <c r="P19" s="233"/>
      <c r="Q19" s="233">
        <f>SUM(Q20:Q62)</f>
        <v>0</v>
      </c>
      <c r="R19" s="233"/>
      <c r="S19" s="233"/>
      <c r="T19" s="233"/>
      <c r="U19" s="233"/>
      <c r="V19" s="233">
        <f>SUM(V20:V62)</f>
        <v>100.01</v>
      </c>
      <c r="W19" s="233"/>
      <c r="X19" s="233"/>
      <c r="AG19" t="s">
        <v>155</v>
      </c>
    </row>
    <row r="20" spans="1:60" outlineLevel="1" x14ac:dyDescent="0.2">
      <c r="A20" s="246">
        <v>10</v>
      </c>
      <c r="B20" s="247" t="s">
        <v>690</v>
      </c>
      <c r="C20" s="256" t="s">
        <v>691</v>
      </c>
      <c r="D20" s="248" t="s">
        <v>418</v>
      </c>
      <c r="E20" s="249">
        <v>4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159</v>
      </c>
      <c r="T20" s="231" t="s">
        <v>160</v>
      </c>
      <c r="U20" s="231">
        <v>1</v>
      </c>
      <c r="V20" s="231">
        <f>ROUND(E20*U20,2)</f>
        <v>4</v>
      </c>
      <c r="W20" s="231"/>
      <c r="X20" s="231" t="s">
        <v>161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162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46">
        <v>11</v>
      </c>
      <c r="B21" s="247" t="s">
        <v>692</v>
      </c>
      <c r="C21" s="256" t="s">
        <v>693</v>
      </c>
      <c r="D21" s="248" t="s">
        <v>167</v>
      </c>
      <c r="E21" s="249">
        <v>1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15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159</v>
      </c>
      <c r="T21" s="231" t="s">
        <v>160</v>
      </c>
      <c r="U21" s="231">
        <v>0.71682999999999997</v>
      </c>
      <c r="V21" s="231">
        <f>ROUND(E21*U21,2)</f>
        <v>0.72</v>
      </c>
      <c r="W21" s="231"/>
      <c r="X21" s="231" t="s">
        <v>161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3.75" outlineLevel="1" x14ac:dyDescent="0.2">
      <c r="A22" s="246">
        <v>12</v>
      </c>
      <c r="B22" s="247" t="s">
        <v>694</v>
      </c>
      <c r="C22" s="256" t="s">
        <v>695</v>
      </c>
      <c r="D22" s="248" t="s">
        <v>167</v>
      </c>
      <c r="E22" s="249">
        <v>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5.0000000000000001E-4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159</v>
      </c>
      <c r="T22" s="231" t="s">
        <v>160</v>
      </c>
      <c r="U22" s="231">
        <v>0</v>
      </c>
      <c r="V22" s="231">
        <f>ROUND(E22*U22,2)</f>
        <v>0</v>
      </c>
      <c r="W22" s="231"/>
      <c r="X22" s="231" t="s">
        <v>188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189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6">
        <v>13</v>
      </c>
      <c r="B23" s="247" t="s">
        <v>696</v>
      </c>
      <c r="C23" s="256" t="s">
        <v>697</v>
      </c>
      <c r="D23" s="248" t="s">
        <v>167</v>
      </c>
      <c r="E23" s="249">
        <v>4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15</v>
      </c>
      <c r="M23" s="231">
        <f>G23*(1+L23/100)</f>
        <v>0</v>
      </c>
      <c r="N23" s="231">
        <v>5.0000000000000002E-5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159</v>
      </c>
      <c r="T23" s="231" t="s">
        <v>160</v>
      </c>
      <c r="U23" s="231">
        <v>0.30567</v>
      </c>
      <c r="V23" s="231">
        <f>ROUND(E23*U23,2)</f>
        <v>1.22</v>
      </c>
      <c r="W23" s="231"/>
      <c r="X23" s="231" t="s">
        <v>161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162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33.75" outlineLevel="1" x14ac:dyDescent="0.2">
      <c r="A24" s="246">
        <v>14</v>
      </c>
      <c r="B24" s="247" t="s">
        <v>698</v>
      </c>
      <c r="C24" s="256" t="s">
        <v>699</v>
      </c>
      <c r="D24" s="248" t="s">
        <v>167</v>
      </c>
      <c r="E24" s="249">
        <v>4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4.0000000000000003E-5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159</v>
      </c>
      <c r="T24" s="231" t="s">
        <v>160</v>
      </c>
      <c r="U24" s="231">
        <v>0.32667000000000002</v>
      </c>
      <c r="V24" s="231">
        <f>ROUND(E24*U24,2)</f>
        <v>1.31</v>
      </c>
      <c r="W24" s="231"/>
      <c r="X24" s="231" t="s">
        <v>161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162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33.75" outlineLevel="1" x14ac:dyDescent="0.2">
      <c r="A25" s="246">
        <v>15</v>
      </c>
      <c r="B25" s="247" t="s">
        <v>700</v>
      </c>
      <c r="C25" s="256" t="s">
        <v>701</v>
      </c>
      <c r="D25" s="248" t="s">
        <v>167</v>
      </c>
      <c r="E25" s="249">
        <v>1</v>
      </c>
      <c r="F25" s="250"/>
      <c r="G25" s="251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15</v>
      </c>
      <c r="M25" s="231">
        <f>G25*(1+L25/100)</f>
        <v>0</v>
      </c>
      <c r="N25" s="231">
        <v>3.8999999999999999E-4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159</v>
      </c>
      <c r="T25" s="231" t="s">
        <v>160</v>
      </c>
      <c r="U25" s="231">
        <v>0.40050000000000002</v>
      </c>
      <c r="V25" s="231">
        <f>ROUND(E25*U25,2)</f>
        <v>0.4</v>
      </c>
      <c r="W25" s="231"/>
      <c r="X25" s="231" t="s">
        <v>161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162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6">
        <v>16</v>
      </c>
      <c r="B26" s="247" t="s">
        <v>702</v>
      </c>
      <c r="C26" s="256" t="s">
        <v>703</v>
      </c>
      <c r="D26" s="248" t="s">
        <v>167</v>
      </c>
      <c r="E26" s="249">
        <v>2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6.0000000000000002E-5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159</v>
      </c>
      <c r="T26" s="231" t="s">
        <v>160</v>
      </c>
      <c r="U26" s="231">
        <v>0.14749999999999999</v>
      </c>
      <c r="V26" s="231">
        <f>ROUND(E26*U26,2)</f>
        <v>0.3</v>
      </c>
      <c r="W26" s="231"/>
      <c r="X26" s="231" t="s">
        <v>161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162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46">
        <v>17</v>
      </c>
      <c r="B27" s="247" t="s">
        <v>704</v>
      </c>
      <c r="C27" s="256" t="s">
        <v>705</v>
      </c>
      <c r="D27" s="248" t="s">
        <v>167</v>
      </c>
      <c r="E27" s="249">
        <v>4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15</v>
      </c>
      <c r="M27" s="231">
        <f>G27*(1+L27/100)</f>
        <v>0</v>
      </c>
      <c r="N27" s="231">
        <v>1.2E-4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159</v>
      </c>
      <c r="T27" s="231" t="s">
        <v>160</v>
      </c>
      <c r="U27" s="231">
        <v>0.224</v>
      </c>
      <c r="V27" s="231">
        <f>ROUND(E27*U27,2)</f>
        <v>0.9</v>
      </c>
      <c r="W27" s="231"/>
      <c r="X27" s="231" t="s">
        <v>161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162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6">
        <v>18</v>
      </c>
      <c r="B28" s="247" t="s">
        <v>704</v>
      </c>
      <c r="C28" s="256" t="s">
        <v>705</v>
      </c>
      <c r="D28" s="248" t="s">
        <v>167</v>
      </c>
      <c r="E28" s="249">
        <v>8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1.2E-4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159</v>
      </c>
      <c r="T28" s="231" t="s">
        <v>160</v>
      </c>
      <c r="U28" s="231">
        <v>0.224</v>
      </c>
      <c r="V28" s="231">
        <f>ROUND(E28*U28,2)</f>
        <v>1.79</v>
      </c>
      <c r="W28" s="231"/>
      <c r="X28" s="231" t="s">
        <v>161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162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45" outlineLevel="1" x14ac:dyDescent="0.2">
      <c r="A29" s="246">
        <v>19</v>
      </c>
      <c r="B29" s="247" t="s">
        <v>706</v>
      </c>
      <c r="C29" s="256" t="s">
        <v>707</v>
      </c>
      <c r="D29" s="248" t="s">
        <v>178</v>
      </c>
      <c r="E29" s="249">
        <v>3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15</v>
      </c>
      <c r="M29" s="231">
        <f>G29*(1+L29/100)</f>
        <v>0</v>
      </c>
      <c r="N29" s="231">
        <v>1.4999999999999999E-4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159</v>
      </c>
      <c r="T29" s="231" t="s">
        <v>160</v>
      </c>
      <c r="U29" s="231">
        <v>9.4E-2</v>
      </c>
      <c r="V29" s="231">
        <f>ROUND(E29*U29,2)</f>
        <v>0.28000000000000003</v>
      </c>
      <c r="W29" s="231"/>
      <c r="X29" s="231" t="s">
        <v>161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162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6">
        <v>20</v>
      </c>
      <c r="B30" s="247" t="s">
        <v>708</v>
      </c>
      <c r="C30" s="256" t="s">
        <v>709</v>
      </c>
      <c r="D30" s="248" t="s">
        <v>178</v>
      </c>
      <c r="E30" s="249">
        <v>37</v>
      </c>
      <c r="F30" s="250"/>
      <c r="G30" s="25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1.3999999999999999E-4</v>
      </c>
      <c r="O30" s="231">
        <f>ROUND(E30*N30,2)</f>
        <v>0.01</v>
      </c>
      <c r="P30" s="231">
        <v>0</v>
      </c>
      <c r="Q30" s="231">
        <f>ROUND(E30*P30,2)</f>
        <v>0</v>
      </c>
      <c r="R30" s="231"/>
      <c r="S30" s="231" t="s">
        <v>159</v>
      </c>
      <c r="T30" s="231" t="s">
        <v>160</v>
      </c>
      <c r="U30" s="231">
        <v>7.0000000000000007E-2</v>
      </c>
      <c r="V30" s="231">
        <f>ROUND(E30*U30,2)</f>
        <v>2.59</v>
      </c>
      <c r="W30" s="231"/>
      <c r="X30" s="231" t="s">
        <v>161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46">
        <v>21</v>
      </c>
      <c r="B31" s="247" t="s">
        <v>710</v>
      </c>
      <c r="C31" s="256" t="s">
        <v>711</v>
      </c>
      <c r="D31" s="248" t="s">
        <v>178</v>
      </c>
      <c r="E31" s="249">
        <v>33</v>
      </c>
      <c r="F31" s="250"/>
      <c r="G31" s="251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15</v>
      </c>
      <c r="M31" s="231">
        <f>G31*(1+L31/100)</f>
        <v>0</v>
      </c>
      <c r="N31" s="231">
        <v>1.6000000000000001E-4</v>
      </c>
      <c r="O31" s="231">
        <f>ROUND(E31*N31,2)</f>
        <v>0.01</v>
      </c>
      <c r="P31" s="231">
        <v>0</v>
      </c>
      <c r="Q31" s="231">
        <f>ROUND(E31*P31,2)</f>
        <v>0</v>
      </c>
      <c r="R31" s="231"/>
      <c r="S31" s="231" t="s">
        <v>159</v>
      </c>
      <c r="T31" s="231" t="s">
        <v>160</v>
      </c>
      <c r="U31" s="231">
        <v>7.0000000000000007E-2</v>
      </c>
      <c r="V31" s="231">
        <f>ROUND(E31*U31,2)</f>
        <v>2.31</v>
      </c>
      <c r="W31" s="231"/>
      <c r="X31" s="231" t="s">
        <v>161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162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6">
        <v>22</v>
      </c>
      <c r="B32" s="247" t="s">
        <v>712</v>
      </c>
      <c r="C32" s="256" t="s">
        <v>713</v>
      </c>
      <c r="D32" s="248" t="s">
        <v>178</v>
      </c>
      <c r="E32" s="249">
        <v>21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15</v>
      </c>
      <c r="M32" s="231">
        <f>G32*(1+L32/100)</f>
        <v>0</v>
      </c>
      <c r="N32" s="231">
        <v>1.7000000000000001E-4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159</v>
      </c>
      <c r="T32" s="231" t="s">
        <v>160</v>
      </c>
      <c r="U32" s="231">
        <v>7.0000000000000007E-2</v>
      </c>
      <c r="V32" s="231">
        <f>ROUND(E32*U32,2)</f>
        <v>1.47</v>
      </c>
      <c r="W32" s="231"/>
      <c r="X32" s="231" t="s">
        <v>161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162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6">
        <v>23</v>
      </c>
      <c r="B33" s="247" t="s">
        <v>714</v>
      </c>
      <c r="C33" s="256" t="s">
        <v>715</v>
      </c>
      <c r="D33" s="248" t="s">
        <v>178</v>
      </c>
      <c r="E33" s="249">
        <v>85</v>
      </c>
      <c r="F33" s="250"/>
      <c r="G33" s="251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15</v>
      </c>
      <c r="M33" s="231">
        <f>G33*(1+L33/100)</f>
        <v>0</v>
      </c>
      <c r="N33" s="231">
        <v>1.7000000000000001E-4</v>
      </c>
      <c r="O33" s="231">
        <f>ROUND(E33*N33,2)</f>
        <v>0.01</v>
      </c>
      <c r="P33" s="231">
        <v>0</v>
      </c>
      <c r="Q33" s="231">
        <f>ROUND(E33*P33,2)</f>
        <v>0</v>
      </c>
      <c r="R33" s="231"/>
      <c r="S33" s="231" t="s">
        <v>159</v>
      </c>
      <c r="T33" s="231" t="s">
        <v>160</v>
      </c>
      <c r="U33" s="231">
        <v>7.0000000000000007E-2</v>
      </c>
      <c r="V33" s="231">
        <f>ROUND(E33*U33,2)</f>
        <v>5.95</v>
      </c>
      <c r="W33" s="231"/>
      <c r="X33" s="231" t="s">
        <v>161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162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6">
        <v>24</v>
      </c>
      <c r="B34" s="247" t="s">
        <v>716</v>
      </c>
      <c r="C34" s="256" t="s">
        <v>717</v>
      </c>
      <c r="D34" s="248" t="s">
        <v>178</v>
      </c>
      <c r="E34" s="249">
        <v>92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15</v>
      </c>
      <c r="M34" s="231">
        <f>G34*(1+L34/100)</f>
        <v>0</v>
      </c>
      <c r="N34" s="231">
        <v>2.3000000000000001E-4</v>
      </c>
      <c r="O34" s="231">
        <f>ROUND(E34*N34,2)</f>
        <v>0.02</v>
      </c>
      <c r="P34" s="231">
        <v>0</v>
      </c>
      <c r="Q34" s="231">
        <f>ROUND(E34*P34,2)</f>
        <v>0</v>
      </c>
      <c r="R34" s="231"/>
      <c r="S34" s="231" t="s">
        <v>159</v>
      </c>
      <c r="T34" s="231" t="s">
        <v>160</v>
      </c>
      <c r="U34" s="231">
        <v>7.0000000000000007E-2</v>
      </c>
      <c r="V34" s="231">
        <f>ROUND(E34*U34,2)</f>
        <v>6.44</v>
      </c>
      <c r="W34" s="231"/>
      <c r="X34" s="231" t="s">
        <v>161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162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6">
        <v>25</v>
      </c>
      <c r="B35" s="247" t="s">
        <v>718</v>
      </c>
      <c r="C35" s="256" t="s">
        <v>719</v>
      </c>
      <c r="D35" s="248" t="s">
        <v>178</v>
      </c>
      <c r="E35" s="249">
        <v>15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6.4000000000000005E-4</v>
      </c>
      <c r="O35" s="231">
        <f>ROUND(E35*N35,2)</f>
        <v>0.01</v>
      </c>
      <c r="P35" s="231">
        <v>0</v>
      </c>
      <c r="Q35" s="231">
        <f>ROUND(E35*P35,2)</f>
        <v>0</v>
      </c>
      <c r="R35" s="231"/>
      <c r="S35" s="231" t="s">
        <v>159</v>
      </c>
      <c r="T35" s="231" t="s">
        <v>160</v>
      </c>
      <c r="U35" s="231">
        <v>8.3510000000000001E-2</v>
      </c>
      <c r="V35" s="231">
        <f>ROUND(E35*U35,2)</f>
        <v>1.25</v>
      </c>
      <c r="W35" s="231"/>
      <c r="X35" s="231" t="s">
        <v>161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162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6">
        <v>26</v>
      </c>
      <c r="B36" s="247" t="s">
        <v>720</v>
      </c>
      <c r="C36" s="256" t="s">
        <v>721</v>
      </c>
      <c r="D36" s="248" t="s">
        <v>178</v>
      </c>
      <c r="E36" s="249">
        <v>20</v>
      </c>
      <c r="F36" s="250"/>
      <c r="G36" s="251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15</v>
      </c>
      <c r="M36" s="231">
        <f>G36*(1+L36/100)</f>
        <v>0</v>
      </c>
      <c r="N36" s="231">
        <v>4.2999999999999999E-4</v>
      </c>
      <c r="O36" s="231">
        <f>ROUND(E36*N36,2)</f>
        <v>0.01</v>
      </c>
      <c r="P36" s="231">
        <v>0</v>
      </c>
      <c r="Q36" s="231">
        <f>ROUND(E36*P36,2)</f>
        <v>0</v>
      </c>
      <c r="R36" s="231"/>
      <c r="S36" s="231" t="s">
        <v>159</v>
      </c>
      <c r="T36" s="231" t="s">
        <v>160</v>
      </c>
      <c r="U36" s="231">
        <v>7.2459999999999997E-2</v>
      </c>
      <c r="V36" s="231">
        <f>ROUND(E36*U36,2)</f>
        <v>1.45</v>
      </c>
      <c r="W36" s="231"/>
      <c r="X36" s="231" t="s">
        <v>161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162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46">
        <v>27</v>
      </c>
      <c r="B37" s="247" t="s">
        <v>722</v>
      </c>
      <c r="C37" s="256" t="s">
        <v>723</v>
      </c>
      <c r="D37" s="248" t="s">
        <v>178</v>
      </c>
      <c r="E37" s="249">
        <v>30</v>
      </c>
      <c r="F37" s="250"/>
      <c r="G37" s="251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15</v>
      </c>
      <c r="M37" s="231">
        <f>G37*(1+L37/100)</f>
        <v>0</v>
      </c>
      <c r="N37" s="231">
        <v>5.0000000000000002E-5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159</v>
      </c>
      <c r="T37" s="231" t="s">
        <v>160</v>
      </c>
      <c r="U37" s="231">
        <v>4.6670000000000003E-2</v>
      </c>
      <c r="V37" s="231">
        <f>ROUND(E37*U37,2)</f>
        <v>1.4</v>
      </c>
      <c r="W37" s="231"/>
      <c r="X37" s="231" t="s">
        <v>161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162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6">
        <v>28</v>
      </c>
      <c r="B38" s="247" t="s">
        <v>724</v>
      </c>
      <c r="C38" s="256" t="s">
        <v>725</v>
      </c>
      <c r="D38" s="248" t="s">
        <v>178</v>
      </c>
      <c r="E38" s="249">
        <v>25</v>
      </c>
      <c r="F38" s="250"/>
      <c r="G38" s="251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1.2999999999999999E-4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159</v>
      </c>
      <c r="T38" s="231" t="s">
        <v>160</v>
      </c>
      <c r="U38" s="231">
        <v>4.6670000000000003E-2</v>
      </c>
      <c r="V38" s="231">
        <f>ROUND(E38*U38,2)</f>
        <v>1.17</v>
      </c>
      <c r="W38" s="231"/>
      <c r="X38" s="231" t="s">
        <v>161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162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6">
        <v>29</v>
      </c>
      <c r="B39" s="247" t="s">
        <v>726</v>
      </c>
      <c r="C39" s="256" t="s">
        <v>727</v>
      </c>
      <c r="D39" s="248" t="s">
        <v>178</v>
      </c>
      <c r="E39" s="249">
        <v>15</v>
      </c>
      <c r="F39" s="250"/>
      <c r="G39" s="251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15</v>
      </c>
      <c r="M39" s="231">
        <f>G39*(1+L39/100)</f>
        <v>0</v>
      </c>
      <c r="N39" s="231">
        <v>2.7E-4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159</v>
      </c>
      <c r="T39" s="231" t="s">
        <v>160</v>
      </c>
      <c r="U39" s="231">
        <v>0.17083000000000001</v>
      </c>
      <c r="V39" s="231">
        <f>ROUND(E39*U39,2)</f>
        <v>2.56</v>
      </c>
      <c r="W39" s="231"/>
      <c r="X39" s="231" t="s">
        <v>161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162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33.75" outlineLevel="1" x14ac:dyDescent="0.2">
      <c r="A40" s="246">
        <v>30</v>
      </c>
      <c r="B40" s="247" t="s">
        <v>728</v>
      </c>
      <c r="C40" s="256" t="s">
        <v>729</v>
      </c>
      <c r="D40" s="248" t="s">
        <v>167</v>
      </c>
      <c r="E40" s="249">
        <v>40</v>
      </c>
      <c r="F40" s="250"/>
      <c r="G40" s="251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4.0000000000000003E-5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159</v>
      </c>
      <c r="T40" s="231" t="s">
        <v>160</v>
      </c>
      <c r="U40" s="231">
        <v>9.0670000000000001E-2</v>
      </c>
      <c r="V40" s="231">
        <f>ROUND(E40*U40,2)</f>
        <v>3.63</v>
      </c>
      <c r="W40" s="231"/>
      <c r="X40" s="231" t="s">
        <v>161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162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1" x14ac:dyDescent="0.2">
      <c r="A41" s="246">
        <v>31</v>
      </c>
      <c r="B41" s="247" t="s">
        <v>730</v>
      </c>
      <c r="C41" s="256" t="s">
        <v>729</v>
      </c>
      <c r="D41" s="248" t="s">
        <v>167</v>
      </c>
      <c r="E41" s="249">
        <v>4</v>
      </c>
      <c r="F41" s="250"/>
      <c r="G41" s="251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15</v>
      </c>
      <c r="M41" s="231">
        <f>G41*(1+L41/100)</f>
        <v>0</v>
      </c>
      <c r="N41" s="231">
        <v>4.0000000000000003E-5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 t="s">
        <v>159</v>
      </c>
      <c r="T41" s="231" t="s">
        <v>160</v>
      </c>
      <c r="U41" s="231">
        <v>0.18</v>
      </c>
      <c r="V41" s="231">
        <f>ROUND(E41*U41,2)</f>
        <v>0.72</v>
      </c>
      <c r="W41" s="231"/>
      <c r="X41" s="231" t="s">
        <v>161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162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33.75" outlineLevel="1" x14ac:dyDescent="0.2">
      <c r="A42" s="246">
        <v>32</v>
      </c>
      <c r="B42" s="247" t="s">
        <v>731</v>
      </c>
      <c r="C42" s="256" t="s">
        <v>732</v>
      </c>
      <c r="D42" s="248" t="s">
        <v>167</v>
      </c>
      <c r="E42" s="249">
        <v>10</v>
      </c>
      <c r="F42" s="250"/>
      <c r="G42" s="251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15</v>
      </c>
      <c r="M42" s="231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159</v>
      </c>
      <c r="T42" s="231" t="s">
        <v>160</v>
      </c>
      <c r="U42" s="231">
        <v>0.40083000000000002</v>
      </c>
      <c r="V42" s="231">
        <f>ROUND(E42*U42,2)</f>
        <v>4.01</v>
      </c>
      <c r="W42" s="231"/>
      <c r="X42" s="231" t="s">
        <v>161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162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33.75" outlineLevel="1" x14ac:dyDescent="0.2">
      <c r="A43" s="246">
        <v>33</v>
      </c>
      <c r="B43" s="247" t="s">
        <v>733</v>
      </c>
      <c r="C43" s="256" t="s">
        <v>734</v>
      </c>
      <c r="D43" s="248" t="s">
        <v>167</v>
      </c>
      <c r="E43" s="249">
        <v>10</v>
      </c>
      <c r="F43" s="250"/>
      <c r="G43" s="251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15</v>
      </c>
      <c r="M43" s="231">
        <f>G43*(1+L43/100)</f>
        <v>0</v>
      </c>
      <c r="N43" s="231">
        <v>9.0000000000000006E-5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159</v>
      </c>
      <c r="T43" s="231" t="s">
        <v>160</v>
      </c>
      <c r="U43" s="231">
        <v>0.39017000000000002</v>
      </c>
      <c r="V43" s="231">
        <f>ROUND(E43*U43,2)</f>
        <v>3.9</v>
      </c>
      <c r="W43" s="231"/>
      <c r="X43" s="231" t="s">
        <v>161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162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6">
        <v>34</v>
      </c>
      <c r="B44" s="247" t="s">
        <v>735</v>
      </c>
      <c r="C44" s="256" t="s">
        <v>736</v>
      </c>
      <c r="D44" s="248" t="s">
        <v>167</v>
      </c>
      <c r="E44" s="249">
        <v>1</v>
      </c>
      <c r="F44" s="250"/>
      <c r="G44" s="251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15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159</v>
      </c>
      <c r="T44" s="231" t="s">
        <v>160</v>
      </c>
      <c r="U44" s="231">
        <v>0</v>
      </c>
      <c r="V44" s="231">
        <f>ROUND(E44*U44,2)</f>
        <v>0</v>
      </c>
      <c r="W44" s="231"/>
      <c r="X44" s="231" t="s">
        <v>188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189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46">
        <v>35</v>
      </c>
      <c r="B45" s="247" t="s">
        <v>737</v>
      </c>
      <c r="C45" s="256" t="s">
        <v>738</v>
      </c>
      <c r="D45" s="248" t="s">
        <v>167</v>
      </c>
      <c r="E45" s="249">
        <v>1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15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159</v>
      </c>
      <c r="T45" s="231" t="s">
        <v>160</v>
      </c>
      <c r="U45" s="231">
        <v>0</v>
      </c>
      <c r="V45" s="231">
        <f>ROUND(E45*U45,2)</f>
        <v>0</v>
      </c>
      <c r="W45" s="231"/>
      <c r="X45" s="231" t="s">
        <v>188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189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33.75" outlineLevel="1" x14ac:dyDescent="0.2">
      <c r="A46" s="246">
        <v>36</v>
      </c>
      <c r="B46" s="247" t="s">
        <v>739</v>
      </c>
      <c r="C46" s="256" t="s">
        <v>740</v>
      </c>
      <c r="D46" s="248" t="s">
        <v>167</v>
      </c>
      <c r="E46" s="249">
        <v>86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159</v>
      </c>
      <c r="T46" s="231" t="s">
        <v>160</v>
      </c>
      <c r="U46" s="231">
        <v>5.0500000000000003E-2</v>
      </c>
      <c r="V46" s="231">
        <f>ROUND(E46*U46,2)</f>
        <v>4.34</v>
      </c>
      <c r="W46" s="231"/>
      <c r="X46" s="231" t="s">
        <v>161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162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46">
        <v>37</v>
      </c>
      <c r="B47" s="247" t="s">
        <v>741</v>
      </c>
      <c r="C47" s="256" t="s">
        <v>742</v>
      </c>
      <c r="D47" s="248" t="s">
        <v>167</v>
      </c>
      <c r="E47" s="249">
        <v>10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159</v>
      </c>
      <c r="T47" s="231" t="s">
        <v>160</v>
      </c>
      <c r="U47" s="231">
        <v>0.05</v>
      </c>
      <c r="V47" s="231">
        <f>ROUND(E47*U47,2)</f>
        <v>0.5</v>
      </c>
      <c r="W47" s="231"/>
      <c r="X47" s="231" t="s">
        <v>161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162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33.75" outlineLevel="1" x14ac:dyDescent="0.2">
      <c r="A48" s="246">
        <v>38</v>
      </c>
      <c r="B48" s="247" t="s">
        <v>743</v>
      </c>
      <c r="C48" s="256" t="s">
        <v>744</v>
      </c>
      <c r="D48" s="248" t="s">
        <v>167</v>
      </c>
      <c r="E48" s="249">
        <v>8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15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159</v>
      </c>
      <c r="T48" s="231" t="s">
        <v>160</v>
      </c>
      <c r="U48" s="231">
        <v>8.2170000000000007E-2</v>
      </c>
      <c r="V48" s="231">
        <f>ROUND(E48*U48,2)</f>
        <v>0.66</v>
      </c>
      <c r="W48" s="231"/>
      <c r="X48" s="231" t="s">
        <v>161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6">
        <v>39</v>
      </c>
      <c r="B49" s="247" t="s">
        <v>690</v>
      </c>
      <c r="C49" s="256" t="s">
        <v>691</v>
      </c>
      <c r="D49" s="248" t="s">
        <v>418</v>
      </c>
      <c r="E49" s="249">
        <v>10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15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159</v>
      </c>
      <c r="T49" s="231" t="s">
        <v>160</v>
      </c>
      <c r="U49" s="231">
        <v>1</v>
      </c>
      <c r="V49" s="231">
        <f>ROUND(E49*U49,2)</f>
        <v>10</v>
      </c>
      <c r="W49" s="231"/>
      <c r="X49" s="231" t="s">
        <v>161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162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6">
        <v>40</v>
      </c>
      <c r="B50" s="247" t="s">
        <v>745</v>
      </c>
      <c r="C50" s="256" t="s">
        <v>746</v>
      </c>
      <c r="D50" s="248" t="s">
        <v>418</v>
      </c>
      <c r="E50" s="249">
        <v>16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 t="s">
        <v>159</v>
      </c>
      <c r="T50" s="231" t="s">
        <v>160</v>
      </c>
      <c r="U50" s="231">
        <v>1</v>
      </c>
      <c r="V50" s="231">
        <f>ROUND(E50*U50,2)</f>
        <v>16</v>
      </c>
      <c r="W50" s="231"/>
      <c r="X50" s="231" t="s">
        <v>161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162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46">
        <v>41</v>
      </c>
      <c r="B51" s="247" t="s">
        <v>747</v>
      </c>
      <c r="C51" s="256" t="s">
        <v>748</v>
      </c>
      <c r="D51" s="248" t="s">
        <v>167</v>
      </c>
      <c r="E51" s="249">
        <v>1</v>
      </c>
      <c r="F51" s="250"/>
      <c r="G51" s="251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159</v>
      </c>
      <c r="T51" s="231" t="s">
        <v>160</v>
      </c>
      <c r="U51" s="231">
        <v>0.80117000000000005</v>
      </c>
      <c r="V51" s="231">
        <f>ROUND(E51*U51,2)</f>
        <v>0.8</v>
      </c>
      <c r="W51" s="231"/>
      <c r="X51" s="231" t="s">
        <v>161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162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6">
        <v>42</v>
      </c>
      <c r="B52" s="247" t="s">
        <v>749</v>
      </c>
      <c r="C52" s="256" t="s">
        <v>750</v>
      </c>
      <c r="D52" s="248" t="s">
        <v>167</v>
      </c>
      <c r="E52" s="249">
        <v>1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15</v>
      </c>
      <c r="M52" s="231">
        <f>G52*(1+L52/100)</f>
        <v>0</v>
      </c>
      <c r="N52" s="231">
        <v>2.8E-3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159</v>
      </c>
      <c r="T52" s="231" t="s">
        <v>160</v>
      </c>
      <c r="U52" s="231">
        <v>0</v>
      </c>
      <c r="V52" s="231">
        <f>ROUND(E52*U52,2)</f>
        <v>0</v>
      </c>
      <c r="W52" s="231"/>
      <c r="X52" s="231" t="s">
        <v>188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189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46">
        <v>43</v>
      </c>
      <c r="B53" s="247" t="s">
        <v>751</v>
      </c>
      <c r="C53" s="256" t="s">
        <v>752</v>
      </c>
      <c r="D53" s="248" t="s">
        <v>167</v>
      </c>
      <c r="E53" s="249">
        <v>3</v>
      </c>
      <c r="F53" s="250"/>
      <c r="G53" s="251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15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159</v>
      </c>
      <c r="T53" s="231" t="s">
        <v>160</v>
      </c>
      <c r="U53" s="231">
        <v>0.86433000000000004</v>
      </c>
      <c r="V53" s="231">
        <f>ROUND(E53*U53,2)</f>
        <v>2.59</v>
      </c>
      <c r="W53" s="231"/>
      <c r="X53" s="231" t="s">
        <v>161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162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45" outlineLevel="1" x14ac:dyDescent="0.2">
      <c r="A54" s="240">
        <v>44</v>
      </c>
      <c r="B54" s="241" t="s">
        <v>753</v>
      </c>
      <c r="C54" s="257" t="s">
        <v>754</v>
      </c>
      <c r="D54" s="242" t="s">
        <v>167</v>
      </c>
      <c r="E54" s="243">
        <v>3</v>
      </c>
      <c r="F54" s="244"/>
      <c r="G54" s="245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15</v>
      </c>
      <c r="M54" s="231">
        <f>G54*(1+L54/100)</f>
        <v>0</v>
      </c>
      <c r="N54" s="231">
        <v>3.3E-3</v>
      </c>
      <c r="O54" s="231">
        <f>ROUND(E54*N54,2)</f>
        <v>0.01</v>
      </c>
      <c r="P54" s="231">
        <v>0</v>
      </c>
      <c r="Q54" s="231">
        <f>ROUND(E54*P54,2)</f>
        <v>0</v>
      </c>
      <c r="R54" s="231"/>
      <c r="S54" s="231" t="s">
        <v>159</v>
      </c>
      <c r="T54" s="231" t="s">
        <v>160</v>
      </c>
      <c r="U54" s="231">
        <v>0</v>
      </c>
      <c r="V54" s="231">
        <f>ROUND(E54*U54,2)</f>
        <v>0</v>
      </c>
      <c r="W54" s="231"/>
      <c r="X54" s="231" t="s">
        <v>188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189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58" t="s">
        <v>755</v>
      </c>
      <c r="D55" s="253"/>
      <c r="E55" s="253"/>
      <c r="F55" s="253"/>
      <c r="G55" s="253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224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46">
        <v>45</v>
      </c>
      <c r="B56" s="247" t="s">
        <v>756</v>
      </c>
      <c r="C56" s="256" t="s">
        <v>757</v>
      </c>
      <c r="D56" s="248" t="s">
        <v>167</v>
      </c>
      <c r="E56" s="249">
        <v>1</v>
      </c>
      <c r="F56" s="250"/>
      <c r="G56" s="251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15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159</v>
      </c>
      <c r="T56" s="231" t="s">
        <v>160</v>
      </c>
      <c r="U56" s="231">
        <v>0.59033000000000002</v>
      </c>
      <c r="V56" s="231">
        <f>ROUND(E56*U56,2)</f>
        <v>0.59</v>
      </c>
      <c r="W56" s="231"/>
      <c r="X56" s="231" t="s">
        <v>161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162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6">
        <v>46</v>
      </c>
      <c r="B57" s="247" t="s">
        <v>758</v>
      </c>
      <c r="C57" s="256" t="s">
        <v>759</v>
      </c>
      <c r="D57" s="248" t="s">
        <v>185</v>
      </c>
      <c r="E57" s="249">
        <v>0.1</v>
      </c>
      <c r="F57" s="250"/>
      <c r="G57" s="25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1</v>
      </c>
      <c r="O57" s="231">
        <f>ROUND(E57*N57,2)</f>
        <v>0.1</v>
      </c>
      <c r="P57" s="231">
        <v>0</v>
      </c>
      <c r="Q57" s="231">
        <f>ROUND(E57*P57,2)</f>
        <v>0</v>
      </c>
      <c r="R57" s="231"/>
      <c r="S57" s="231" t="s">
        <v>159</v>
      </c>
      <c r="T57" s="231" t="s">
        <v>160</v>
      </c>
      <c r="U57" s="231">
        <v>0</v>
      </c>
      <c r="V57" s="231">
        <f>ROUND(E57*U57,2)</f>
        <v>0</v>
      </c>
      <c r="W57" s="231"/>
      <c r="X57" s="231" t="s">
        <v>188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189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6">
        <v>47</v>
      </c>
      <c r="B58" s="247" t="s">
        <v>760</v>
      </c>
      <c r="C58" s="256" t="s">
        <v>761</v>
      </c>
      <c r="D58" s="248" t="s">
        <v>418</v>
      </c>
      <c r="E58" s="249">
        <v>14</v>
      </c>
      <c r="F58" s="250"/>
      <c r="G58" s="251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159</v>
      </c>
      <c r="T58" s="231" t="s">
        <v>160</v>
      </c>
      <c r="U58" s="231">
        <v>1</v>
      </c>
      <c r="V58" s="231">
        <f>ROUND(E58*U58,2)</f>
        <v>14</v>
      </c>
      <c r="W58" s="231"/>
      <c r="X58" s="231" t="s">
        <v>161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162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6">
        <v>48</v>
      </c>
      <c r="B59" s="247" t="s">
        <v>762</v>
      </c>
      <c r="C59" s="256" t="s">
        <v>763</v>
      </c>
      <c r="D59" s="248" t="s">
        <v>764</v>
      </c>
      <c r="E59" s="249">
        <v>1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15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159</v>
      </c>
      <c r="T59" s="231" t="s">
        <v>160</v>
      </c>
      <c r="U59" s="231">
        <v>0</v>
      </c>
      <c r="V59" s="231">
        <f>ROUND(E59*U59,2)</f>
        <v>0</v>
      </c>
      <c r="W59" s="231"/>
      <c r="X59" s="231" t="s">
        <v>188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189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6">
        <v>49</v>
      </c>
      <c r="B60" s="247" t="s">
        <v>765</v>
      </c>
      <c r="C60" s="256" t="s">
        <v>766</v>
      </c>
      <c r="D60" s="248" t="s">
        <v>167</v>
      </c>
      <c r="E60" s="249">
        <v>1</v>
      </c>
      <c r="F60" s="250"/>
      <c r="G60" s="251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15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159</v>
      </c>
      <c r="T60" s="231" t="s">
        <v>160</v>
      </c>
      <c r="U60" s="231">
        <v>0.61833000000000005</v>
      </c>
      <c r="V60" s="231">
        <f>ROUND(E60*U60,2)</f>
        <v>0.62</v>
      </c>
      <c r="W60" s="231"/>
      <c r="X60" s="231" t="s">
        <v>161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162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33.75" outlineLevel="1" x14ac:dyDescent="0.2">
      <c r="A61" s="246">
        <v>50</v>
      </c>
      <c r="B61" s="247" t="s">
        <v>767</v>
      </c>
      <c r="C61" s="256" t="s">
        <v>768</v>
      </c>
      <c r="D61" s="248" t="s">
        <v>167</v>
      </c>
      <c r="E61" s="249">
        <v>1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15</v>
      </c>
      <c r="M61" s="231">
        <f>G61*(1+L61/100)</f>
        <v>0</v>
      </c>
      <c r="N61" s="231">
        <v>1.3999999999999999E-4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159</v>
      </c>
      <c r="T61" s="231" t="s">
        <v>160</v>
      </c>
      <c r="U61" s="231">
        <v>0</v>
      </c>
      <c r="V61" s="231">
        <f>ROUND(E61*U61,2)</f>
        <v>0</v>
      </c>
      <c r="W61" s="231"/>
      <c r="X61" s="231" t="s">
        <v>188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189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46">
        <v>51</v>
      </c>
      <c r="B62" s="247" t="s">
        <v>769</v>
      </c>
      <c r="C62" s="256" t="s">
        <v>770</v>
      </c>
      <c r="D62" s="248" t="s">
        <v>178</v>
      </c>
      <c r="E62" s="249">
        <v>1.5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15</v>
      </c>
      <c r="M62" s="231">
        <f>G62*(1+L62/100)</f>
        <v>0</v>
      </c>
      <c r="N62" s="231">
        <v>1.8000000000000001E-4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159</v>
      </c>
      <c r="T62" s="231" t="s">
        <v>160</v>
      </c>
      <c r="U62" s="231">
        <v>9.0499999999999997E-2</v>
      </c>
      <c r="V62" s="231">
        <f>ROUND(E62*U62,2)</f>
        <v>0.14000000000000001</v>
      </c>
      <c r="W62" s="231"/>
      <c r="X62" s="231" t="s">
        <v>161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162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34" t="s">
        <v>154</v>
      </c>
      <c r="B63" s="235" t="s">
        <v>127</v>
      </c>
      <c r="C63" s="255" t="s">
        <v>29</v>
      </c>
      <c r="D63" s="236"/>
      <c r="E63" s="237"/>
      <c r="F63" s="238"/>
      <c r="G63" s="239">
        <f>SUMIF(AG64:AG66,"&lt;&gt;NOR",G64:G66)</f>
        <v>0</v>
      </c>
      <c r="H63" s="233"/>
      <c r="I63" s="233">
        <f>SUM(I64:I66)</f>
        <v>0</v>
      </c>
      <c r="J63" s="233"/>
      <c r="K63" s="233">
        <f>SUM(K64:K66)</f>
        <v>0</v>
      </c>
      <c r="L63" s="233"/>
      <c r="M63" s="233">
        <f>SUM(M64:M66)</f>
        <v>0</v>
      </c>
      <c r="N63" s="233"/>
      <c r="O63" s="233">
        <f>SUM(O64:O66)</f>
        <v>0</v>
      </c>
      <c r="P63" s="233"/>
      <c r="Q63" s="233">
        <f>SUM(Q64:Q66)</f>
        <v>0</v>
      </c>
      <c r="R63" s="233"/>
      <c r="S63" s="233"/>
      <c r="T63" s="233"/>
      <c r="U63" s="233"/>
      <c r="V63" s="233">
        <f>SUM(V64:V66)</f>
        <v>0</v>
      </c>
      <c r="W63" s="233"/>
      <c r="X63" s="233"/>
      <c r="AG63" t="s">
        <v>155</v>
      </c>
    </row>
    <row r="64" spans="1:60" outlineLevel="1" x14ac:dyDescent="0.2">
      <c r="A64" s="246">
        <v>52</v>
      </c>
      <c r="B64" s="247" t="s">
        <v>419</v>
      </c>
      <c r="C64" s="256" t="s">
        <v>420</v>
      </c>
      <c r="D64" s="248" t="s">
        <v>421</v>
      </c>
      <c r="E64" s="249">
        <v>1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159</v>
      </c>
      <c r="T64" s="231" t="s">
        <v>160</v>
      </c>
      <c r="U64" s="231">
        <v>0</v>
      </c>
      <c r="V64" s="231">
        <f>ROUND(E64*U64,2)</f>
        <v>0</v>
      </c>
      <c r="W64" s="231"/>
      <c r="X64" s="231" t="s">
        <v>422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423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6">
        <v>53</v>
      </c>
      <c r="B65" s="247" t="s">
        <v>424</v>
      </c>
      <c r="C65" s="256" t="s">
        <v>425</v>
      </c>
      <c r="D65" s="248" t="s">
        <v>421</v>
      </c>
      <c r="E65" s="249">
        <v>1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159</v>
      </c>
      <c r="T65" s="231" t="s">
        <v>160</v>
      </c>
      <c r="U65" s="231">
        <v>0</v>
      </c>
      <c r="V65" s="231">
        <f>ROUND(E65*U65,2)</f>
        <v>0</v>
      </c>
      <c r="W65" s="231"/>
      <c r="X65" s="231" t="s">
        <v>422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423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6">
        <v>54</v>
      </c>
      <c r="B66" s="247" t="s">
        <v>426</v>
      </c>
      <c r="C66" s="256" t="s">
        <v>427</v>
      </c>
      <c r="D66" s="248" t="s">
        <v>421</v>
      </c>
      <c r="E66" s="249">
        <v>1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 t="s">
        <v>159</v>
      </c>
      <c r="T66" s="231" t="s">
        <v>160</v>
      </c>
      <c r="U66" s="231">
        <v>0</v>
      </c>
      <c r="V66" s="231">
        <f>ROUND(E66*U66,2)</f>
        <v>0</v>
      </c>
      <c r="W66" s="231"/>
      <c r="X66" s="231" t="s">
        <v>422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423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34" t="s">
        <v>154</v>
      </c>
      <c r="B67" s="235" t="s">
        <v>128</v>
      </c>
      <c r="C67" s="255" t="s">
        <v>30</v>
      </c>
      <c r="D67" s="236"/>
      <c r="E67" s="237"/>
      <c r="F67" s="238"/>
      <c r="G67" s="239">
        <f>SUMIF(AG68:AG68,"&lt;&gt;NOR",G68:G68)</f>
        <v>0</v>
      </c>
      <c r="H67" s="233"/>
      <c r="I67" s="233">
        <f>SUM(I68:I68)</f>
        <v>0</v>
      </c>
      <c r="J67" s="233"/>
      <c r="K67" s="233">
        <f>SUM(K68:K68)</f>
        <v>0</v>
      </c>
      <c r="L67" s="233"/>
      <c r="M67" s="233">
        <f>SUM(M68:M68)</f>
        <v>0</v>
      </c>
      <c r="N67" s="233"/>
      <c r="O67" s="233">
        <f>SUM(O68:O68)</f>
        <v>0</v>
      </c>
      <c r="P67" s="233"/>
      <c r="Q67" s="233">
        <f>SUM(Q68:Q68)</f>
        <v>0</v>
      </c>
      <c r="R67" s="233"/>
      <c r="S67" s="233"/>
      <c r="T67" s="233"/>
      <c r="U67" s="233"/>
      <c r="V67" s="233">
        <f>SUM(V68:V68)</f>
        <v>0</v>
      </c>
      <c r="W67" s="233"/>
      <c r="X67" s="233"/>
      <c r="AG67" t="s">
        <v>155</v>
      </c>
    </row>
    <row r="68" spans="1:60" outlineLevel="1" x14ac:dyDescent="0.2">
      <c r="A68" s="240">
        <v>55</v>
      </c>
      <c r="B68" s="241" t="s">
        <v>428</v>
      </c>
      <c r="C68" s="257" t="s">
        <v>429</v>
      </c>
      <c r="D68" s="242" t="s">
        <v>421</v>
      </c>
      <c r="E68" s="243">
        <v>1</v>
      </c>
      <c r="F68" s="244"/>
      <c r="G68" s="245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15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159</v>
      </c>
      <c r="T68" s="231" t="s">
        <v>160</v>
      </c>
      <c r="U68" s="231">
        <v>0</v>
      </c>
      <c r="V68" s="231">
        <f>ROUND(E68*U68,2)</f>
        <v>0</v>
      </c>
      <c r="W68" s="231"/>
      <c r="X68" s="231" t="s">
        <v>422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423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3"/>
      <c r="B69" s="4"/>
      <c r="C69" s="259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141</v>
      </c>
    </row>
    <row r="70" spans="1:60" x14ac:dyDescent="0.2">
      <c r="A70" s="215"/>
      <c r="B70" s="216" t="s">
        <v>31</v>
      </c>
      <c r="C70" s="260"/>
      <c r="D70" s="217"/>
      <c r="E70" s="218"/>
      <c r="F70" s="218"/>
      <c r="G70" s="254">
        <f>G8+G11+G19+G63+G67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430</v>
      </c>
    </row>
    <row r="71" spans="1:60" x14ac:dyDescent="0.2">
      <c r="A71" s="3"/>
      <c r="B71" s="4"/>
      <c r="C71" s="259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3"/>
      <c r="B72" s="4"/>
      <c r="C72" s="259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19" t="s">
        <v>431</v>
      </c>
      <c r="B73" s="219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20"/>
      <c r="B74" s="221"/>
      <c r="C74" s="262"/>
      <c r="D74" s="221"/>
      <c r="E74" s="221"/>
      <c r="F74" s="221"/>
      <c r="G74" s="22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G74" t="s">
        <v>432</v>
      </c>
    </row>
    <row r="75" spans="1:60" x14ac:dyDescent="0.2">
      <c r="A75" s="223"/>
      <c r="B75" s="224"/>
      <c r="C75" s="263"/>
      <c r="D75" s="224"/>
      <c r="E75" s="224"/>
      <c r="F75" s="224"/>
      <c r="G75" s="22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23"/>
      <c r="B76" s="224"/>
      <c r="C76" s="263"/>
      <c r="D76" s="224"/>
      <c r="E76" s="224"/>
      <c r="F76" s="224"/>
      <c r="G76" s="22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3"/>
      <c r="B77" s="224"/>
      <c r="C77" s="263"/>
      <c r="D77" s="224"/>
      <c r="E77" s="224"/>
      <c r="F77" s="224"/>
      <c r="G77" s="22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6"/>
      <c r="B78" s="227"/>
      <c r="C78" s="264"/>
      <c r="D78" s="227"/>
      <c r="E78" s="227"/>
      <c r="F78" s="227"/>
      <c r="G78" s="228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3"/>
      <c r="B79" s="4"/>
      <c r="C79" s="259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C80" s="265"/>
      <c r="D80" s="10"/>
      <c r="AG80" t="s">
        <v>433</v>
      </c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73:C73"/>
    <mergeCell ref="A74:G78"/>
    <mergeCell ref="C55:G5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9</v>
      </c>
      <c r="B3" s="49" t="s">
        <v>58</v>
      </c>
      <c r="C3" s="201" t="s">
        <v>59</v>
      </c>
      <c r="D3" s="199"/>
      <c r="E3" s="199"/>
      <c r="F3" s="199"/>
      <c r="G3" s="200"/>
      <c r="AC3" s="177" t="s">
        <v>130</v>
      </c>
      <c r="AG3" t="s">
        <v>131</v>
      </c>
    </row>
    <row r="4" spans="1:60" ht="24.95" customHeight="1" x14ac:dyDescent="0.2">
      <c r="A4" s="202" t="s">
        <v>10</v>
      </c>
      <c r="B4" s="203" t="s">
        <v>61</v>
      </c>
      <c r="C4" s="204" t="s">
        <v>62</v>
      </c>
      <c r="D4" s="205"/>
      <c r="E4" s="205"/>
      <c r="F4" s="205"/>
      <c r="G4" s="206"/>
      <c r="AG4" t="s">
        <v>132</v>
      </c>
    </row>
    <row r="5" spans="1:60" x14ac:dyDescent="0.2">
      <c r="D5" s="10"/>
    </row>
    <row r="6" spans="1:60" ht="38.25" x14ac:dyDescent="0.2">
      <c r="A6" s="208" t="s">
        <v>133</v>
      </c>
      <c r="B6" s="210" t="s">
        <v>134</v>
      </c>
      <c r="C6" s="210" t="s">
        <v>135</v>
      </c>
      <c r="D6" s="209" t="s">
        <v>136</v>
      </c>
      <c r="E6" s="208" t="s">
        <v>137</v>
      </c>
      <c r="F6" s="207" t="s">
        <v>138</v>
      </c>
      <c r="G6" s="208" t="s">
        <v>31</v>
      </c>
      <c r="H6" s="211" t="s">
        <v>32</v>
      </c>
      <c r="I6" s="211" t="s">
        <v>139</v>
      </c>
      <c r="J6" s="211" t="s">
        <v>33</v>
      </c>
      <c r="K6" s="211" t="s">
        <v>140</v>
      </c>
      <c r="L6" s="211" t="s">
        <v>141</v>
      </c>
      <c r="M6" s="211" t="s">
        <v>142</v>
      </c>
      <c r="N6" s="211" t="s">
        <v>143</v>
      </c>
      <c r="O6" s="211" t="s">
        <v>144</v>
      </c>
      <c r="P6" s="211" t="s">
        <v>145</v>
      </c>
      <c r="Q6" s="211" t="s">
        <v>146</v>
      </c>
      <c r="R6" s="211" t="s">
        <v>147</v>
      </c>
      <c r="S6" s="211" t="s">
        <v>148</v>
      </c>
      <c r="T6" s="211" t="s">
        <v>149</v>
      </c>
      <c r="U6" s="211" t="s">
        <v>150</v>
      </c>
      <c r="V6" s="211" t="s">
        <v>151</v>
      </c>
      <c r="W6" s="211" t="s">
        <v>152</v>
      </c>
      <c r="X6" s="211" t="s">
        <v>153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4" t="s">
        <v>154</v>
      </c>
      <c r="B8" s="235" t="s">
        <v>123</v>
      </c>
      <c r="C8" s="255" t="s">
        <v>124</v>
      </c>
      <c r="D8" s="236"/>
      <c r="E8" s="237"/>
      <c r="F8" s="238"/>
      <c r="G8" s="239">
        <f>SUMIF(AG9:AG25,"&lt;&gt;NOR",G9:G25)</f>
        <v>0</v>
      </c>
      <c r="H8" s="233"/>
      <c r="I8" s="233">
        <f>SUM(I9:I25)</f>
        <v>0</v>
      </c>
      <c r="J8" s="233"/>
      <c r="K8" s="233">
        <f>SUM(K9:K25)</f>
        <v>0</v>
      </c>
      <c r="L8" s="233"/>
      <c r="M8" s="233">
        <f>SUM(M9:M25)</f>
        <v>0</v>
      </c>
      <c r="N8" s="233"/>
      <c r="O8" s="233">
        <f>SUM(O9:O25)</f>
        <v>0</v>
      </c>
      <c r="P8" s="233"/>
      <c r="Q8" s="233">
        <f>SUM(Q9:Q25)</f>
        <v>0</v>
      </c>
      <c r="R8" s="233"/>
      <c r="S8" s="233"/>
      <c r="T8" s="233"/>
      <c r="U8" s="233"/>
      <c r="V8" s="233">
        <f>SUM(V9:V25)</f>
        <v>18.649999999999999</v>
      </c>
      <c r="W8" s="233"/>
      <c r="X8" s="233"/>
      <c r="AG8" t="s">
        <v>155</v>
      </c>
    </row>
    <row r="9" spans="1:60" ht="22.5" outlineLevel="1" x14ac:dyDescent="0.2">
      <c r="A9" s="246">
        <v>1</v>
      </c>
      <c r="B9" s="247" t="s">
        <v>771</v>
      </c>
      <c r="C9" s="256" t="s">
        <v>772</v>
      </c>
      <c r="D9" s="248" t="s">
        <v>167</v>
      </c>
      <c r="E9" s="249">
        <v>1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159</v>
      </c>
      <c r="T9" s="231" t="s">
        <v>160</v>
      </c>
      <c r="U9" s="231">
        <v>1</v>
      </c>
      <c r="V9" s="231">
        <f>ROUND(E9*U9,2)</f>
        <v>1</v>
      </c>
      <c r="W9" s="231"/>
      <c r="X9" s="231" t="s">
        <v>161</v>
      </c>
      <c r="Y9" s="212"/>
      <c r="Z9" s="212"/>
      <c r="AA9" s="212"/>
      <c r="AB9" s="212"/>
      <c r="AC9" s="212"/>
      <c r="AD9" s="212"/>
      <c r="AE9" s="212"/>
      <c r="AF9" s="212"/>
      <c r="AG9" s="212" t="s">
        <v>162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45" outlineLevel="1" x14ac:dyDescent="0.2">
      <c r="A10" s="240">
        <v>2</v>
      </c>
      <c r="B10" s="241" t="s">
        <v>773</v>
      </c>
      <c r="C10" s="257" t="s">
        <v>774</v>
      </c>
      <c r="D10" s="242" t="s">
        <v>167</v>
      </c>
      <c r="E10" s="243">
        <v>1</v>
      </c>
      <c r="F10" s="244"/>
      <c r="G10" s="245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15</v>
      </c>
      <c r="M10" s="231">
        <f>G10*(1+L10/100)</f>
        <v>0</v>
      </c>
      <c r="N10" s="231">
        <v>4.7000000000000002E-3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159</v>
      </c>
      <c r="T10" s="231" t="s">
        <v>160</v>
      </c>
      <c r="U10" s="231">
        <v>0</v>
      </c>
      <c r="V10" s="231">
        <f>ROUND(E10*U10,2)</f>
        <v>0</v>
      </c>
      <c r="W10" s="231"/>
      <c r="X10" s="231" t="s">
        <v>188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189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58" t="s">
        <v>775</v>
      </c>
      <c r="D11" s="253"/>
      <c r="E11" s="253"/>
      <c r="F11" s="253"/>
      <c r="G11" s="253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224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6">
        <v>3</v>
      </c>
      <c r="B12" s="247" t="s">
        <v>776</v>
      </c>
      <c r="C12" s="256" t="s">
        <v>777</v>
      </c>
      <c r="D12" s="248" t="s">
        <v>167</v>
      </c>
      <c r="E12" s="249">
        <v>1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15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159</v>
      </c>
      <c r="T12" s="231" t="s">
        <v>160</v>
      </c>
      <c r="U12" s="231">
        <v>0</v>
      </c>
      <c r="V12" s="231">
        <f>ROUND(E12*U12,2)</f>
        <v>0</v>
      </c>
      <c r="W12" s="231"/>
      <c r="X12" s="231" t="s">
        <v>325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326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6">
        <v>4</v>
      </c>
      <c r="B13" s="247" t="s">
        <v>778</v>
      </c>
      <c r="C13" s="256" t="s">
        <v>779</v>
      </c>
      <c r="D13" s="248" t="s">
        <v>167</v>
      </c>
      <c r="E13" s="249">
        <v>1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4.0000000000000003E-5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159</v>
      </c>
      <c r="T13" s="231" t="s">
        <v>160</v>
      </c>
      <c r="U13" s="231">
        <v>0</v>
      </c>
      <c r="V13" s="231">
        <f>ROUND(E13*U13,2)</f>
        <v>0</v>
      </c>
      <c r="W13" s="231"/>
      <c r="X13" s="231" t="s">
        <v>188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189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6">
        <v>5</v>
      </c>
      <c r="B14" s="247" t="s">
        <v>780</v>
      </c>
      <c r="C14" s="256" t="s">
        <v>781</v>
      </c>
      <c r="D14" s="248" t="s">
        <v>167</v>
      </c>
      <c r="E14" s="249">
        <v>1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159</v>
      </c>
      <c r="T14" s="231" t="s">
        <v>160</v>
      </c>
      <c r="U14" s="231">
        <v>0.38850000000000001</v>
      </c>
      <c r="V14" s="231">
        <f>ROUND(E14*U14,2)</f>
        <v>0.39</v>
      </c>
      <c r="W14" s="231"/>
      <c r="X14" s="231" t="s">
        <v>161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162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46">
        <v>6</v>
      </c>
      <c r="B15" s="247" t="s">
        <v>782</v>
      </c>
      <c r="C15" s="256" t="s">
        <v>783</v>
      </c>
      <c r="D15" s="248" t="s">
        <v>167</v>
      </c>
      <c r="E15" s="249">
        <v>1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159</v>
      </c>
      <c r="T15" s="231" t="s">
        <v>160</v>
      </c>
      <c r="U15" s="231">
        <v>0.72733000000000003</v>
      </c>
      <c r="V15" s="231">
        <f>ROUND(E15*U15,2)</f>
        <v>0.73</v>
      </c>
      <c r="W15" s="231"/>
      <c r="X15" s="231" t="s">
        <v>161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162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6">
        <v>7</v>
      </c>
      <c r="B16" s="247" t="s">
        <v>784</v>
      </c>
      <c r="C16" s="256" t="s">
        <v>785</v>
      </c>
      <c r="D16" s="248" t="s">
        <v>167</v>
      </c>
      <c r="E16" s="249">
        <v>11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159</v>
      </c>
      <c r="T16" s="231" t="s">
        <v>160</v>
      </c>
      <c r="U16" s="231">
        <v>0.21082999999999999</v>
      </c>
      <c r="V16" s="231">
        <f>ROUND(E16*U16,2)</f>
        <v>2.3199999999999998</v>
      </c>
      <c r="W16" s="231"/>
      <c r="X16" s="231" t="s">
        <v>161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162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6">
        <v>8</v>
      </c>
      <c r="B17" s="247" t="s">
        <v>786</v>
      </c>
      <c r="C17" s="256" t="s">
        <v>787</v>
      </c>
      <c r="D17" s="248" t="s">
        <v>167</v>
      </c>
      <c r="E17" s="249">
        <v>3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3.4000000000000002E-4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159</v>
      </c>
      <c r="T17" s="231" t="s">
        <v>160</v>
      </c>
      <c r="U17" s="231">
        <v>0</v>
      </c>
      <c r="V17" s="231">
        <f>ROUND(E17*U17,2)</f>
        <v>0</v>
      </c>
      <c r="W17" s="231"/>
      <c r="X17" s="231" t="s">
        <v>188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189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1" x14ac:dyDescent="0.2">
      <c r="A18" s="246">
        <v>9</v>
      </c>
      <c r="B18" s="247" t="s">
        <v>788</v>
      </c>
      <c r="C18" s="256" t="s">
        <v>789</v>
      </c>
      <c r="D18" s="248" t="s">
        <v>167</v>
      </c>
      <c r="E18" s="249">
        <v>8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15</v>
      </c>
      <c r="M18" s="231">
        <f>G18*(1+L18/100)</f>
        <v>0</v>
      </c>
      <c r="N18" s="231">
        <v>1.8000000000000001E-4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159</v>
      </c>
      <c r="T18" s="231" t="s">
        <v>160</v>
      </c>
      <c r="U18" s="231">
        <v>0</v>
      </c>
      <c r="V18" s="231">
        <f>ROUND(E18*U18,2)</f>
        <v>0</v>
      </c>
      <c r="W18" s="231"/>
      <c r="X18" s="231" t="s">
        <v>188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189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46">
        <v>10</v>
      </c>
      <c r="B19" s="247" t="s">
        <v>692</v>
      </c>
      <c r="C19" s="256" t="s">
        <v>693</v>
      </c>
      <c r="D19" s="248" t="s">
        <v>167</v>
      </c>
      <c r="E19" s="249">
        <v>3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15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159</v>
      </c>
      <c r="T19" s="231" t="s">
        <v>160</v>
      </c>
      <c r="U19" s="231">
        <v>0.71682999999999997</v>
      </c>
      <c r="V19" s="231">
        <f>ROUND(E19*U19,2)</f>
        <v>2.15</v>
      </c>
      <c r="W19" s="231"/>
      <c r="X19" s="231" t="s">
        <v>161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162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3.75" outlineLevel="1" x14ac:dyDescent="0.2">
      <c r="A20" s="246">
        <v>11</v>
      </c>
      <c r="B20" s="247" t="s">
        <v>790</v>
      </c>
      <c r="C20" s="256" t="s">
        <v>791</v>
      </c>
      <c r="D20" s="248" t="s">
        <v>167</v>
      </c>
      <c r="E20" s="249">
        <v>1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4.6000000000000001E-4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159</v>
      </c>
      <c r="T20" s="231" t="s">
        <v>160</v>
      </c>
      <c r="U20" s="231">
        <v>0</v>
      </c>
      <c r="V20" s="231">
        <f>ROUND(E20*U20,2)</f>
        <v>0</v>
      </c>
      <c r="W20" s="231"/>
      <c r="X20" s="231" t="s">
        <v>188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189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33.75" outlineLevel="1" x14ac:dyDescent="0.2">
      <c r="A21" s="246">
        <v>12</v>
      </c>
      <c r="B21" s="247" t="s">
        <v>792</v>
      </c>
      <c r="C21" s="256" t="s">
        <v>793</v>
      </c>
      <c r="D21" s="248" t="s">
        <v>167</v>
      </c>
      <c r="E21" s="249">
        <v>1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15</v>
      </c>
      <c r="M21" s="231">
        <f>G21*(1+L21/100)</f>
        <v>0</v>
      </c>
      <c r="N21" s="231">
        <v>2.4000000000000001E-4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159</v>
      </c>
      <c r="T21" s="231" t="s">
        <v>160</v>
      </c>
      <c r="U21" s="231">
        <v>0</v>
      </c>
      <c r="V21" s="231">
        <f>ROUND(E21*U21,2)</f>
        <v>0</v>
      </c>
      <c r="W21" s="231"/>
      <c r="X21" s="231" t="s">
        <v>188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189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3.75" outlineLevel="1" x14ac:dyDescent="0.2">
      <c r="A22" s="246">
        <v>13</v>
      </c>
      <c r="B22" s="247" t="s">
        <v>794</v>
      </c>
      <c r="C22" s="256" t="s">
        <v>795</v>
      </c>
      <c r="D22" s="248" t="s">
        <v>167</v>
      </c>
      <c r="E22" s="249">
        <v>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5.0000000000000001E-4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159</v>
      </c>
      <c r="T22" s="231" t="s">
        <v>160</v>
      </c>
      <c r="U22" s="231">
        <v>0</v>
      </c>
      <c r="V22" s="231">
        <f>ROUND(E22*U22,2)</f>
        <v>0</v>
      </c>
      <c r="W22" s="231"/>
      <c r="X22" s="231" t="s">
        <v>188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189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6">
        <v>14</v>
      </c>
      <c r="B23" s="247" t="s">
        <v>796</v>
      </c>
      <c r="C23" s="256" t="s">
        <v>797</v>
      </c>
      <c r="D23" s="248" t="s">
        <v>178</v>
      </c>
      <c r="E23" s="249">
        <v>12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15</v>
      </c>
      <c r="M23" s="231">
        <f>G23*(1+L23/100)</f>
        <v>0</v>
      </c>
      <c r="N23" s="231">
        <v>1.2999999999999999E-4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159</v>
      </c>
      <c r="T23" s="231" t="s">
        <v>160</v>
      </c>
      <c r="U23" s="231">
        <v>9.1219999999999996E-2</v>
      </c>
      <c r="V23" s="231">
        <f>ROUND(E23*U23,2)</f>
        <v>1.0900000000000001</v>
      </c>
      <c r="W23" s="231"/>
      <c r="X23" s="231" t="s">
        <v>161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162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6">
        <v>15</v>
      </c>
      <c r="B24" s="247" t="s">
        <v>762</v>
      </c>
      <c r="C24" s="256" t="s">
        <v>763</v>
      </c>
      <c r="D24" s="248" t="s">
        <v>764</v>
      </c>
      <c r="E24" s="249">
        <v>1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159</v>
      </c>
      <c r="T24" s="231" t="s">
        <v>160</v>
      </c>
      <c r="U24" s="231">
        <v>0</v>
      </c>
      <c r="V24" s="231">
        <f>ROUND(E24*U24,2)</f>
        <v>0</v>
      </c>
      <c r="W24" s="231"/>
      <c r="X24" s="231" t="s">
        <v>188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189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33.75" outlineLevel="1" x14ac:dyDescent="0.2">
      <c r="A25" s="246">
        <v>16</v>
      </c>
      <c r="B25" s="247" t="s">
        <v>798</v>
      </c>
      <c r="C25" s="256" t="s">
        <v>799</v>
      </c>
      <c r="D25" s="248" t="s">
        <v>167</v>
      </c>
      <c r="E25" s="249">
        <v>1</v>
      </c>
      <c r="F25" s="250"/>
      <c r="G25" s="251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159</v>
      </c>
      <c r="T25" s="231" t="s">
        <v>160</v>
      </c>
      <c r="U25" s="231">
        <v>10.968999999999999</v>
      </c>
      <c r="V25" s="231">
        <f>ROUND(E25*U25,2)</f>
        <v>10.97</v>
      </c>
      <c r="W25" s="231"/>
      <c r="X25" s="231" t="s">
        <v>161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162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34" t="s">
        <v>154</v>
      </c>
      <c r="B26" s="235" t="s">
        <v>127</v>
      </c>
      <c r="C26" s="255" t="s">
        <v>29</v>
      </c>
      <c r="D26" s="236"/>
      <c r="E26" s="237"/>
      <c r="F26" s="238"/>
      <c r="G26" s="239">
        <f>SUMIF(AG27:AG29,"&lt;&gt;NOR",G27:G29)</f>
        <v>0</v>
      </c>
      <c r="H26" s="233"/>
      <c r="I26" s="233">
        <f>SUM(I27:I29)</f>
        <v>0</v>
      </c>
      <c r="J26" s="233"/>
      <c r="K26" s="233">
        <f>SUM(K27:K29)</f>
        <v>0</v>
      </c>
      <c r="L26" s="233"/>
      <c r="M26" s="233">
        <f>SUM(M27:M29)</f>
        <v>0</v>
      </c>
      <c r="N26" s="233"/>
      <c r="O26" s="233">
        <f>SUM(O27:O29)</f>
        <v>0</v>
      </c>
      <c r="P26" s="233"/>
      <c r="Q26" s="233">
        <f>SUM(Q27:Q29)</f>
        <v>0</v>
      </c>
      <c r="R26" s="233"/>
      <c r="S26" s="233"/>
      <c r="T26" s="233"/>
      <c r="U26" s="233"/>
      <c r="V26" s="233">
        <f>SUM(V27:V29)</f>
        <v>0</v>
      </c>
      <c r="W26" s="233"/>
      <c r="X26" s="233"/>
      <c r="AG26" t="s">
        <v>155</v>
      </c>
    </row>
    <row r="27" spans="1:60" outlineLevel="1" x14ac:dyDescent="0.2">
      <c r="A27" s="246">
        <v>17</v>
      </c>
      <c r="B27" s="247" t="s">
        <v>419</v>
      </c>
      <c r="C27" s="256" t="s">
        <v>420</v>
      </c>
      <c r="D27" s="248" t="s">
        <v>421</v>
      </c>
      <c r="E27" s="249">
        <v>1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159</v>
      </c>
      <c r="T27" s="231" t="s">
        <v>160</v>
      </c>
      <c r="U27" s="231">
        <v>0</v>
      </c>
      <c r="V27" s="231">
        <f>ROUND(E27*U27,2)</f>
        <v>0</v>
      </c>
      <c r="W27" s="231"/>
      <c r="X27" s="231" t="s">
        <v>422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423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6">
        <v>18</v>
      </c>
      <c r="B28" s="247" t="s">
        <v>424</v>
      </c>
      <c r="C28" s="256" t="s">
        <v>425</v>
      </c>
      <c r="D28" s="248" t="s">
        <v>421</v>
      </c>
      <c r="E28" s="249">
        <v>1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159</v>
      </c>
      <c r="T28" s="231" t="s">
        <v>160</v>
      </c>
      <c r="U28" s="231">
        <v>0</v>
      </c>
      <c r="V28" s="231">
        <f>ROUND(E28*U28,2)</f>
        <v>0</v>
      </c>
      <c r="W28" s="231"/>
      <c r="X28" s="231" t="s">
        <v>422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423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6">
        <v>19</v>
      </c>
      <c r="B29" s="247" t="s">
        <v>426</v>
      </c>
      <c r="C29" s="256" t="s">
        <v>427</v>
      </c>
      <c r="D29" s="248" t="s">
        <v>421</v>
      </c>
      <c r="E29" s="249">
        <v>1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15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159</v>
      </c>
      <c r="T29" s="231" t="s">
        <v>160</v>
      </c>
      <c r="U29" s="231">
        <v>0</v>
      </c>
      <c r="V29" s="231">
        <f>ROUND(E29*U29,2)</f>
        <v>0</v>
      </c>
      <c r="W29" s="231"/>
      <c r="X29" s="231" t="s">
        <v>422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423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34" t="s">
        <v>154</v>
      </c>
      <c r="B30" s="235" t="s">
        <v>128</v>
      </c>
      <c r="C30" s="255" t="s">
        <v>30</v>
      </c>
      <c r="D30" s="236"/>
      <c r="E30" s="237"/>
      <c r="F30" s="238"/>
      <c r="G30" s="239">
        <f>SUMIF(AG31:AG31,"&lt;&gt;NOR",G31:G31)</f>
        <v>0</v>
      </c>
      <c r="H30" s="233"/>
      <c r="I30" s="233">
        <f>SUM(I31:I31)</f>
        <v>0</v>
      </c>
      <c r="J30" s="233"/>
      <c r="K30" s="233">
        <f>SUM(K31:K31)</f>
        <v>0</v>
      </c>
      <c r="L30" s="233"/>
      <c r="M30" s="233">
        <f>SUM(M31:M31)</f>
        <v>0</v>
      </c>
      <c r="N30" s="233"/>
      <c r="O30" s="233">
        <f>SUM(O31:O31)</f>
        <v>0</v>
      </c>
      <c r="P30" s="233"/>
      <c r="Q30" s="233">
        <f>SUM(Q31:Q31)</f>
        <v>0</v>
      </c>
      <c r="R30" s="233"/>
      <c r="S30" s="233"/>
      <c r="T30" s="233"/>
      <c r="U30" s="233"/>
      <c r="V30" s="233">
        <f>SUM(V31:V31)</f>
        <v>0</v>
      </c>
      <c r="W30" s="233"/>
      <c r="X30" s="233"/>
      <c r="AG30" t="s">
        <v>155</v>
      </c>
    </row>
    <row r="31" spans="1:60" outlineLevel="1" x14ac:dyDescent="0.2">
      <c r="A31" s="240">
        <v>20</v>
      </c>
      <c r="B31" s="241" t="s">
        <v>428</v>
      </c>
      <c r="C31" s="257" t="s">
        <v>429</v>
      </c>
      <c r="D31" s="242" t="s">
        <v>421</v>
      </c>
      <c r="E31" s="243">
        <v>1</v>
      </c>
      <c r="F31" s="244"/>
      <c r="G31" s="245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15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159</v>
      </c>
      <c r="T31" s="231" t="s">
        <v>160</v>
      </c>
      <c r="U31" s="231">
        <v>0</v>
      </c>
      <c r="V31" s="231">
        <f>ROUND(E31*U31,2)</f>
        <v>0</v>
      </c>
      <c r="W31" s="231"/>
      <c r="X31" s="231" t="s">
        <v>422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423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3"/>
      <c r="B32" s="4"/>
      <c r="C32" s="25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141</v>
      </c>
    </row>
    <row r="33" spans="1:33" x14ac:dyDescent="0.2">
      <c r="A33" s="215"/>
      <c r="B33" s="216" t="s">
        <v>31</v>
      </c>
      <c r="C33" s="260"/>
      <c r="D33" s="217"/>
      <c r="E33" s="218"/>
      <c r="F33" s="218"/>
      <c r="G33" s="254">
        <f>G8+G26+G30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f>SUMIF(L7:L31,AE32,G7:G31)</f>
        <v>0</v>
      </c>
      <c r="AF33">
        <f>SUMIF(L7:L31,AF32,G7:G31)</f>
        <v>0</v>
      </c>
      <c r="AG33" t="s">
        <v>430</v>
      </c>
    </row>
    <row r="34" spans="1:33" x14ac:dyDescent="0.2">
      <c r="A34" s="3"/>
      <c r="B34" s="4"/>
      <c r="C34" s="25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3"/>
      <c r="B35" s="4"/>
      <c r="C35" s="259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19" t="s">
        <v>431</v>
      </c>
      <c r="B36" s="219"/>
      <c r="C36" s="26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220"/>
      <c r="B37" s="221"/>
      <c r="C37" s="262"/>
      <c r="D37" s="221"/>
      <c r="E37" s="221"/>
      <c r="F37" s="221"/>
      <c r="G37" s="22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G37" t="s">
        <v>432</v>
      </c>
    </row>
    <row r="38" spans="1:33" x14ac:dyDescent="0.2">
      <c r="A38" s="223"/>
      <c r="B38" s="224"/>
      <c r="C38" s="263"/>
      <c r="D38" s="224"/>
      <c r="E38" s="224"/>
      <c r="F38" s="224"/>
      <c r="G38" s="22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A39" s="223"/>
      <c r="B39" s="224"/>
      <c r="C39" s="263"/>
      <c r="D39" s="224"/>
      <c r="E39" s="224"/>
      <c r="F39" s="224"/>
      <c r="G39" s="22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 x14ac:dyDescent="0.2">
      <c r="A40" s="223"/>
      <c r="B40" s="224"/>
      <c r="C40" s="263"/>
      <c r="D40" s="224"/>
      <c r="E40" s="224"/>
      <c r="F40" s="224"/>
      <c r="G40" s="22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3" x14ac:dyDescent="0.2">
      <c r="A41" s="226"/>
      <c r="B41" s="227"/>
      <c r="C41" s="264"/>
      <c r="D41" s="227"/>
      <c r="E41" s="227"/>
      <c r="F41" s="227"/>
      <c r="G41" s="22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33" x14ac:dyDescent="0.2">
      <c r="A42" s="3"/>
      <c r="B42" s="4"/>
      <c r="C42" s="259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33" x14ac:dyDescent="0.2">
      <c r="C43" s="265"/>
      <c r="D43" s="10"/>
      <c r="AG43" t="s">
        <v>433</v>
      </c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A1:G1"/>
    <mergeCell ref="C2:G2"/>
    <mergeCell ref="C3:G3"/>
    <mergeCell ref="C4:G4"/>
    <mergeCell ref="A36:C36"/>
    <mergeCell ref="A37:G41"/>
    <mergeCell ref="C11:G1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01 SO 01.1 Pol</vt:lpstr>
      <vt:lpstr>SO 02 SO 02.1 Pol</vt:lpstr>
      <vt:lpstr>SO 03 SO 03.1 Pol</vt:lpstr>
      <vt:lpstr>SO 03 SO 03.1_SO 03.1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01.1 Pol'!Názvy_tisku</vt:lpstr>
      <vt:lpstr>'SO 02 SO 02.1 Pol'!Názvy_tisku</vt:lpstr>
      <vt:lpstr>'SO 03 SO 03.1 Pol'!Názvy_tisku</vt:lpstr>
      <vt:lpstr>'SO 03 SO 03.1_SO 03.1 Pol'!Názvy_tisku</vt:lpstr>
      <vt:lpstr>oadresa</vt:lpstr>
      <vt:lpstr>Stavba!Objednatel</vt:lpstr>
      <vt:lpstr>Stavba!Objekt</vt:lpstr>
      <vt:lpstr>'SO 01 SO 01.1 Pol'!Oblast_tisku</vt:lpstr>
      <vt:lpstr>'SO 02 SO 02.1 Pol'!Oblast_tisku</vt:lpstr>
      <vt:lpstr>'SO 03 SO 03.1 Pol'!Oblast_tisku</vt:lpstr>
      <vt:lpstr>'SO 03 SO 03.1_SO 03.1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2020-10-16T10:51:38Z</dcterms:modified>
</cp:coreProperties>
</file>