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0"/>
  </bookViews>
  <sheets>
    <sheet name="výkaz výměr_střecha" sheetId="4" r:id="rId1"/>
  </sheets>
  <definedNames>
    <definedName name="_xlnm._FilterDatabase" localSheetId="0" hidden="1">'výkaz výměr_střecha'!$B$9:$H$109</definedName>
    <definedName name="_xlnm.Print_Area" localSheetId="0">'výkaz výměr_střecha'!$B$1:$H$113</definedName>
    <definedName name="_xlnm.Print_Titles" localSheetId="0">'výkaz výměr_střecha'!$7:$8</definedName>
  </definedNames>
  <calcPr calcId="152511"/>
</workbook>
</file>

<file path=xl/comments1.xml><?xml version="1.0" encoding="utf-8"?>
<comments xmlns="http://schemas.openxmlformats.org/spreadsheetml/2006/main">
  <authors>
    <author>Autor</author>
  </authors>
  <commentList>
    <comment ref="D29" authorId="0">
      <text>
        <r>
          <rPr>
            <sz val="8"/>
            <rFont val="Tahoma"/>
            <family val="2"/>
          </rPr>
          <t>Mechanické kotvy pro ploché střechy. Kvalitní kotevní prvky švýcarské firmy SFS intec. Kotvení je možné provádět do betonu, dřeva či OSB desek, trapézových plechů, plynosilikátových betonů apod. Kotva se skládá téměř vždy ze šroubu a podložky nebo ze šroubu a teleskopického nástavce. V nabídce je rovněž montážní příslušenství, jakým jsou vrtací tyče, šroubovací tyče, bity a SDS vrtáky. Pro stanovení přesného typu kotvy a jeho délky a počtu kotev by měla být provedena tahová zkouška kotvení.</t>
        </r>
        <r>
          <rPr>
            <sz val="9"/>
            <rFont val="Tahoma"/>
            <family val="2"/>
          </rPr>
          <t xml:space="preserve">
</t>
        </r>
      </text>
    </comment>
  </commentList>
</comments>
</file>

<file path=xl/sharedStrings.xml><?xml version="1.0" encoding="utf-8"?>
<sst xmlns="http://schemas.openxmlformats.org/spreadsheetml/2006/main" count="175" uniqueCount="132">
  <si>
    <r>
      <rPr>
        <sz val="8"/>
        <color rgb="FF000000"/>
        <rFont val="Arial"/>
        <family val="2"/>
      </rPr>
      <t>m2</t>
    </r>
  </si>
  <si>
    <r>
      <rPr>
        <sz val="8"/>
        <color rgb="FF000000"/>
        <rFont val="Arial"/>
        <family val="2"/>
      </rPr>
      <t>m</t>
    </r>
  </si>
  <si>
    <r>
      <rPr>
        <sz val="8"/>
        <color rgb="FF000000"/>
        <rFont val="Arial"/>
        <family val="2"/>
      </rPr>
      <t>ks</t>
    </r>
  </si>
  <si>
    <r>
      <rPr>
        <sz val="8"/>
        <color rgb="FF000000"/>
        <rFont val="Arial"/>
        <family val="2"/>
      </rPr>
      <t>Demontá</t>
    </r>
    <r>
      <rPr>
        <sz val="8"/>
        <color rgb="FF000000"/>
        <rFont val="Arial"/>
        <family val="2"/>
      </rPr>
      <t xml:space="preserve">ž </t>
    </r>
    <r>
      <rPr>
        <sz val="8"/>
        <color rgb="FF000000"/>
        <rFont val="Arial"/>
        <family val="2"/>
      </rPr>
      <t xml:space="preserve">vázaných </t>
    </r>
    <r>
      <rPr>
        <sz val="8"/>
        <color rgb="FF000000"/>
        <rFont val="Arial"/>
        <family val="2"/>
      </rPr>
      <t xml:space="preserve">konstrukcí </t>
    </r>
    <r>
      <rPr>
        <sz val="8"/>
        <color rgb="FF000000"/>
        <rFont val="Arial"/>
        <family val="2"/>
      </rPr>
      <t xml:space="preserve">hraněných </t>
    </r>
    <r>
      <rPr>
        <sz val="8"/>
        <color rgb="FF000000"/>
        <rFont val="Arial"/>
        <family val="2"/>
      </rPr>
      <t xml:space="preserve">do </t>
    </r>
    <r>
      <rPr>
        <sz val="8"/>
        <color rgb="FF000000"/>
        <rFont val="Arial"/>
        <family val="2"/>
      </rPr>
      <t xml:space="preserve">120 </t>
    </r>
    <r>
      <rPr>
        <sz val="8"/>
        <color rgb="FF000000"/>
        <rFont val="Arial"/>
        <family val="2"/>
      </rPr>
      <t>cm2</t>
    </r>
  </si>
  <si>
    <r>
      <rPr>
        <sz val="8"/>
        <color rgb="FF000000"/>
        <rFont val="Arial"/>
        <family val="2"/>
      </rPr>
      <t xml:space="preserve">Řezivo </t>
    </r>
    <r>
      <rPr>
        <sz val="8"/>
        <color rgb="FF000000"/>
        <rFont val="Arial"/>
        <family val="2"/>
      </rPr>
      <t xml:space="preserve">SM </t>
    </r>
    <r>
      <rPr>
        <sz val="8"/>
        <color rgb="FF000000"/>
        <rFont val="Arial"/>
        <family val="2"/>
      </rPr>
      <t xml:space="preserve">hranoly </t>
    </r>
    <r>
      <rPr>
        <sz val="8"/>
        <color rgb="FF000000"/>
        <rFont val="Arial"/>
        <family val="2"/>
      </rPr>
      <t>v</t>
    </r>
    <r>
      <rPr>
        <sz val="8"/>
        <color rgb="FF000000"/>
        <rFont val="Arial"/>
        <family val="2"/>
      </rPr>
      <t xml:space="preserve">č. </t>
    </r>
    <r>
      <rPr>
        <sz val="8"/>
        <color rgb="FF000000"/>
        <rFont val="Arial"/>
        <family val="2"/>
      </rPr>
      <t>impregnace</t>
    </r>
  </si>
  <si>
    <r>
      <rPr>
        <sz val="8"/>
        <color rgb="FF000000"/>
        <rFont val="Arial"/>
        <family val="2"/>
      </rPr>
      <t>m3</t>
    </r>
  </si>
  <si>
    <r>
      <rPr>
        <sz val="8"/>
        <color rgb="FF000000"/>
        <rFont val="Arial"/>
        <family val="2"/>
      </rPr>
      <t>kpl</t>
    </r>
  </si>
  <si>
    <r>
      <rPr>
        <sz val="8"/>
        <color rgb="FF000000"/>
        <rFont val="Arial"/>
        <family val="2"/>
      </rPr>
      <t xml:space="preserve">711802005T22         </t>
    </r>
  </si>
  <si>
    <r>
      <rPr>
        <sz val="8"/>
        <color rgb="FF000000"/>
        <rFont val="Arial"/>
        <family val="2"/>
      </rPr>
      <t xml:space="preserve">711802019T22         </t>
    </r>
  </si>
  <si>
    <r>
      <rPr>
        <sz val="8"/>
        <color rgb="FF000000"/>
        <rFont val="Arial"/>
        <family val="2"/>
      </rPr>
      <t xml:space="preserve">712391171V05         </t>
    </r>
  </si>
  <si>
    <r>
      <rPr>
        <sz val="8"/>
        <color rgb="FF000000"/>
        <rFont val="Arial"/>
        <family val="2"/>
      </rPr>
      <t>Či</t>
    </r>
    <r>
      <rPr>
        <sz val="8"/>
        <color rgb="FF000000"/>
        <rFont val="Arial"/>
        <family val="2"/>
      </rPr>
      <t>št</t>
    </r>
    <r>
      <rPr>
        <sz val="8"/>
        <color rgb="FF000000"/>
        <rFont val="Arial"/>
        <family val="2"/>
      </rPr>
      <t xml:space="preserve">ění </t>
    </r>
    <r>
      <rPr>
        <sz val="8"/>
        <color rgb="FF000000"/>
        <rFont val="Arial"/>
        <family val="2"/>
      </rPr>
      <t xml:space="preserve">zametáním </t>
    </r>
    <r>
      <rPr>
        <sz val="8"/>
        <color rgb="FF000000"/>
        <rFont val="Arial"/>
        <family val="2"/>
      </rPr>
      <t xml:space="preserve">ploché </t>
    </r>
    <r>
      <rPr>
        <sz val="8"/>
        <color rgb="FF000000"/>
        <rFont val="Arial"/>
        <family val="2"/>
      </rPr>
      <t>st</t>
    </r>
    <r>
      <rPr>
        <sz val="8"/>
        <color rgb="FF000000"/>
        <rFont val="Arial"/>
        <family val="2"/>
      </rPr>
      <t>řechy</t>
    </r>
  </si>
  <si>
    <t xml:space="preserve">Stavba: </t>
  </si>
  <si>
    <t>Zadavatel:</t>
  </si>
  <si>
    <t>Statutární město Brno, městská část Brno-střed</t>
  </si>
  <si>
    <t>Odbor školství, sportu, kultury a mládeže</t>
  </si>
  <si>
    <t>Veřejná zakázka:</t>
  </si>
  <si>
    <t>MŠ Brno, Úvoz 57 – Výměna rozvodů dešťových odpadních vod</t>
  </si>
  <si>
    <t>Oprava ploché střechy - nová fólie</t>
  </si>
  <si>
    <t>Název a popis položky</t>
  </si>
  <si>
    <r>
      <rPr>
        <sz val="8"/>
        <color rgb="FF000000"/>
        <rFont val="Arial"/>
        <family val="2"/>
      </rPr>
      <t>Číslo</t>
    </r>
  </si>
  <si>
    <r>
      <rPr>
        <sz val="8"/>
        <color rgb="FF000000"/>
        <rFont val="Arial"/>
        <family val="2"/>
      </rPr>
      <t>Množství</t>
    </r>
  </si>
  <si>
    <r>
      <rPr>
        <sz val="8"/>
        <color rgb="FF000000"/>
        <rFont val="Arial"/>
        <family val="2"/>
      </rPr>
      <t>Cena/MJ</t>
    </r>
  </si>
  <si>
    <r>
      <rPr>
        <sz val="8"/>
        <color rgb="FF000000"/>
        <rFont val="Arial"/>
        <family val="2"/>
      </rPr>
      <t>Cena</t>
    </r>
  </si>
  <si>
    <r>
      <t xml:space="preserve">712341601T00         </t>
    </r>
  </si>
  <si>
    <r>
      <t xml:space="preserve">952902110R00         </t>
    </r>
  </si>
  <si>
    <t>Poř.</t>
  </si>
  <si>
    <t>762711810R00</t>
  </si>
  <si>
    <t xml:space="preserve"> 60596003AaT</t>
  </si>
  <si>
    <r>
      <rPr>
        <b/>
        <sz val="10"/>
        <color theme="1"/>
        <rFont val="Terminal Greek 869"/>
        <family val="2"/>
      </rPr>
      <t>Díl:</t>
    </r>
  </si>
  <si>
    <t>TUTO OBLAST NETISKNOUT</t>
  </si>
  <si>
    <t>Hromosvod - demontáž původních rozvodů a doplňkových komponentů</t>
  </si>
  <si>
    <t>1x jímací tyč</t>
  </si>
  <si>
    <t xml:space="preserve">Hromosvod - dodávka a montáž nových rozvodů vč. všech doplňkových komponentů </t>
  </si>
  <si>
    <t>vč. napojení  na svislé rozvody ( svislé rozvody po fasádě zůstávají původní )</t>
  </si>
  <si>
    <t>celková délka vodorovných rozvodů - vodičů: 2x(34+9,3)+2x9,3 = 106 bm</t>
  </si>
  <si>
    <t>obvodové rozvody 2x(34+9,3), příčné rozvody 2x9,3 = 106 bm</t>
  </si>
  <si>
    <t>Hromosvod - kompletní revize</t>
  </si>
  <si>
    <t>vč. 2 ks jímacích tyčí</t>
  </si>
  <si>
    <t>Odvoz vybouraných materiálů na skládku a poplatek za skládku</t>
  </si>
  <si>
    <t xml:space="preserve">Svislá doprava materiálu na střechu </t>
  </si>
  <si>
    <t>Vedlejší rozpočtové náklady</t>
  </si>
  <si>
    <t>zdemontovaný materiál např.: obvodové oplechování, plechové střešní komínky, plechový střešní vlez, vodiče hromosvodu a jímací tyč, podkladní dřevěný profil</t>
  </si>
  <si>
    <t>provedení opravy hromosvodu dle původní PD</t>
  </si>
  <si>
    <t>Demontáž původního plechového výlezu na střechu</t>
  </si>
  <si>
    <t xml:space="preserve">8/ Hromosvod </t>
  </si>
  <si>
    <t>9/ Přesuny hmot a doprava materiálu</t>
  </si>
  <si>
    <t>např. autojeřábem, doprava ostatního mat. vnitřním schodištěm budovy do 3.NP</t>
  </si>
  <si>
    <t>6/ Prostup střechou – větrací 2-průduchový komín</t>
  </si>
  <si>
    <t>4/ Prostupy střechou – kanalizační odvětrání</t>
  </si>
  <si>
    <t>5/ Prostupy střechou – odvětrání střešního souvrství</t>
  </si>
  <si>
    <t>Rozměr komínu: 1000 x 500, výška 500 mm, plocha vrchní desky: 0,5 m2</t>
  </si>
  <si>
    <t>Oplechování vrchní desky komínu, rš 700 mm; dodávka a montáž</t>
  </si>
  <si>
    <t>m2</t>
  </si>
  <si>
    <t>(2*1*0,5)+(2*0,5*0,5)</t>
  </si>
  <si>
    <t>3/ Střešní vpustě</t>
  </si>
  <si>
    <t>Omítnutí komínu vč. armovací síťky (perlinky)</t>
  </si>
  <si>
    <t>Omítkový materiál komínu navrhne zhotovitel dle svých odborných zkušeností.</t>
  </si>
  <si>
    <t>Nový výlez na střechu 600x600 (zateplený) - dodávka</t>
  </si>
  <si>
    <t>Nový výlez na střechu 600x600 (zateplený) - montáž</t>
  </si>
  <si>
    <t>Vyříznutí a demontáž původních zúžených vtoků</t>
  </si>
  <si>
    <t>Zapravení vtoku po vyříznutí, příprava na osazení nové vpusti</t>
  </si>
  <si>
    <t>Průměr vnitřního střešního svodu DN 100, litinové potrubí</t>
  </si>
  <si>
    <t>např. TOPWET</t>
  </si>
  <si>
    <t>Střešní vpust s PVC manžetou, s ochranným košem, nevyhřívaná - dodávka</t>
  </si>
  <si>
    <t>Střešní vpust s PVC manžetou, s ochranným košem, nevyhřívaná - montáž</t>
  </si>
  <si>
    <t xml:space="preserve">Kamerový průzkum vnitřního střešního svodu </t>
  </si>
  <si>
    <t>Vyčištění vnitřního střešního svodu</t>
  </si>
  <si>
    <t>délka svodu: 14 metrů</t>
  </si>
  <si>
    <t>vč. předání záznamu na DVD a vypracovaného protokolu; délka svodu: 14 m</t>
  </si>
  <si>
    <t>Vyříznutí a demontáž větracích komínků</t>
  </si>
  <si>
    <t>Zapravení a úprava původního střešního pláště</t>
  </si>
  <si>
    <t>Odvětrávací komínek s integrovanou PVC manžetou, DN 50 - dodávka</t>
  </si>
  <si>
    <t>Odvětrávací komínek s integrovanou PVC manžetou, DN 50 - montáž</t>
  </si>
  <si>
    <t>1/ Střešní krytina</t>
  </si>
  <si>
    <t>plocha střechy:  34*9,3</t>
  </si>
  <si>
    <t>20% - přesahy, prořez, vytažení</t>
  </si>
  <si>
    <t>Hydroizolace ploché střechy folií 100 - 500 m2 / montáž</t>
  </si>
  <si>
    <t>Fólie střešní tl. 1,5mm; fólie pro mech. kotvení - dodávka</t>
  </si>
  <si>
    <t>ostatní plochy</t>
  </si>
  <si>
    <t>Geotextílie, 300 g/m2 - dodávka</t>
  </si>
  <si>
    <t>5% - přesahy, prořez</t>
  </si>
  <si>
    <t>Položení podkladní geotextilie na střeše do 10° - montáž</t>
  </si>
  <si>
    <t>ks</t>
  </si>
  <si>
    <t>7/ Výlez na střechu</t>
  </si>
  <si>
    <t xml:space="preserve">např. Teleskop SFS s talířem průměr 42-TH-42x190 </t>
  </si>
  <si>
    <t>Kotevní prvky - dodávka</t>
  </si>
  <si>
    <t>Kotvení střeš. pláště ploché střechy do betonu - montáž</t>
  </si>
  <si>
    <t>1-1 / Separační vrstva:</t>
  </si>
  <si>
    <t>1-2 / Izolace proti vodě</t>
  </si>
  <si>
    <t>střešní výlez 600x600</t>
  </si>
  <si>
    <t>komín 1000x500</t>
  </si>
  <si>
    <t>1-3 / Kotvení fólie</t>
  </si>
  <si>
    <t>m</t>
  </si>
  <si>
    <t>Ukončovací lišta - dodávka</t>
  </si>
  <si>
    <t>1-4 / Vytažení fólie a ukončovací lišty</t>
  </si>
  <si>
    <t>5,4 m - zaokrouhleno dle metráže</t>
  </si>
  <si>
    <t>1-5 / Doplňkový materiál</t>
  </si>
  <si>
    <t>2-1 / Tesařské konstrukce</t>
  </si>
  <si>
    <t>Vytrhání podkladního dřevěného profiu 100x120</t>
  </si>
  <si>
    <t>obvod střechy: 2*(34+9,3)</t>
  </si>
  <si>
    <t>Montáž a kotvení podkladního dřevěného hranolu do betonu vč. dodávky kotvení</t>
  </si>
  <si>
    <t>dodávka dřevěného hranolu 100x120</t>
  </si>
  <si>
    <t>2-2 / Klempířské konstrukce</t>
  </si>
  <si>
    <t>Vytrhání původního oplechování - závětrné lišty</t>
  </si>
  <si>
    <t>86,6 m - zaokrouhleno dle metráže</t>
  </si>
  <si>
    <t>2-3 / Systémové řešení napojení PVC fólie na oplechování</t>
  </si>
  <si>
    <t>Závětrná lišta, rš 400 mm - dodávka</t>
  </si>
  <si>
    <t>Závětrná lišta - montáž</t>
  </si>
  <si>
    <t xml:space="preserve">2/ Klempířské a tesařské kce, systémové napojení </t>
  </si>
  <si>
    <t>Odstranění náletových nečistot pod původní živičnou krytinou</t>
  </si>
  <si>
    <t xml:space="preserve">Vytvoření funkčního detailu - systémové řešení napojení PVC fólie na oplechování - dodávka a montáž </t>
  </si>
  <si>
    <t>info viz. Specifikace díla: Původní nefunkční detail napojení oplechování a krytiny bude dle individuálního odborného návrhu zhotovitele systémově přeřešen ! Toto řešení je součástí ceny díla a zhotovitel si ho zahrne do celkové ceny díla !</t>
  </si>
  <si>
    <t>PŮVODNÍ ZÁVĚTRNÁ LIŠTA - přibližný tvar</t>
  </si>
  <si>
    <t>Ostatní</t>
  </si>
  <si>
    <t>Zátopová zkouška</t>
  </si>
  <si>
    <t>např.: průběžná fotodokumentace díla - bude předáváno elektronicky, vedení montážního deníku, atd.</t>
  </si>
  <si>
    <t>CELKEM bez DPH</t>
  </si>
  <si>
    <t>Polyuretanový střešní tmel, kartuše 300 ml</t>
  </si>
  <si>
    <t>Součástí výkazu výměr je příloha "Specifikace a popis předmětu díla", kde jsou uvedeny všechny podrobnosti.</t>
  </si>
  <si>
    <t>kpl</t>
  </si>
  <si>
    <t>plocha střechy:  34*9,3 = 316,2 m2</t>
  </si>
  <si>
    <t>Demontáž původních prvků odvětrání kanalizace</t>
  </si>
  <si>
    <t>Systémový prvek odvětrání kanalizace s integrovanou PVC manžetou - dodávka</t>
  </si>
  <si>
    <t>Systémový prvek odvětrání kanalizace s integrovanou PVC manžetou - montáž</t>
  </si>
  <si>
    <t>průměr svislého kanalizačního potrubí: DN 100, litina</t>
  </si>
  <si>
    <t>např. TOPWET TWOP PVC odvětrání kanalizace s PVC manžetou</t>
  </si>
  <si>
    <t>PŮVODNÍ ODVĚTRÁNÍ KANALIZACE</t>
  </si>
  <si>
    <t>PŮVODNÍ ODVĚTRÁNÍ STŘEŠNÍHO SOUVRSTVÍ</t>
  </si>
  <si>
    <t>VĚTRACÍ KOMÍN</t>
  </si>
  <si>
    <t>Předpokládané množství kotevních prvků 1 600 - 1 800 ks - Počet kotevních prvků bude individuálně posouzen a navržen zhotovitelem dle použité PVC fólie a stavu střechy.</t>
  </si>
  <si>
    <t>Vytažení folie na zeď - montáž</t>
  </si>
  <si>
    <t>Typ výlezu navrhne zhotovitel. Může být plechový, plastový, atd…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</si>
</sst>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 "/>
    <numFmt numFmtId="165" formatCode="#,##0_ "/>
    <numFmt numFmtId="166" formatCode="#,##0.00000"/>
  </numFmts>
  <fonts count="24">
    <font>
      <sz val="11"/>
      <color theme="1"/>
      <name val="Calibri"/>
      <family val="2"/>
      <scheme val="minor"/>
    </font>
    <font>
      <sz val="10"/>
      <name val="Arial"/>
      <family val="2"/>
    </font>
    <font>
      <sz val="8"/>
      <color rgb="FF000000"/>
      <name val="Arial"/>
      <family val="2"/>
    </font>
    <font>
      <b/>
      <sz val="10"/>
      <color rgb="FF000000"/>
      <name val="Terminal Greek 869"/>
      <family val="2"/>
    </font>
    <font>
      <sz val="8"/>
      <color theme="1"/>
      <name val="Arial"/>
      <family val="2"/>
    </font>
    <font>
      <sz val="8"/>
      <color rgb="FFFF0000"/>
      <name val="Arial"/>
      <family val="2"/>
    </font>
    <font>
      <b/>
      <sz val="11"/>
      <name val="Arial CE"/>
      <family val="2"/>
    </font>
    <font>
      <sz val="10"/>
      <color theme="1"/>
      <name val="Arial CE"/>
      <family val="2"/>
    </font>
    <font>
      <b/>
      <sz val="10"/>
      <name val="Arial CE"/>
      <family val="2"/>
    </font>
    <font>
      <b/>
      <sz val="11"/>
      <color theme="1"/>
      <name val="Calibri"/>
      <family val="2"/>
      <scheme val="minor"/>
    </font>
    <font>
      <b/>
      <sz val="8"/>
      <color theme="1"/>
      <name val="Arial"/>
      <family val="2"/>
    </font>
    <font>
      <b/>
      <sz val="10"/>
      <color theme="1"/>
      <name val="Terminal Greek 869"/>
      <family val="2"/>
    </font>
    <font>
      <sz val="8"/>
      <color indexed="17"/>
      <name val="Arial CE"/>
      <family val="2"/>
    </font>
    <font>
      <b/>
      <u val="single"/>
      <sz val="16"/>
      <color theme="1"/>
      <name val="Calibri"/>
      <family val="2"/>
      <scheme val="minor"/>
    </font>
    <font>
      <sz val="11"/>
      <color rgb="FF000000"/>
      <name val="Times New Roman"/>
      <family val="1"/>
    </font>
    <font>
      <sz val="11"/>
      <color theme="1"/>
      <name val="Times New Roman"/>
      <family val="1"/>
    </font>
    <font>
      <sz val="9"/>
      <name val="Tahoma"/>
      <family val="2"/>
    </font>
    <font>
      <sz val="8"/>
      <name val="Tahoma"/>
      <family val="2"/>
    </font>
    <font>
      <b/>
      <u val="single"/>
      <sz val="8"/>
      <color rgb="FF000000"/>
      <name val="Terminal Greek 869"/>
      <family val="2"/>
    </font>
    <font>
      <b/>
      <u val="single"/>
      <sz val="8"/>
      <color theme="1"/>
      <name val="Terminal Greek 869"/>
      <family val="2"/>
    </font>
    <font>
      <b/>
      <u val="single"/>
      <sz val="11"/>
      <color rgb="FF000000"/>
      <name val="Times New Roman"/>
      <family val="1"/>
    </font>
    <font>
      <b/>
      <sz val="11"/>
      <color rgb="FFFFFF00"/>
      <name val="Calibri"/>
      <family val="2"/>
      <scheme val="minor"/>
    </font>
    <font>
      <sz val="8"/>
      <color theme="1"/>
      <name val="Arial CE"/>
      <family val="2"/>
    </font>
    <font>
      <b/>
      <sz val="8"/>
      <name val="Calibri"/>
      <family val="2"/>
    </font>
  </fonts>
  <fills count="5">
    <fill>
      <patternFill/>
    </fill>
    <fill>
      <patternFill patternType="gray125"/>
    </fill>
    <fill>
      <patternFill patternType="solid">
        <fgColor theme="4" tint="0.7999799847602844"/>
        <bgColor indexed="64"/>
      </patternFill>
    </fill>
    <fill>
      <patternFill patternType="solid">
        <fgColor rgb="FFDBE6F2"/>
        <bgColor indexed="64"/>
      </patternFill>
    </fill>
    <fill>
      <patternFill patternType="solid">
        <fgColor theme="0"/>
        <bgColor indexed="64"/>
      </patternFill>
    </fill>
  </fills>
  <borders count="6">
    <border>
      <left/>
      <right/>
      <top/>
      <bottom/>
      <diagonal/>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top style="medium"/>
      <bottom style="medium"/>
    </border>
    <border>
      <left/>
      <right style="thin"/>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60">
    <xf numFmtId="0" fontId="0" fillId="0" borderId="0" xfId="0"/>
    <xf numFmtId="0" fontId="0" fillId="0" borderId="0" xfId="0" applyAlignment="1">
      <alignment horizontal="left" vertical="center"/>
    </xf>
    <xf numFmtId="0" fontId="0" fillId="0" borderId="0" xfId="0"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center"/>
    </xf>
    <xf numFmtId="165" fontId="2" fillId="0" borderId="0" xfId="0" applyNumberFormat="1" applyFont="1" applyAlignment="1">
      <alignment horizontal="right" vertical="center"/>
    </xf>
    <xf numFmtId="0" fontId="0" fillId="2" borderId="0" xfId="0" applyFill="1" applyAlignment="1">
      <alignment horizontal="left" vertical="center"/>
    </xf>
    <xf numFmtId="164" fontId="3" fillId="2" borderId="0" xfId="0" applyNumberFormat="1" applyFont="1" applyFill="1" applyAlignment="1">
      <alignment horizontal="left" vertical="center"/>
    </xf>
    <xf numFmtId="0" fontId="0" fillId="2" borderId="0" xfId="0" applyFill="1" applyAlignment="1">
      <alignment horizontal="right" vertical="center"/>
    </xf>
    <xf numFmtId="0" fontId="2" fillId="0" borderId="0" xfId="0" applyFont="1" applyAlignment="1">
      <alignment horizontal="left" vertical="center"/>
    </xf>
    <xf numFmtId="0" fontId="6" fillId="0" borderId="0" xfId="0" applyFont="1" applyAlignment="1">
      <alignment vertical="center"/>
    </xf>
    <xf numFmtId="0" fontId="0" fillId="0" borderId="0" xfId="0" applyFont="1" applyAlignment="1">
      <alignment vertical="center"/>
    </xf>
    <xf numFmtId="0" fontId="7" fillId="0" borderId="0" xfId="0" applyFont="1" applyAlignment="1">
      <alignment horizontal="left" vertical="center"/>
    </xf>
    <xf numFmtId="0" fontId="8" fillId="0" borderId="0" xfId="0" applyFont="1" applyAlignment="1">
      <alignment vertical="center"/>
    </xf>
    <xf numFmtId="0" fontId="0" fillId="0" borderId="0" xfId="0" applyFont="1" applyAlignment="1">
      <alignment horizontal="left" vertical="center"/>
    </xf>
    <xf numFmtId="0" fontId="0" fillId="0" borderId="0" xfId="0" applyFont="1"/>
    <xf numFmtId="0" fontId="2" fillId="3" borderId="1" xfId="0" applyFont="1" applyFill="1" applyBorder="1" applyAlignment="1">
      <alignment horizontal="left"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0" borderId="0" xfId="0" applyFont="1"/>
    <xf numFmtId="0" fontId="0" fillId="0" borderId="0" xfId="0" applyAlignment="1">
      <alignment horizontal="left"/>
    </xf>
    <xf numFmtId="0" fontId="9" fillId="0" borderId="0" xfId="0" applyFont="1" applyAlignment="1">
      <alignment horizontal="right"/>
    </xf>
    <xf numFmtId="0" fontId="9" fillId="0" borderId="0" xfId="0" applyFont="1" applyAlignment="1">
      <alignment horizontal="right" vertical="center"/>
    </xf>
    <xf numFmtId="0" fontId="9" fillId="2" borderId="0" xfId="0" applyFont="1" applyFill="1" applyAlignment="1">
      <alignment horizontal="right" vertical="center"/>
    </xf>
    <xf numFmtId="164" fontId="5" fillId="0" borderId="0" xfId="0" applyNumberFormat="1" applyFont="1" applyAlignment="1">
      <alignment horizontal="left" vertical="center"/>
    </xf>
    <xf numFmtId="0" fontId="5" fillId="0" borderId="0" xfId="0" applyFont="1" applyAlignment="1">
      <alignment horizontal="left" vertical="center"/>
    </xf>
    <xf numFmtId="166" fontId="2" fillId="0" borderId="0" xfId="0" applyNumberFormat="1" applyFont="1" applyAlignment="1">
      <alignment horizontal="right" vertical="center"/>
    </xf>
    <xf numFmtId="4" fontId="0" fillId="0" borderId="0" xfId="0" applyNumberFormat="1" applyAlignment="1">
      <alignment horizontal="right"/>
    </xf>
    <xf numFmtId="4" fontId="4" fillId="3" borderId="1" xfId="0" applyNumberFormat="1" applyFont="1" applyFill="1" applyBorder="1" applyAlignment="1">
      <alignment horizontal="center" vertical="center" wrapText="1"/>
    </xf>
    <xf numFmtId="4" fontId="0" fillId="0" borderId="0" xfId="0" applyNumberFormat="1" applyAlignment="1">
      <alignment horizontal="right" vertical="center"/>
    </xf>
    <xf numFmtId="4" fontId="0" fillId="2" borderId="0" xfId="0" applyNumberFormat="1" applyFill="1" applyAlignment="1">
      <alignment horizontal="right" vertical="center"/>
    </xf>
    <xf numFmtId="4" fontId="4" fillId="0" borderId="0" xfId="0" applyNumberFormat="1" applyFont="1" applyAlignment="1">
      <alignment horizontal="right" vertical="center"/>
    </xf>
    <xf numFmtId="4" fontId="10" fillId="0" borderId="0" xfId="0" applyNumberFormat="1" applyFont="1" applyAlignment="1">
      <alignment horizontal="right" vertical="center"/>
    </xf>
    <xf numFmtId="0" fontId="0" fillId="2" borderId="0" xfId="0" applyFont="1" applyFill="1" applyAlignment="1">
      <alignment horizontal="left" vertical="center"/>
    </xf>
    <xf numFmtId="164" fontId="4" fillId="0" borderId="0" xfId="0" applyNumberFormat="1" applyFont="1" applyAlignment="1">
      <alignment horizontal="left" vertical="center"/>
    </xf>
    <xf numFmtId="0" fontId="3" fillId="2" borderId="0" xfId="0" applyFont="1" applyFill="1" applyAlignment="1">
      <alignment horizontal="left" vertical="center"/>
    </xf>
    <xf numFmtId="0" fontId="13" fillId="0" borderId="0" xfId="0" applyFont="1"/>
    <xf numFmtId="0" fontId="12" fillId="0" borderId="0" xfId="20" applyNumberFormat="1" applyFont="1" applyBorder="1" applyAlignment="1">
      <alignment horizontal="left" vertical="center" wrapText="1"/>
      <protection/>
    </xf>
    <xf numFmtId="0" fontId="15" fillId="0" borderId="0" xfId="0" applyFont="1"/>
    <xf numFmtId="0" fontId="14" fillId="0" borderId="0" xfId="0" applyFont="1" applyAlignment="1">
      <alignment horizontal="left" vertical="center"/>
    </xf>
    <xf numFmtId="166" fontId="12" fillId="0" borderId="0" xfId="20" applyNumberFormat="1" applyFont="1" applyBorder="1" applyAlignment="1">
      <alignment horizontal="right" vertical="center" wrapText="1"/>
      <protection/>
    </xf>
    <xf numFmtId="0" fontId="18" fillId="4" borderId="0" xfId="0" applyFont="1" applyFill="1" applyAlignment="1">
      <alignment horizontal="left" vertical="center"/>
    </xf>
    <xf numFmtId="0" fontId="19" fillId="4" borderId="0" xfId="0" applyFont="1" applyFill="1" applyAlignment="1">
      <alignment horizontal="left" vertical="center"/>
    </xf>
    <xf numFmtId="0" fontId="20" fillId="0" borderId="0" xfId="0" applyFont="1" applyAlignment="1">
      <alignment horizontal="left" vertical="center"/>
    </xf>
    <xf numFmtId="0" fontId="2" fillId="0" borderId="0" xfId="0" applyFont="1" applyAlignment="1">
      <alignment horizontal="justify" vertical="center"/>
    </xf>
    <xf numFmtId="166" fontId="2" fillId="0" borderId="0" xfId="0" applyNumberFormat="1" applyFont="1" applyAlignment="1">
      <alignment horizontal="right" vertical="top"/>
    </xf>
    <xf numFmtId="0" fontId="2" fillId="0" borderId="0" xfId="0" applyFont="1" applyAlignment="1">
      <alignment horizontal="left" vertical="top"/>
    </xf>
    <xf numFmtId="4" fontId="10" fillId="0" borderId="0" xfId="0" applyNumberFormat="1" applyFont="1" applyAlignment="1">
      <alignment horizontal="right" vertical="top"/>
    </xf>
    <xf numFmtId="0" fontId="21" fillId="0" borderId="0" xfId="0" applyFont="1"/>
    <xf numFmtId="0" fontId="12" fillId="0" borderId="0" xfId="20" applyNumberFormat="1" applyFont="1" applyBorder="1" applyAlignment="1">
      <alignment horizontal="justify" vertical="center" wrapText="1"/>
      <protection/>
    </xf>
    <xf numFmtId="4" fontId="9" fillId="2" borderId="0" xfId="0" applyNumberFormat="1" applyFont="1" applyFill="1" applyAlignment="1">
      <alignment horizontal="right" vertical="center"/>
    </xf>
    <xf numFmtId="164" fontId="4" fillId="0" borderId="0" xfId="0" applyNumberFormat="1" applyFont="1" applyAlignment="1">
      <alignment horizontal="left" vertical="top"/>
    </xf>
    <xf numFmtId="166" fontId="22" fillId="0" borderId="0" xfId="20" applyNumberFormat="1" applyFont="1" applyBorder="1" applyAlignment="1">
      <alignment horizontal="right" vertical="center" wrapText="1"/>
      <protection/>
    </xf>
    <xf numFmtId="4" fontId="4" fillId="0" borderId="0" xfId="0" applyNumberFormat="1" applyFont="1" applyAlignment="1" applyProtection="1">
      <alignment horizontal="right" vertical="center"/>
      <protection locked="0"/>
    </xf>
    <xf numFmtId="4" fontId="0" fillId="0" borderId="0" xfId="0" applyNumberFormat="1" applyAlignment="1" applyProtection="1">
      <alignment horizontal="right"/>
      <protection locked="0"/>
    </xf>
    <xf numFmtId="4" fontId="0" fillId="2" borderId="0" xfId="0" applyNumberFormat="1" applyFill="1" applyAlignment="1" applyProtection="1">
      <alignment horizontal="right" vertical="center"/>
      <protection locked="0"/>
    </xf>
    <xf numFmtId="4" fontId="4" fillId="0" borderId="0" xfId="0" applyNumberFormat="1" applyFont="1" applyAlignment="1" applyProtection="1">
      <alignment horizontal="right" vertical="top"/>
      <protection locked="0"/>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ální 3" xfId="2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114</xdr:row>
      <xdr:rowOff>180975</xdr:rowOff>
    </xdr:from>
    <xdr:to>
      <xdr:col>12</xdr:col>
      <xdr:colOff>142875</xdr:colOff>
      <xdr:row>127</xdr:row>
      <xdr:rowOff>57150</xdr:rowOff>
    </xdr:to>
    <xdr:pic>
      <xdr:nvPicPr>
        <xdr:cNvPr id="2" name="Obrázek 1"/>
        <xdr:cNvPicPr preferRelativeResize="1">
          <a:picLocks noChangeAspect="1"/>
        </xdr:cNvPicPr>
      </xdr:nvPicPr>
      <xdr:blipFill>
        <a:blip r:embed="rId1"/>
        <a:stretch>
          <a:fillRect/>
        </a:stretch>
      </xdr:blipFill>
      <xdr:spPr>
        <a:xfrm>
          <a:off x="1638300" y="23726775"/>
          <a:ext cx="8743950" cy="2352675"/>
        </a:xfrm>
        <a:prstGeom prst="rect">
          <a:avLst/>
        </a:prstGeom>
        <a:ln>
          <a:noFill/>
        </a:ln>
      </xdr:spPr>
    </xdr:pic>
    <xdr:clientData/>
  </xdr:twoCellAnchor>
  <xdr:twoCellAnchor>
    <xdr:from>
      <xdr:col>9</xdr:col>
      <xdr:colOff>38100</xdr:colOff>
      <xdr:row>83</xdr:row>
      <xdr:rowOff>47625</xdr:rowOff>
    </xdr:from>
    <xdr:to>
      <xdr:col>15</xdr:col>
      <xdr:colOff>161925</xdr:colOff>
      <xdr:row>96</xdr:row>
      <xdr:rowOff>114300</xdr:rowOff>
    </xdr:to>
    <xdr:pic>
      <xdr:nvPicPr>
        <xdr:cNvPr id="3" name="Obrázek 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8448675" y="16925925"/>
          <a:ext cx="3781425" cy="266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47625</xdr:colOff>
      <xdr:row>75</xdr:row>
      <xdr:rowOff>47625</xdr:rowOff>
    </xdr:from>
    <xdr:to>
      <xdr:col>11</xdr:col>
      <xdr:colOff>314325</xdr:colOff>
      <xdr:row>81</xdr:row>
      <xdr:rowOff>38100</xdr:rowOff>
    </xdr:to>
    <xdr:pic>
      <xdr:nvPicPr>
        <xdr:cNvPr id="4" name="Obrázek 1"/>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8458200" y="15325725"/>
          <a:ext cx="1485900"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19050</xdr:colOff>
      <xdr:row>65</xdr:row>
      <xdr:rowOff>57150</xdr:rowOff>
    </xdr:from>
    <xdr:to>
      <xdr:col>11</xdr:col>
      <xdr:colOff>85725</xdr:colOff>
      <xdr:row>73</xdr:row>
      <xdr:rowOff>57150</xdr:rowOff>
    </xdr:to>
    <xdr:pic>
      <xdr:nvPicPr>
        <xdr:cNvPr id="5" name="Obrázek 4"/>
        <xdr:cNvPicPr preferRelativeResize="1">
          <a:picLocks noChangeAspect="1"/>
        </xdr:cNvPicPr>
      </xdr:nvPicPr>
      <xdr:blipFill>
        <a:blip r:embed="rId4"/>
        <a:stretch>
          <a:fillRect/>
        </a:stretch>
      </xdr:blipFill>
      <xdr:spPr>
        <a:xfrm>
          <a:off x="8429625" y="13335000"/>
          <a:ext cx="1285875" cy="1600200"/>
        </a:xfrm>
        <a:prstGeom prst="rect">
          <a:avLst/>
        </a:prstGeom>
        <a:ln>
          <a:noFill/>
        </a:ln>
      </xdr:spPr>
    </xdr:pic>
    <xdr:clientData/>
  </xdr:twoCellAnchor>
  <xdr:twoCellAnchor editAs="oneCell">
    <xdr:from>
      <xdr:col>9</xdr:col>
      <xdr:colOff>47625</xdr:colOff>
      <xdr:row>49</xdr:row>
      <xdr:rowOff>28575</xdr:rowOff>
    </xdr:from>
    <xdr:to>
      <xdr:col>13</xdr:col>
      <xdr:colOff>247650</xdr:colOff>
      <xdr:row>59</xdr:row>
      <xdr:rowOff>66675</xdr:rowOff>
    </xdr:to>
    <xdr:pic>
      <xdr:nvPicPr>
        <xdr:cNvPr id="6" name="Obrázek 5"/>
        <xdr:cNvPicPr preferRelativeResize="1">
          <a:picLocks noChangeAspect="1"/>
        </xdr:cNvPicPr>
      </xdr:nvPicPr>
      <xdr:blipFill>
        <a:blip r:embed="rId5"/>
        <a:stretch>
          <a:fillRect/>
        </a:stretch>
      </xdr:blipFill>
      <xdr:spPr>
        <a:xfrm>
          <a:off x="8458200" y="9772650"/>
          <a:ext cx="2638425" cy="2371725"/>
        </a:xfrm>
        <a:prstGeom prst="rect">
          <a:avLst/>
        </a:prstGeom>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14"/>
  <sheetViews>
    <sheetView tabSelected="1" view="pageBreakPreview" zoomScaleSheetLayoutView="100" workbookViewId="0" topLeftCell="A1">
      <pane ySplit="7" topLeftCell="A8" activePane="bottomLeft" state="frozen"/>
      <selection pane="bottomLeft" activeCell="D20" sqref="D20"/>
    </sheetView>
  </sheetViews>
  <sheetFormatPr defaultColWidth="9.140625" defaultRowHeight="15"/>
  <cols>
    <col min="1" max="1" width="4.7109375" style="0" customWidth="1"/>
    <col min="2" max="2" width="5.00390625" style="15" customWidth="1"/>
    <col min="3" max="3" width="14.57421875" style="0" customWidth="1"/>
    <col min="4" max="4" width="63.421875" style="0" customWidth="1"/>
    <col min="5" max="5" width="10.140625" style="0" customWidth="1"/>
    <col min="6" max="6" width="4.421875" style="21" customWidth="1"/>
    <col min="7" max="7" width="9.28125" style="28" customWidth="1"/>
    <col min="8" max="8" width="10.28125" style="22" customWidth="1"/>
    <col min="9" max="9" width="4.28125" style="0" customWidth="1"/>
  </cols>
  <sheetData>
    <row r="1" spans="2:4" ht="15">
      <c r="B1" s="12" t="s">
        <v>15</v>
      </c>
      <c r="D1" s="10" t="s">
        <v>16</v>
      </c>
    </row>
    <row r="2" spans="2:4" ht="15">
      <c r="B2" s="12" t="s">
        <v>11</v>
      </c>
      <c r="D2" s="10" t="s">
        <v>17</v>
      </c>
    </row>
    <row r="3" ht="15">
      <c r="B3" s="11"/>
    </row>
    <row r="4" spans="2:4" ht="15">
      <c r="B4" s="12" t="s">
        <v>12</v>
      </c>
      <c r="D4" s="13" t="s">
        <v>13</v>
      </c>
    </row>
    <row r="5" spans="3:4" ht="15">
      <c r="C5" s="12"/>
      <c r="D5" s="13" t="s">
        <v>14</v>
      </c>
    </row>
    <row r="6" ht="15.75" thickBot="1"/>
    <row r="7" spans="1:8" s="20" customFormat="1" ht="17.1" customHeight="1" thickBot="1">
      <c r="A7" s="4"/>
      <c r="B7" s="17" t="s">
        <v>25</v>
      </c>
      <c r="C7" s="18" t="s">
        <v>19</v>
      </c>
      <c r="D7" s="16" t="s">
        <v>18</v>
      </c>
      <c r="E7" s="58" t="s">
        <v>20</v>
      </c>
      <c r="F7" s="59"/>
      <c r="G7" s="29" t="s">
        <v>21</v>
      </c>
      <c r="H7" s="19" t="s">
        <v>22</v>
      </c>
    </row>
    <row r="8" spans="1:8" ht="6.75" customHeight="1">
      <c r="A8" s="1"/>
      <c r="B8" s="14"/>
      <c r="C8" s="2"/>
      <c r="D8" s="2"/>
      <c r="E8" s="2"/>
      <c r="F8" s="2"/>
      <c r="G8" s="30"/>
      <c r="H8" s="23"/>
    </row>
    <row r="9" spans="1:10" ht="15.75" customHeight="1">
      <c r="A9" s="2"/>
      <c r="B9" s="34"/>
      <c r="C9" s="7"/>
      <c r="D9" s="36" t="s">
        <v>73</v>
      </c>
      <c r="E9" s="8"/>
      <c r="F9" s="6"/>
      <c r="G9" s="31"/>
      <c r="H9" s="24"/>
      <c r="J9" s="36"/>
    </row>
    <row r="10" spans="1:8" ht="15.75" customHeight="1">
      <c r="A10" s="2"/>
      <c r="B10" s="25"/>
      <c r="D10" s="42" t="s">
        <v>87</v>
      </c>
      <c r="E10" s="41"/>
      <c r="F10" s="2"/>
      <c r="G10" s="54"/>
      <c r="H10" s="33"/>
    </row>
    <row r="11" spans="1:8" ht="15.75" customHeight="1">
      <c r="A11" s="2"/>
      <c r="B11" s="35">
        <v>1</v>
      </c>
      <c r="C11" s="9" t="s">
        <v>24</v>
      </c>
      <c r="D11" s="3" t="s">
        <v>10</v>
      </c>
      <c r="E11" s="27">
        <f>34*9.3</f>
        <v>316.20000000000005</v>
      </c>
      <c r="F11" s="2" t="s">
        <v>0</v>
      </c>
      <c r="G11" s="54">
        <v>0</v>
      </c>
      <c r="H11" s="33">
        <f aca="true" t="shared" si="0" ref="H11">ROUND(G11*E11,2)</f>
        <v>0</v>
      </c>
    </row>
    <row r="12" spans="1:8" ht="15.75" customHeight="1">
      <c r="A12" s="2"/>
      <c r="B12" s="25"/>
      <c r="C12" s="3"/>
      <c r="D12" s="38" t="s">
        <v>74</v>
      </c>
      <c r="E12" s="41"/>
      <c r="F12" s="2"/>
      <c r="G12" s="54"/>
      <c r="H12" s="33"/>
    </row>
    <row r="13" spans="1:8" ht="15.75" customHeight="1">
      <c r="A13" s="2"/>
      <c r="B13" s="35">
        <v>2</v>
      </c>
      <c r="C13" s="3"/>
      <c r="D13" s="9" t="s">
        <v>79</v>
      </c>
      <c r="E13" s="27">
        <f>SUM(E14:E15)</f>
        <v>332.01000000000005</v>
      </c>
      <c r="F13" s="2" t="s">
        <v>0</v>
      </c>
      <c r="G13" s="54">
        <v>0</v>
      </c>
      <c r="H13" s="33">
        <f aca="true" t="shared" si="1" ref="H13">ROUND(G13*E13,2)</f>
        <v>0</v>
      </c>
    </row>
    <row r="14" spans="1:8" ht="15.75" customHeight="1">
      <c r="A14" s="2"/>
      <c r="B14" s="25"/>
      <c r="C14" s="3"/>
      <c r="D14" s="38" t="s">
        <v>74</v>
      </c>
      <c r="E14" s="41">
        <f>34*9.3</f>
        <v>316.20000000000005</v>
      </c>
      <c r="F14" s="2"/>
      <c r="G14" s="54"/>
      <c r="H14" s="33"/>
    </row>
    <row r="15" spans="1:8" ht="15.75" customHeight="1">
      <c r="A15" s="2"/>
      <c r="B15" s="25"/>
      <c r="C15" s="3"/>
      <c r="D15" s="38" t="s">
        <v>80</v>
      </c>
      <c r="E15" s="41">
        <f>E14*5%</f>
        <v>15.810000000000002</v>
      </c>
      <c r="F15" s="2"/>
      <c r="G15" s="54"/>
      <c r="H15" s="33"/>
    </row>
    <row r="16" spans="1:8" ht="15.75" customHeight="1">
      <c r="A16" s="2"/>
      <c r="B16" s="35">
        <v>3</v>
      </c>
      <c r="C16" s="3" t="s">
        <v>9</v>
      </c>
      <c r="D16" s="9" t="s">
        <v>81</v>
      </c>
      <c r="E16" s="27">
        <f>34*9.3</f>
        <v>316.20000000000005</v>
      </c>
      <c r="F16" s="2" t="s">
        <v>0</v>
      </c>
      <c r="G16" s="54">
        <v>0</v>
      </c>
      <c r="H16" s="33">
        <f aca="true" t="shared" si="2" ref="H16">ROUND(G16*E16,2)</f>
        <v>0</v>
      </c>
    </row>
    <row r="17" spans="1:8" ht="15.75" customHeight="1">
      <c r="A17" s="2"/>
      <c r="B17" s="25"/>
      <c r="C17" s="3"/>
      <c r="D17" s="38" t="s">
        <v>74</v>
      </c>
      <c r="E17" s="41"/>
      <c r="F17" s="2"/>
      <c r="G17" s="54"/>
      <c r="H17" s="33"/>
    </row>
    <row r="18" spans="1:8" ht="15.75" customHeight="1">
      <c r="A18" s="2"/>
      <c r="B18" s="25"/>
      <c r="D18" s="42" t="s">
        <v>88</v>
      </c>
      <c r="E18" s="41"/>
      <c r="F18" s="2"/>
      <c r="G18" s="54"/>
      <c r="H18" s="33"/>
    </row>
    <row r="19" spans="1:8" ht="15.75" customHeight="1">
      <c r="A19" s="2"/>
      <c r="B19" s="35">
        <v>4</v>
      </c>
      <c r="D19" s="9" t="s">
        <v>77</v>
      </c>
      <c r="E19" s="27">
        <f>SUM(E20:E22)</f>
        <v>434.44000000000005</v>
      </c>
      <c r="F19" s="2" t="s">
        <v>0</v>
      </c>
      <c r="G19" s="54">
        <v>0</v>
      </c>
      <c r="H19" s="33">
        <f>ROUND(G19*E19,2)</f>
        <v>0</v>
      </c>
    </row>
    <row r="20" spans="1:8" ht="15.75" customHeight="1">
      <c r="A20" s="2"/>
      <c r="B20" s="25"/>
      <c r="C20" s="3"/>
      <c r="D20" s="38" t="s">
        <v>74</v>
      </c>
      <c r="E20" s="41">
        <f>34*9.3</f>
        <v>316.20000000000005</v>
      </c>
      <c r="F20" s="2"/>
      <c r="G20" s="54"/>
      <c r="H20" s="33"/>
    </row>
    <row r="21" spans="1:8" ht="15.75" customHeight="1">
      <c r="A21" s="2"/>
      <c r="B21" s="25"/>
      <c r="C21" s="3"/>
      <c r="D21" s="38" t="s">
        <v>75</v>
      </c>
      <c r="E21" s="41">
        <f>E20*20%</f>
        <v>63.24000000000001</v>
      </c>
      <c r="F21" s="2"/>
      <c r="G21" s="54"/>
      <c r="H21" s="33"/>
    </row>
    <row r="22" spans="1:10" ht="15.75" customHeight="1">
      <c r="A22" s="2"/>
      <c r="B22" s="25"/>
      <c r="C22" s="2"/>
      <c r="D22" s="38" t="s">
        <v>78</v>
      </c>
      <c r="E22" s="41">
        <v>55</v>
      </c>
      <c r="F22" s="9"/>
      <c r="G22" s="55"/>
      <c r="J22" s="40"/>
    </row>
    <row r="23" spans="1:8" ht="15.75" customHeight="1">
      <c r="A23" s="2"/>
      <c r="B23" s="35">
        <v>5</v>
      </c>
      <c r="C23" s="3" t="s">
        <v>7</v>
      </c>
      <c r="D23" s="9" t="s">
        <v>76</v>
      </c>
      <c r="E23" s="53">
        <f>34*9.3</f>
        <v>316.20000000000005</v>
      </c>
      <c r="F23" s="2" t="s">
        <v>0</v>
      </c>
      <c r="G23" s="54">
        <v>0</v>
      </c>
      <c r="H23" s="33">
        <f>ROUND(G23*E23,2)</f>
        <v>0</v>
      </c>
    </row>
    <row r="24" spans="1:8" ht="15.75" customHeight="1">
      <c r="A24" s="2"/>
      <c r="B24" s="25"/>
      <c r="C24" s="3"/>
      <c r="D24" s="38" t="s">
        <v>74</v>
      </c>
      <c r="E24" s="41"/>
      <c r="F24" s="2"/>
      <c r="G24" s="54"/>
      <c r="H24" s="33"/>
    </row>
    <row r="25" spans="1:8" ht="15.75" customHeight="1">
      <c r="A25" s="2"/>
      <c r="B25" s="25"/>
      <c r="D25" s="42" t="s">
        <v>91</v>
      </c>
      <c r="E25" s="41"/>
      <c r="F25" s="2"/>
      <c r="G25" s="54"/>
      <c r="H25" s="33"/>
    </row>
    <row r="26" spans="1:8" ht="15.75" customHeight="1">
      <c r="A26" s="1"/>
      <c r="B26" s="35">
        <v>6</v>
      </c>
      <c r="C26" s="3"/>
      <c r="D26" s="9" t="s">
        <v>85</v>
      </c>
      <c r="E26" s="5">
        <v>1</v>
      </c>
      <c r="F26" s="9" t="s">
        <v>119</v>
      </c>
      <c r="G26" s="54">
        <v>0</v>
      </c>
      <c r="H26" s="33">
        <f>ROUND(G26*E26,2)</f>
        <v>0</v>
      </c>
    </row>
    <row r="27" spans="1:8" ht="23.25" customHeight="1">
      <c r="A27" s="2"/>
      <c r="B27" s="35"/>
      <c r="C27" s="3"/>
      <c r="D27" s="38" t="s">
        <v>129</v>
      </c>
      <c r="E27" s="27"/>
      <c r="F27" s="2"/>
      <c r="G27" s="54"/>
      <c r="H27" s="33"/>
    </row>
    <row r="28" spans="1:8" ht="15.75" customHeight="1">
      <c r="A28" s="2"/>
      <c r="B28" s="25"/>
      <c r="C28" s="3"/>
      <c r="D28" s="38" t="s">
        <v>120</v>
      </c>
      <c r="E28" s="27"/>
      <c r="F28" s="2"/>
      <c r="G28" s="54"/>
      <c r="H28" s="33"/>
    </row>
    <row r="29" spans="1:8" ht="15.75" customHeight="1">
      <c r="A29" s="2"/>
      <c r="B29" s="25"/>
      <c r="C29" s="3"/>
      <c r="D29" s="38" t="s">
        <v>84</v>
      </c>
      <c r="E29" s="27"/>
      <c r="F29" s="2"/>
      <c r="G29" s="54"/>
      <c r="H29" s="33"/>
    </row>
    <row r="30" spans="1:8" ht="15.75" customHeight="1">
      <c r="A30" s="1"/>
      <c r="B30" s="35">
        <v>7</v>
      </c>
      <c r="C30" s="9" t="s">
        <v>23</v>
      </c>
      <c r="D30" s="9" t="s">
        <v>86</v>
      </c>
      <c r="E30" s="27">
        <v>316.2</v>
      </c>
      <c r="F30" s="2" t="s">
        <v>0</v>
      </c>
      <c r="G30" s="54">
        <v>0</v>
      </c>
      <c r="H30" s="33">
        <f>ROUND(G30*E30,2)</f>
        <v>0</v>
      </c>
    </row>
    <row r="31" spans="1:8" ht="15.75" customHeight="1">
      <c r="A31" s="2"/>
      <c r="B31" s="25"/>
      <c r="C31" s="3"/>
      <c r="D31" s="42" t="s">
        <v>94</v>
      </c>
      <c r="E31" s="41"/>
      <c r="F31" s="2"/>
      <c r="G31" s="54"/>
      <c r="H31" s="33"/>
    </row>
    <row r="32" spans="1:8" ht="15.75" customHeight="1">
      <c r="A32" s="1"/>
      <c r="B32" s="35">
        <v>8</v>
      </c>
      <c r="C32" s="3" t="s">
        <v>8</v>
      </c>
      <c r="D32" s="9" t="s">
        <v>130</v>
      </c>
      <c r="E32" s="27">
        <f>E33+E34</f>
        <v>5.4</v>
      </c>
      <c r="F32" s="2" t="s">
        <v>1</v>
      </c>
      <c r="G32" s="54">
        <v>0</v>
      </c>
      <c r="H32" s="33">
        <f>ROUND(G32*E32,2)</f>
        <v>0</v>
      </c>
    </row>
    <row r="33" spans="1:8" ht="15.75" customHeight="1">
      <c r="A33" s="2"/>
      <c r="B33" s="25"/>
      <c r="C33" s="3"/>
      <c r="D33" s="38" t="s">
        <v>90</v>
      </c>
      <c r="E33" s="41">
        <f>2*1+(2*0.5)</f>
        <v>3</v>
      </c>
      <c r="F33" s="2"/>
      <c r="G33" s="54"/>
      <c r="H33" s="33"/>
    </row>
    <row r="34" spans="1:8" ht="15.75" customHeight="1">
      <c r="A34" s="2"/>
      <c r="B34" s="25"/>
      <c r="C34" s="3"/>
      <c r="D34" s="38" t="s">
        <v>89</v>
      </c>
      <c r="E34" s="41">
        <f>4*0.6</f>
        <v>2.4</v>
      </c>
      <c r="F34" s="2"/>
      <c r="G34" s="54"/>
      <c r="H34" s="33"/>
    </row>
    <row r="35" spans="1:8" ht="15.75" customHeight="1">
      <c r="A35" s="2"/>
      <c r="B35" s="35">
        <v>9</v>
      </c>
      <c r="C35" s="3"/>
      <c r="D35" s="9" t="s">
        <v>93</v>
      </c>
      <c r="E35" s="27">
        <v>6</v>
      </c>
      <c r="F35" s="2" t="s">
        <v>1</v>
      </c>
      <c r="G35" s="54">
        <v>0</v>
      </c>
      <c r="H35" s="33">
        <f>ROUND(G35*E35,2)</f>
        <v>0</v>
      </c>
    </row>
    <row r="36" spans="1:8" ht="15.75" customHeight="1">
      <c r="A36" s="2"/>
      <c r="B36" s="25"/>
      <c r="C36" s="3"/>
      <c r="D36" s="38" t="s">
        <v>95</v>
      </c>
      <c r="E36" s="27"/>
      <c r="F36" s="2"/>
      <c r="G36" s="54"/>
      <c r="H36" s="33"/>
    </row>
    <row r="37" spans="1:10" ht="15.75" customHeight="1">
      <c r="A37" s="2"/>
      <c r="B37" s="25"/>
      <c r="D37" s="43" t="s">
        <v>96</v>
      </c>
      <c r="E37" s="41"/>
      <c r="F37" s="2"/>
      <c r="G37" s="54"/>
      <c r="H37" s="33"/>
      <c r="J37" s="44"/>
    </row>
    <row r="38" spans="1:8" ht="15.75" customHeight="1">
      <c r="A38" s="2"/>
      <c r="B38" s="35">
        <v>10</v>
      </c>
      <c r="C38" s="3"/>
      <c r="D38" s="9" t="s">
        <v>117</v>
      </c>
      <c r="E38" s="27">
        <v>12</v>
      </c>
      <c r="F38" s="3" t="s">
        <v>82</v>
      </c>
      <c r="G38" s="54">
        <v>0</v>
      </c>
      <c r="H38" s="33">
        <f>ROUND(G38*E38,2)</f>
        <v>0</v>
      </c>
    </row>
    <row r="39" spans="1:10" ht="15.75" customHeight="1">
      <c r="A39" s="2"/>
      <c r="B39" s="34"/>
      <c r="C39" s="7"/>
      <c r="D39" s="36" t="s">
        <v>108</v>
      </c>
      <c r="E39" s="8"/>
      <c r="F39" s="6"/>
      <c r="G39" s="56"/>
      <c r="H39" s="24"/>
      <c r="J39" s="36"/>
    </row>
    <row r="40" spans="1:8" ht="15.75" customHeight="1">
      <c r="A40" s="2"/>
      <c r="B40" s="25"/>
      <c r="C40" s="3"/>
      <c r="D40" s="42" t="s">
        <v>97</v>
      </c>
      <c r="E40" s="41"/>
      <c r="F40" s="2"/>
      <c r="G40" s="54"/>
      <c r="H40" s="33"/>
    </row>
    <row r="41" spans="1:8" ht="15.75" customHeight="1">
      <c r="A41" s="1"/>
      <c r="B41" s="35">
        <v>11</v>
      </c>
      <c r="C41" s="3" t="s">
        <v>26</v>
      </c>
      <c r="D41" s="2" t="s">
        <v>3</v>
      </c>
      <c r="E41" s="27">
        <f>2*(34+9.3)</f>
        <v>86.6</v>
      </c>
      <c r="F41" s="2" t="s">
        <v>1</v>
      </c>
      <c r="G41" s="54">
        <v>0</v>
      </c>
      <c r="H41" s="33">
        <f>ROUND(G41*E41,2)</f>
        <v>0</v>
      </c>
    </row>
    <row r="42" spans="1:8" ht="15.75" customHeight="1">
      <c r="A42" s="2"/>
      <c r="B42" s="25"/>
      <c r="C42" s="3"/>
      <c r="D42" s="38" t="s">
        <v>98</v>
      </c>
      <c r="E42" s="41"/>
      <c r="F42" s="2"/>
      <c r="G42" s="54"/>
      <c r="H42" s="33"/>
    </row>
    <row r="43" spans="1:8" ht="15.75" customHeight="1">
      <c r="A43" s="2"/>
      <c r="B43" s="25"/>
      <c r="C43" s="3"/>
      <c r="D43" s="38" t="s">
        <v>99</v>
      </c>
      <c r="E43" s="41"/>
      <c r="F43" s="2"/>
      <c r="G43" s="54"/>
      <c r="H43" s="33"/>
    </row>
    <row r="44" spans="1:8" ht="15.75" customHeight="1">
      <c r="A44" s="1"/>
      <c r="B44" s="35">
        <v>12</v>
      </c>
      <c r="C44" s="3"/>
      <c r="D44" s="9" t="s">
        <v>100</v>
      </c>
      <c r="E44" s="27">
        <f>E41</f>
        <v>86.6</v>
      </c>
      <c r="F44" s="9" t="s">
        <v>92</v>
      </c>
      <c r="G44" s="54">
        <v>0</v>
      </c>
      <c r="H44" s="33">
        <f>ROUND(G44*E44,2)</f>
        <v>0</v>
      </c>
    </row>
    <row r="45" spans="1:8" ht="15.75" customHeight="1">
      <c r="A45" s="1"/>
      <c r="B45" s="35">
        <v>13</v>
      </c>
      <c r="C45" s="3" t="s">
        <v>27</v>
      </c>
      <c r="D45" s="2" t="s">
        <v>4</v>
      </c>
      <c r="E45" s="27">
        <f>0.1*0.12*86.6</f>
        <v>1.0392</v>
      </c>
      <c r="F45" s="2" t="s">
        <v>5</v>
      </c>
      <c r="G45" s="54">
        <v>0</v>
      </c>
      <c r="H45" s="33">
        <f>ROUND(G45*E45,2)</f>
        <v>0</v>
      </c>
    </row>
    <row r="46" spans="1:8" ht="15.75" customHeight="1">
      <c r="A46" s="2"/>
      <c r="B46" s="25"/>
      <c r="C46" s="3"/>
      <c r="D46" s="38" t="s">
        <v>101</v>
      </c>
      <c r="E46" s="27"/>
      <c r="F46" s="2"/>
      <c r="G46" s="54"/>
      <c r="H46" s="33"/>
    </row>
    <row r="47" spans="1:8" ht="15.75" customHeight="1">
      <c r="A47" s="2"/>
      <c r="B47" s="25"/>
      <c r="C47" s="3"/>
      <c r="D47" s="42" t="s">
        <v>102</v>
      </c>
      <c r="E47" s="41"/>
      <c r="F47" s="2"/>
      <c r="G47" s="54"/>
      <c r="H47" s="33"/>
    </row>
    <row r="48" spans="1:10" ht="15.75" customHeight="1">
      <c r="A48" s="2"/>
      <c r="B48" s="35">
        <v>14</v>
      </c>
      <c r="C48" s="3"/>
      <c r="D48" s="9" t="s">
        <v>103</v>
      </c>
      <c r="E48" s="27">
        <f>E41</f>
        <v>86.6</v>
      </c>
      <c r="F48" s="9" t="s">
        <v>92</v>
      </c>
      <c r="G48" s="54">
        <v>0</v>
      </c>
      <c r="H48" s="33">
        <f>ROUND(G48*E48,2)</f>
        <v>0</v>
      </c>
      <c r="J48" s="49" t="s">
        <v>112</v>
      </c>
    </row>
    <row r="49" spans="1:8" ht="15.75" customHeight="1">
      <c r="A49" s="2"/>
      <c r="B49" s="25"/>
      <c r="C49" s="3"/>
      <c r="D49" s="38" t="s">
        <v>99</v>
      </c>
      <c r="E49" s="41"/>
      <c r="F49" s="2"/>
      <c r="G49" s="54"/>
      <c r="H49" s="33"/>
    </row>
    <row r="50" spans="1:8" ht="15.75" customHeight="1">
      <c r="A50" s="2"/>
      <c r="B50" s="35">
        <v>15</v>
      </c>
      <c r="C50" s="3"/>
      <c r="D50" s="4" t="s">
        <v>106</v>
      </c>
      <c r="E50" s="27">
        <v>90</v>
      </c>
      <c r="F50" s="2" t="s">
        <v>1</v>
      </c>
      <c r="G50" s="54">
        <v>0</v>
      </c>
      <c r="H50" s="33">
        <f>ROUND(G50*E50,2)</f>
        <v>0</v>
      </c>
    </row>
    <row r="51" spans="1:8" ht="15.75" customHeight="1">
      <c r="A51" s="2"/>
      <c r="B51" s="25"/>
      <c r="C51" s="3"/>
      <c r="D51" s="38" t="s">
        <v>104</v>
      </c>
      <c r="E51" s="41"/>
      <c r="F51" s="2"/>
      <c r="G51" s="54"/>
      <c r="H51" s="33"/>
    </row>
    <row r="52" spans="1:8" ht="15.75" customHeight="1">
      <c r="A52" s="2"/>
      <c r="B52" s="35">
        <v>16</v>
      </c>
      <c r="C52" s="3"/>
      <c r="D52" s="9" t="s">
        <v>107</v>
      </c>
      <c r="E52" s="27">
        <f>E48</f>
        <v>86.6</v>
      </c>
      <c r="F52" s="9" t="s">
        <v>92</v>
      </c>
      <c r="G52" s="54">
        <v>0</v>
      </c>
      <c r="H52" s="33">
        <f>ROUND(G52*E52,2)</f>
        <v>0</v>
      </c>
    </row>
    <row r="53" spans="1:8" ht="15.75" customHeight="1">
      <c r="A53" s="2"/>
      <c r="B53" s="25"/>
      <c r="C53" s="3"/>
      <c r="D53" s="43" t="s">
        <v>105</v>
      </c>
      <c r="E53" s="27"/>
      <c r="F53" s="2"/>
      <c r="G53" s="54"/>
      <c r="H53" s="33"/>
    </row>
    <row r="54" spans="1:8" ht="15.75" customHeight="1">
      <c r="A54" s="2"/>
      <c r="B54" s="35">
        <v>17</v>
      </c>
      <c r="C54" s="3"/>
      <c r="D54" s="9" t="s">
        <v>109</v>
      </c>
      <c r="E54" s="27">
        <f>E48</f>
        <v>86.6</v>
      </c>
      <c r="F54" s="9" t="s">
        <v>92</v>
      </c>
      <c r="G54" s="54">
        <v>0</v>
      </c>
      <c r="H54" s="33">
        <f>ROUND(G54*E54,2)</f>
        <v>0</v>
      </c>
    </row>
    <row r="55" spans="1:8" ht="24" customHeight="1">
      <c r="A55" s="2"/>
      <c r="B55" s="52">
        <v>18</v>
      </c>
      <c r="C55" s="3"/>
      <c r="D55" s="45" t="s">
        <v>110</v>
      </c>
      <c r="E55" s="46">
        <f>E50</f>
        <v>90</v>
      </c>
      <c r="F55" s="47" t="s">
        <v>92</v>
      </c>
      <c r="G55" s="57">
        <v>0</v>
      </c>
      <c r="H55" s="48">
        <f>ROUND(G55*E55,2)</f>
        <v>0</v>
      </c>
    </row>
    <row r="56" spans="1:8" ht="33.75" customHeight="1">
      <c r="A56" s="2"/>
      <c r="B56" s="25"/>
      <c r="C56" s="3"/>
      <c r="D56" s="38" t="s">
        <v>111</v>
      </c>
      <c r="E56" s="27"/>
      <c r="F56" s="2"/>
      <c r="G56" s="54"/>
      <c r="H56" s="33"/>
    </row>
    <row r="57" spans="1:10" ht="15.75" customHeight="1">
      <c r="A57" s="2"/>
      <c r="B57" s="34"/>
      <c r="C57" s="7"/>
      <c r="D57" s="36" t="s">
        <v>54</v>
      </c>
      <c r="E57" s="8"/>
      <c r="F57" s="6"/>
      <c r="G57" s="56"/>
      <c r="H57" s="24"/>
      <c r="J57" s="36"/>
    </row>
    <row r="58" spans="1:10" ht="15.75" customHeight="1">
      <c r="A58" s="2"/>
      <c r="B58" s="35">
        <v>19</v>
      </c>
      <c r="C58" s="2"/>
      <c r="D58" s="4" t="s">
        <v>59</v>
      </c>
      <c r="E58" s="5">
        <v>2</v>
      </c>
      <c r="F58" s="2" t="s">
        <v>2</v>
      </c>
      <c r="G58" s="54">
        <v>0</v>
      </c>
      <c r="H58" s="33">
        <f aca="true" t="shared" si="3" ref="H58">ROUND(G58*E58,2)</f>
        <v>0</v>
      </c>
      <c r="J58" s="40"/>
    </row>
    <row r="59" spans="1:8" ht="15.75" customHeight="1">
      <c r="A59" s="2"/>
      <c r="B59" s="35">
        <v>20</v>
      </c>
      <c r="C59" s="2"/>
      <c r="D59" s="4" t="s">
        <v>60</v>
      </c>
      <c r="E59" s="5">
        <v>2</v>
      </c>
      <c r="F59" s="2" t="s">
        <v>2</v>
      </c>
      <c r="G59" s="54">
        <v>0</v>
      </c>
      <c r="H59" s="33">
        <f aca="true" t="shared" si="4" ref="H59">ROUND(G59*E59,2)</f>
        <v>0</v>
      </c>
    </row>
    <row r="60" spans="1:8" ht="15.75" customHeight="1">
      <c r="A60" s="2"/>
      <c r="B60" s="35">
        <v>21</v>
      </c>
      <c r="C60" s="2"/>
      <c r="D60" s="4" t="s">
        <v>63</v>
      </c>
      <c r="E60" s="5">
        <v>2</v>
      </c>
      <c r="F60" s="2" t="s">
        <v>2</v>
      </c>
      <c r="G60" s="54">
        <v>0</v>
      </c>
      <c r="H60" s="33">
        <f aca="true" t="shared" si="5" ref="H60">ROUND(G60*E60,2)</f>
        <v>0</v>
      </c>
    </row>
    <row r="61" spans="1:8" ht="15.75" customHeight="1">
      <c r="A61" s="2"/>
      <c r="B61" s="25"/>
      <c r="C61" s="2"/>
      <c r="D61" s="38" t="s">
        <v>62</v>
      </c>
      <c r="E61" s="5"/>
      <c r="F61" s="2"/>
      <c r="G61" s="54"/>
      <c r="H61" s="33"/>
    </row>
    <row r="62" spans="1:8" ht="15.75" customHeight="1">
      <c r="A62" s="2"/>
      <c r="B62" s="35">
        <v>22</v>
      </c>
      <c r="C62" s="2"/>
      <c r="D62" s="4" t="s">
        <v>64</v>
      </c>
      <c r="E62" s="5">
        <v>2</v>
      </c>
      <c r="F62" s="2" t="s">
        <v>2</v>
      </c>
      <c r="G62" s="54">
        <v>0</v>
      </c>
      <c r="H62" s="33">
        <f aca="true" t="shared" si="6" ref="H62">ROUND(G62*E62,2)</f>
        <v>0</v>
      </c>
    </row>
    <row r="63" spans="1:8" ht="15.75" customHeight="1">
      <c r="A63" s="2"/>
      <c r="B63" s="25"/>
      <c r="C63" s="2"/>
      <c r="D63" s="38" t="s">
        <v>61</v>
      </c>
      <c r="E63" s="5"/>
      <c r="F63" s="2"/>
      <c r="G63" s="54"/>
      <c r="H63" s="33"/>
    </row>
    <row r="64" spans="1:8" ht="15.75" customHeight="1">
      <c r="A64" s="2"/>
      <c r="B64" s="35">
        <v>23</v>
      </c>
      <c r="C64" s="4"/>
      <c r="D64" s="9" t="s">
        <v>65</v>
      </c>
      <c r="E64" s="5">
        <v>2</v>
      </c>
      <c r="F64" s="2" t="s">
        <v>2</v>
      </c>
      <c r="G64" s="54">
        <v>0</v>
      </c>
      <c r="H64" s="33">
        <f aca="true" t="shared" si="7" ref="H64">ROUND(G64*E64,2)</f>
        <v>0</v>
      </c>
    </row>
    <row r="65" spans="1:10" ht="15.75" customHeight="1">
      <c r="A65" s="2"/>
      <c r="B65" s="25"/>
      <c r="C65" s="2"/>
      <c r="D65" s="38" t="s">
        <v>68</v>
      </c>
      <c r="E65" s="5"/>
      <c r="F65" s="2"/>
      <c r="G65" s="54"/>
      <c r="H65" s="33"/>
      <c r="J65" s="49" t="s">
        <v>126</v>
      </c>
    </row>
    <row r="66" spans="1:8" ht="15.75" customHeight="1">
      <c r="A66" s="2"/>
      <c r="B66" s="35">
        <v>24</v>
      </c>
      <c r="C66" s="4"/>
      <c r="D66" s="9" t="s">
        <v>66</v>
      </c>
      <c r="E66" s="5">
        <v>2</v>
      </c>
      <c r="F66" s="2" t="s">
        <v>2</v>
      </c>
      <c r="G66" s="54">
        <v>0</v>
      </c>
      <c r="H66" s="33">
        <f aca="true" t="shared" si="8" ref="H66">ROUND(G66*E66,2)</f>
        <v>0</v>
      </c>
    </row>
    <row r="67" spans="1:8" ht="15.75" customHeight="1">
      <c r="A67" s="2"/>
      <c r="B67" s="25"/>
      <c r="C67" s="2"/>
      <c r="D67" s="38" t="s">
        <v>67</v>
      </c>
      <c r="E67" s="27"/>
      <c r="F67" s="2"/>
      <c r="G67" s="54"/>
      <c r="H67" s="33"/>
    </row>
    <row r="68" spans="1:8" ht="15.75" customHeight="1">
      <c r="A68" s="2"/>
      <c r="B68" s="34"/>
      <c r="C68" s="7"/>
      <c r="D68" s="36" t="s">
        <v>48</v>
      </c>
      <c r="E68" s="8"/>
      <c r="F68" s="6"/>
      <c r="G68" s="56"/>
      <c r="H68" s="24"/>
    </row>
    <row r="69" spans="1:8" ht="15.75" customHeight="1">
      <c r="A69" s="2"/>
      <c r="B69" s="35">
        <v>25</v>
      </c>
      <c r="C69" s="2"/>
      <c r="D69" s="9" t="s">
        <v>121</v>
      </c>
      <c r="E69" s="5">
        <v>7</v>
      </c>
      <c r="F69" s="2" t="s">
        <v>2</v>
      </c>
      <c r="G69" s="54">
        <v>0</v>
      </c>
      <c r="H69" s="33">
        <f aca="true" t="shared" si="9" ref="H69">ROUND(G69*E69,2)</f>
        <v>0</v>
      </c>
    </row>
    <row r="70" spans="1:8" ht="15.75" customHeight="1">
      <c r="A70" s="2"/>
      <c r="B70" s="35">
        <v>26</v>
      </c>
      <c r="C70" s="2"/>
      <c r="D70" s="9" t="s">
        <v>122</v>
      </c>
      <c r="E70" s="5">
        <v>7</v>
      </c>
      <c r="F70" s="2" t="s">
        <v>2</v>
      </c>
      <c r="G70" s="54">
        <v>0</v>
      </c>
      <c r="H70" s="33">
        <f aca="true" t="shared" si="10" ref="H70">ROUND(G70*E70,2)</f>
        <v>0</v>
      </c>
    </row>
    <row r="71" spans="1:8" ht="15.75" customHeight="1">
      <c r="A71" s="2"/>
      <c r="B71" s="25"/>
      <c r="C71" s="2"/>
      <c r="D71" s="38" t="s">
        <v>124</v>
      </c>
      <c r="E71" s="27"/>
      <c r="F71" s="2"/>
      <c r="G71" s="54"/>
      <c r="H71" s="33"/>
    </row>
    <row r="72" spans="1:8" ht="15.75" customHeight="1">
      <c r="A72" s="2"/>
      <c r="B72" s="35">
        <v>27</v>
      </c>
      <c r="C72" s="2"/>
      <c r="D72" s="9" t="s">
        <v>123</v>
      </c>
      <c r="E72" s="5">
        <v>7</v>
      </c>
      <c r="F72" s="2" t="s">
        <v>2</v>
      </c>
      <c r="G72" s="54">
        <v>0</v>
      </c>
      <c r="H72" s="33">
        <f aca="true" t="shared" si="11" ref="H72">ROUND(G72*E72,2)</f>
        <v>0</v>
      </c>
    </row>
    <row r="73" spans="1:8" ht="15.75" customHeight="1">
      <c r="A73" s="2"/>
      <c r="B73" s="25"/>
      <c r="C73" s="2"/>
      <c r="D73" s="38" t="s">
        <v>125</v>
      </c>
      <c r="E73" s="27"/>
      <c r="F73" s="2"/>
      <c r="G73" s="54"/>
      <c r="H73" s="33"/>
    </row>
    <row r="74" spans="1:8" ht="15.75" customHeight="1">
      <c r="A74" s="2"/>
      <c r="B74" s="34"/>
      <c r="C74" s="7"/>
      <c r="D74" s="36" t="s">
        <v>49</v>
      </c>
      <c r="E74" s="8"/>
      <c r="F74" s="6"/>
      <c r="G74" s="56"/>
      <c r="H74" s="24"/>
    </row>
    <row r="75" spans="1:10" ht="15.75" customHeight="1">
      <c r="A75" s="2"/>
      <c r="B75" s="35">
        <v>28</v>
      </c>
      <c r="C75" s="2"/>
      <c r="D75" s="4" t="s">
        <v>69</v>
      </c>
      <c r="E75" s="5">
        <v>8</v>
      </c>
      <c r="F75" s="2" t="s">
        <v>2</v>
      </c>
      <c r="G75" s="54">
        <v>0</v>
      </c>
      <c r="H75" s="33">
        <f aca="true" t="shared" si="12" ref="H75:H77">ROUND(G75*E75,2)</f>
        <v>0</v>
      </c>
      <c r="J75" s="49" t="s">
        <v>127</v>
      </c>
    </row>
    <row r="76" spans="1:8" ht="15.75" customHeight="1">
      <c r="A76" s="2"/>
      <c r="B76" s="35">
        <v>29</v>
      </c>
      <c r="C76" s="2"/>
      <c r="D76" s="4" t="s">
        <v>70</v>
      </c>
      <c r="E76" s="5">
        <v>8</v>
      </c>
      <c r="F76" s="2" t="s">
        <v>2</v>
      </c>
      <c r="G76" s="54">
        <v>0</v>
      </c>
      <c r="H76" s="33">
        <f t="shared" si="12"/>
        <v>0</v>
      </c>
    </row>
    <row r="77" spans="1:8" ht="15.75" customHeight="1">
      <c r="A77" s="2"/>
      <c r="B77" s="35">
        <v>30</v>
      </c>
      <c r="C77" s="2"/>
      <c r="D77" s="4" t="s">
        <v>71</v>
      </c>
      <c r="E77" s="5">
        <v>8</v>
      </c>
      <c r="F77" s="2" t="s">
        <v>2</v>
      </c>
      <c r="G77" s="54">
        <v>0</v>
      </c>
      <c r="H77" s="33">
        <f t="shared" si="12"/>
        <v>0</v>
      </c>
    </row>
    <row r="78" spans="1:8" ht="15.75" customHeight="1">
      <c r="A78" s="2"/>
      <c r="B78" s="35">
        <v>31</v>
      </c>
      <c r="C78" s="2"/>
      <c r="D78" s="4" t="s">
        <v>72</v>
      </c>
      <c r="E78" s="5">
        <v>8</v>
      </c>
      <c r="F78" s="2" t="s">
        <v>2</v>
      </c>
      <c r="G78" s="54">
        <v>0</v>
      </c>
      <c r="H78" s="33">
        <f aca="true" t="shared" si="13" ref="H78">ROUND(G78*E78,2)</f>
        <v>0</v>
      </c>
    </row>
    <row r="79" spans="1:8" ht="15.75" customHeight="1">
      <c r="A79" s="2"/>
      <c r="B79" s="34"/>
      <c r="C79" s="7"/>
      <c r="D79" s="36" t="s">
        <v>47</v>
      </c>
      <c r="E79" s="8"/>
      <c r="F79" s="6"/>
      <c r="G79" s="56"/>
      <c r="H79" s="24"/>
    </row>
    <row r="80" spans="1:8" ht="15.75" customHeight="1">
      <c r="A80" s="2"/>
      <c r="B80" s="35">
        <v>32</v>
      </c>
      <c r="C80" s="2"/>
      <c r="D80" s="9" t="s">
        <v>51</v>
      </c>
      <c r="E80" s="5">
        <v>1</v>
      </c>
      <c r="F80" s="2" t="s">
        <v>6</v>
      </c>
      <c r="G80" s="54">
        <v>0</v>
      </c>
      <c r="H80" s="33">
        <f aca="true" t="shared" si="14" ref="H80">ROUND(G80*E80,2)</f>
        <v>0</v>
      </c>
    </row>
    <row r="81" spans="1:9" ht="15.75" customHeight="1">
      <c r="A81" s="2"/>
      <c r="B81" s="25"/>
      <c r="C81" s="2"/>
      <c r="D81" s="38" t="s">
        <v>50</v>
      </c>
      <c r="E81" s="27"/>
      <c r="F81" s="2"/>
      <c r="G81" s="54"/>
      <c r="H81" s="33"/>
      <c r="I81" s="39"/>
    </row>
    <row r="82" spans="1:8" ht="15.75" customHeight="1">
      <c r="A82" s="2"/>
      <c r="B82" s="35">
        <v>33</v>
      </c>
      <c r="C82" s="2"/>
      <c r="D82" s="9" t="s">
        <v>55</v>
      </c>
      <c r="E82" s="5">
        <f>(2*1*0.5)+(2*0.5*0.5)</f>
        <v>1.5</v>
      </c>
      <c r="F82" s="9" t="s">
        <v>52</v>
      </c>
      <c r="G82" s="54">
        <v>0</v>
      </c>
      <c r="H82" s="33">
        <f aca="true" t="shared" si="15" ref="H82">ROUND(G82*E82,2)</f>
        <v>0</v>
      </c>
    </row>
    <row r="83" spans="1:10" ht="15.75" customHeight="1">
      <c r="A83" s="2"/>
      <c r="B83" s="25"/>
      <c r="C83" s="2"/>
      <c r="D83" s="38" t="s">
        <v>53</v>
      </c>
      <c r="E83" s="27"/>
      <c r="F83" s="2"/>
      <c r="G83" s="54"/>
      <c r="H83" s="33"/>
      <c r="I83" s="39"/>
      <c r="J83" s="49" t="s">
        <v>128</v>
      </c>
    </row>
    <row r="84" spans="1:9" ht="15.75" customHeight="1">
      <c r="A84" s="2"/>
      <c r="B84" s="25"/>
      <c r="C84" s="2"/>
      <c r="D84" s="38" t="s">
        <v>56</v>
      </c>
      <c r="E84" s="27"/>
      <c r="F84" s="2"/>
      <c r="G84" s="54"/>
      <c r="H84" s="33"/>
      <c r="I84" s="39"/>
    </row>
    <row r="85" spans="1:8" ht="15.75" customHeight="1">
      <c r="A85" s="2"/>
      <c r="B85" s="34"/>
      <c r="C85" s="7"/>
      <c r="D85" s="36" t="s">
        <v>83</v>
      </c>
      <c r="E85" s="8"/>
      <c r="F85" s="6"/>
      <c r="G85" s="56"/>
      <c r="H85" s="24"/>
    </row>
    <row r="86" spans="1:8" ht="15.75" customHeight="1">
      <c r="A86" s="2"/>
      <c r="B86" s="35">
        <v>34</v>
      </c>
      <c r="C86" s="2"/>
      <c r="D86" s="9" t="s">
        <v>43</v>
      </c>
      <c r="E86" s="5">
        <v>1</v>
      </c>
      <c r="F86" s="2" t="s">
        <v>2</v>
      </c>
      <c r="G86" s="54">
        <v>0</v>
      </c>
      <c r="H86" s="33">
        <f aca="true" t="shared" si="16" ref="H86">ROUND(G86*E86,2)</f>
        <v>0</v>
      </c>
    </row>
    <row r="87" spans="1:8" ht="15.75" customHeight="1">
      <c r="A87" s="2"/>
      <c r="B87" s="35">
        <v>35</v>
      </c>
      <c r="C87" s="2"/>
      <c r="D87" s="9" t="s">
        <v>57</v>
      </c>
      <c r="E87" s="5">
        <v>1</v>
      </c>
      <c r="F87" s="2" t="s">
        <v>2</v>
      </c>
      <c r="G87" s="54">
        <v>0</v>
      </c>
      <c r="H87" s="33">
        <f aca="true" t="shared" si="17" ref="H87:H89">ROUND(G87*E87,2)</f>
        <v>0</v>
      </c>
    </row>
    <row r="88" spans="1:9" ht="15.75" customHeight="1">
      <c r="A88" s="2"/>
      <c r="B88" s="25"/>
      <c r="C88" s="2"/>
      <c r="D88" s="38" t="s">
        <v>131</v>
      </c>
      <c r="E88" s="27"/>
      <c r="F88" s="2"/>
      <c r="G88" s="54"/>
      <c r="H88" s="33"/>
      <c r="I88" s="39"/>
    </row>
    <row r="89" spans="1:8" ht="15.75" customHeight="1">
      <c r="A89" s="2"/>
      <c r="B89" s="35">
        <v>36</v>
      </c>
      <c r="C89" s="2"/>
      <c r="D89" s="9" t="s">
        <v>58</v>
      </c>
      <c r="E89" s="5">
        <v>1</v>
      </c>
      <c r="F89" s="2" t="s">
        <v>2</v>
      </c>
      <c r="G89" s="54">
        <v>0</v>
      </c>
      <c r="H89" s="33">
        <f t="shared" si="17"/>
        <v>0</v>
      </c>
    </row>
    <row r="90" spans="1:8" ht="15.75" customHeight="1">
      <c r="A90" s="2"/>
      <c r="B90" s="34" t="s">
        <v>28</v>
      </c>
      <c r="C90" s="7"/>
      <c r="D90" s="36" t="s">
        <v>44</v>
      </c>
      <c r="E90" s="8"/>
      <c r="F90" s="6"/>
      <c r="G90" s="56"/>
      <c r="H90" s="24"/>
    </row>
    <row r="91" spans="1:8" ht="15.75" customHeight="1">
      <c r="A91" s="1"/>
      <c r="B91" s="35">
        <v>37</v>
      </c>
      <c r="C91" s="4"/>
      <c r="D91" s="9" t="s">
        <v>30</v>
      </c>
      <c r="E91" s="5">
        <v>1</v>
      </c>
      <c r="F91" s="2" t="s">
        <v>6</v>
      </c>
      <c r="G91" s="54">
        <v>0</v>
      </c>
      <c r="H91" s="33">
        <f aca="true" t="shared" si="18" ref="H91">ROUND(G91*E91,2)</f>
        <v>0</v>
      </c>
    </row>
    <row r="92" spans="1:8" ht="15.75" customHeight="1">
      <c r="A92" s="2"/>
      <c r="B92" s="25"/>
      <c r="C92" s="4"/>
      <c r="D92" s="38" t="s">
        <v>31</v>
      </c>
      <c r="E92" s="5"/>
      <c r="F92" s="2"/>
      <c r="G92" s="54"/>
      <c r="H92" s="33"/>
    </row>
    <row r="93" spans="1:8" ht="15.75" customHeight="1">
      <c r="A93" s="2"/>
      <c r="B93" s="25"/>
      <c r="C93" s="4"/>
      <c r="D93" s="38" t="s">
        <v>35</v>
      </c>
      <c r="E93" s="5"/>
      <c r="F93" s="2"/>
      <c r="G93" s="54"/>
      <c r="H93" s="33"/>
    </row>
    <row r="94" spans="1:8" ht="15.75" customHeight="1">
      <c r="A94" s="2"/>
      <c r="B94" s="35">
        <v>38</v>
      </c>
      <c r="C94" s="4"/>
      <c r="D94" s="9" t="s">
        <v>32</v>
      </c>
      <c r="E94" s="5">
        <v>1</v>
      </c>
      <c r="F94" s="2" t="s">
        <v>6</v>
      </c>
      <c r="G94" s="54">
        <v>0</v>
      </c>
      <c r="H94" s="33">
        <f aca="true" t="shared" si="19" ref="H94">ROUND(G94*E94,2)</f>
        <v>0</v>
      </c>
    </row>
    <row r="95" spans="1:8" ht="15.75" customHeight="1">
      <c r="A95" s="2"/>
      <c r="B95" s="25"/>
      <c r="C95" s="4"/>
      <c r="D95" s="38" t="s">
        <v>42</v>
      </c>
      <c r="E95" s="5"/>
      <c r="F95" s="2"/>
      <c r="G95" s="54"/>
      <c r="H95" s="33"/>
    </row>
    <row r="96" spans="1:8" ht="15.75" customHeight="1">
      <c r="A96" s="2"/>
      <c r="B96" s="25"/>
      <c r="C96" s="4"/>
      <c r="D96" s="38" t="s">
        <v>34</v>
      </c>
      <c r="E96" s="5"/>
      <c r="F96" s="2"/>
      <c r="G96" s="54"/>
      <c r="H96" s="33"/>
    </row>
    <row r="97" spans="1:8" ht="15.75" customHeight="1">
      <c r="A97" s="2"/>
      <c r="B97" s="25"/>
      <c r="C97" s="4"/>
      <c r="D97" s="38" t="s">
        <v>37</v>
      </c>
      <c r="E97" s="5"/>
      <c r="F97" s="2"/>
      <c r="G97" s="54"/>
      <c r="H97" s="33"/>
    </row>
    <row r="98" spans="1:8" ht="15.75" customHeight="1">
      <c r="A98" s="2"/>
      <c r="B98" s="25"/>
      <c r="C98" s="4"/>
      <c r="D98" s="38" t="s">
        <v>33</v>
      </c>
      <c r="E98" s="5"/>
      <c r="F98" s="2"/>
      <c r="G98" s="54"/>
      <c r="H98" s="33"/>
    </row>
    <row r="99" spans="1:8" ht="15.75" customHeight="1">
      <c r="A99" s="2"/>
      <c r="B99" s="35">
        <v>39</v>
      </c>
      <c r="C99" s="4"/>
      <c r="D99" s="9" t="s">
        <v>36</v>
      </c>
      <c r="E99" s="5">
        <v>1</v>
      </c>
      <c r="F99" s="2" t="s">
        <v>6</v>
      </c>
      <c r="G99" s="54">
        <v>0</v>
      </c>
      <c r="H99" s="33">
        <f aca="true" t="shared" si="20" ref="H99">ROUND(G99*E99,2)</f>
        <v>0</v>
      </c>
    </row>
    <row r="100" spans="1:8" ht="15.75" customHeight="1">
      <c r="A100" s="2"/>
      <c r="B100" s="34" t="s">
        <v>28</v>
      </c>
      <c r="C100" s="7"/>
      <c r="D100" s="36" t="s">
        <v>45</v>
      </c>
      <c r="E100" s="8"/>
      <c r="F100" s="6"/>
      <c r="G100" s="56"/>
      <c r="H100" s="24"/>
    </row>
    <row r="101" spans="1:8" ht="15.75" customHeight="1">
      <c r="A101" s="2"/>
      <c r="B101" s="35">
        <v>40</v>
      </c>
      <c r="C101" s="4"/>
      <c r="D101" s="9" t="s">
        <v>39</v>
      </c>
      <c r="E101" s="5">
        <v>1</v>
      </c>
      <c r="F101" s="2" t="s">
        <v>6</v>
      </c>
      <c r="G101" s="54">
        <v>0</v>
      </c>
      <c r="H101" s="33">
        <f aca="true" t="shared" si="21" ref="H101">ROUND(G101*E101,2)</f>
        <v>0</v>
      </c>
    </row>
    <row r="102" spans="1:8" ht="15.75" customHeight="1">
      <c r="A102" s="2"/>
      <c r="B102" s="25"/>
      <c r="C102" s="4"/>
      <c r="D102" s="38" t="s">
        <v>46</v>
      </c>
      <c r="E102" s="5"/>
      <c r="F102" s="2"/>
      <c r="G102" s="54"/>
      <c r="H102" s="33"/>
    </row>
    <row r="103" spans="1:8" ht="15.75" customHeight="1">
      <c r="A103" s="1"/>
      <c r="B103" s="35">
        <v>41</v>
      </c>
      <c r="C103" s="4"/>
      <c r="D103" s="9" t="s">
        <v>38</v>
      </c>
      <c r="E103" s="5">
        <v>1</v>
      </c>
      <c r="F103" s="2" t="s">
        <v>6</v>
      </c>
      <c r="G103" s="54">
        <v>0</v>
      </c>
      <c r="H103" s="33">
        <f aca="true" t="shared" si="22" ref="H103">ROUND(G103*E103,2)</f>
        <v>0</v>
      </c>
    </row>
    <row r="104" spans="1:8" ht="26.25" customHeight="1">
      <c r="A104" s="2"/>
      <c r="B104" s="25"/>
      <c r="C104" s="4"/>
      <c r="D104" s="38" t="s">
        <v>41</v>
      </c>
      <c r="E104" s="5"/>
      <c r="F104" s="2"/>
      <c r="G104" s="54"/>
      <c r="H104" s="33"/>
    </row>
    <row r="105" spans="1:8" ht="15.75" customHeight="1">
      <c r="A105" s="2"/>
      <c r="B105" s="34" t="s">
        <v>28</v>
      </c>
      <c r="C105" s="7"/>
      <c r="D105" s="36" t="s">
        <v>113</v>
      </c>
      <c r="E105" s="8"/>
      <c r="F105" s="6"/>
      <c r="G105" s="56"/>
      <c r="H105" s="24"/>
    </row>
    <row r="106" spans="1:8" ht="15.75" customHeight="1">
      <c r="A106" s="2"/>
      <c r="B106" s="35">
        <v>42</v>
      </c>
      <c r="C106" s="4"/>
      <c r="D106" s="9" t="s">
        <v>114</v>
      </c>
      <c r="E106" s="5">
        <v>1</v>
      </c>
      <c r="F106" s="2" t="s">
        <v>6</v>
      </c>
      <c r="G106" s="54">
        <v>0</v>
      </c>
      <c r="H106" s="33">
        <f aca="true" t="shared" si="23" ref="H106">ROUND(G106*E106,2)</f>
        <v>0</v>
      </c>
    </row>
    <row r="107" spans="1:8" ht="15.75" customHeight="1">
      <c r="A107" s="2"/>
      <c r="B107" s="34" t="s">
        <v>28</v>
      </c>
      <c r="C107" s="7"/>
      <c r="D107" s="36" t="s">
        <v>40</v>
      </c>
      <c r="E107" s="8"/>
      <c r="F107" s="6"/>
      <c r="G107" s="56"/>
      <c r="H107" s="24"/>
    </row>
    <row r="108" spans="1:8" ht="15.75" customHeight="1">
      <c r="A108" s="2"/>
      <c r="B108" s="35">
        <v>43</v>
      </c>
      <c r="C108" s="4"/>
      <c r="D108" s="9" t="s">
        <v>40</v>
      </c>
      <c r="E108" s="5">
        <v>1</v>
      </c>
      <c r="F108" s="2" t="s">
        <v>6</v>
      </c>
      <c r="G108" s="54">
        <v>0</v>
      </c>
      <c r="H108" s="33">
        <f aca="true" t="shared" si="24" ref="H108">ROUND(G108*E108,2)</f>
        <v>0</v>
      </c>
    </row>
    <row r="109" spans="1:8" ht="26.25" customHeight="1">
      <c r="A109" s="2"/>
      <c r="B109" s="25"/>
      <c r="C109" s="4"/>
      <c r="D109" s="50" t="s">
        <v>115</v>
      </c>
      <c r="E109" s="5"/>
      <c r="F109" s="2"/>
      <c r="G109" s="32"/>
      <c r="H109" s="33"/>
    </row>
    <row r="110" spans="1:8" ht="15.75" customHeight="1">
      <c r="A110" s="2"/>
      <c r="B110" s="34"/>
      <c r="C110" s="7"/>
      <c r="D110" s="36" t="s">
        <v>116</v>
      </c>
      <c r="E110" s="8"/>
      <c r="F110" s="6"/>
      <c r="G110" s="31"/>
      <c r="H110" s="51">
        <f>SUM(H11:H108)</f>
        <v>0</v>
      </c>
    </row>
    <row r="111" spans="1:8" ht="26.25" customHeight="1">
      <c r="A111" s="2"/>
      <c r="B111" s="35"/>
      <c r="C111" s="4"/>
      <c r="D111" s="50"/>
      <c r="E111" s="5"/>
      <c r="F111" s="2"/>
      <c r="G111" s="32"/>
      <c r="H111" s="33"/>
    </row>
    <row r="112" spans="1:8" ht="15.75" customHeight="1">
      <c r="A112" s="2"/>
      <c r="B112" s="35"/>
      <c r="C112" s="4"/>
      <c r="D112" s="9" t="s">
        <v>118</v>
      </c>
      <c r="E112" s="5"/>
      <c r="F112" s="2"/>
      <c r="G112" s="32"/>
      <c r="H112" s="33"/>
    </row>
    <row r="113" spans="1:8" ht="15.75" customHeight="1">
      <c r="A113" s="2"/>
      <c r="B113" s="35"/>
      <c r="C113" s="4"/>
      <c r="D113" s="26"/>
      <c r="E113" s="5"/>
      <c r="F113" s="2"/>
      <c r="G113" s="32"/>
      <c r="H113" s="33"/>
    </row>
    <row r="114" ht="21">
      <c r="D114" s="37" t="s">
        <v>29</v>
      </c>
    </row>
    <row r="116" ht="15"/>
    <row r="117" ht="15"/>
    <row r="118" ht="15"/>
    <row r="119" ht="15"/>
    <row r="120" ht="15"/>
    <row r="121" ht="15"/>
    <row r="122" ht="15"/>
    <row r="123" ht="15"/>
    <row r="124" ht="15"/>
    <row r="125" ht="15"/>
    <row r="126" ht="15"/>
    <row r="127" ht="15"/>
  </sheetData>
  <sheetProtection password="CA75" sheet="1" objects="1" scenarios="1"/>
  <autoFilter ref="B9:H109"/>
  <mergeCells count="1">
    <mergeCell ref="E7:F7"/>
  </mergeCells>
  <printOptions/>
  <pageMargins left="0.7086614173228347" right="0.4724409448818898" top="0.7480314960629921" bottom="0.7480314960629921" header="0.31496062992125984" footer="0.31496062992125984"/>
  <pageSetup fitToHeight="5" fitToWidth="1" horizontalDpi="600" verticalDpi="600" orientation="portrait" paperSize="9" scale="77" r:id="rId4"/>
  <headerFooter>
    <oddFooter>&amp;Rstrana &amp;P z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2017-09-30T08:42:00Z</dcterms:created>
  <dcterms:modified xsi:type="dcterms:W3CDTF">2020-10-21T08:26:03Z</dcterms:modified>
  <cp:category/>
  <cp:version/>
  <cp:contentType/>
  <cp:contentStatus/>
</cp:coreProperties>
</file>