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Vaclavska 3_c.b.17\"/>
    </mc:Choice>
  </mc:AlternateContent>
  <bookViews>
    <workbookView xWindow="0" yWindow="0" windowWidth="25200" windowHeight="1198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Pol'!$A$1:$U$74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0" i="12" l="1"/>
  <c r="AD64" i="12" l="1"/>
  <c r="G39" i="1" s="1"/>
  <c r="G40" i="1" s="1"/>
  <c r="G25" i="1" s="1"/>
  <c r="G26" i="1" s="1"/>
  <c r="G8" i="12"/>
  <c r="I47" i="1" s="1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1" i="12"/>
  <c r="AC64" i="12" s="1"/>
  <c r="F39" i="1" s="1"/>
  <c r="I11" i="12"/>
  <c r="I10" i="12" s="1"/>
  <c r="K11" i="12"/>
  <c r="O11" i="12"/>
  <c r="Q11" i="12"/>
  <c r="Q10" i="12" s="1"/>
  <c r="U11" i="12"/>
  <c r="G16" i="12"/>
  <c r="I16" i="12"/>
  <c r="K16" i="12"/>
  <c r="O16" i="12"/>
  <c r="Q16" i="12"/>
  <c r="U16" i="12"/>
  <c r="G17" i="12"/>
  <c r="I17" i="12"/>
  <c r="K17" i="12"/>
  <c r="M17" i="12"/>
  <c r="O17" i="12"/>
  <c r="Q17" i="12"/>
  <c r="U17" i="12"/>
  <c r="G19" i="12"/>
  <c r="G18" i="12" s="1"/>
  <c r="I49" i="1" s="1"/>
  <c r="I19" i="12"/>
  <c r="K19" i="12"/>
  <c r="M19" i="12"/>
  <c r="O19" i="12"/>
  <c r="O18" i="12" s="1"/>
  <c r="Q19" i="12"/>
  <c r="U19" i="12"/>
  <c r="G20" i="12"/>
  <c r="M20" i="12" s="1"/>
  <c r="I20" i="12"/>
  <c r="K20" i="12"/>
  <c r="O20" i="12"/>
  <c r="Q20" i="12"/>
  <c r="U20" i="12"/>
  <c r="U18" i="12" s="1"/>
  <c r="G21" i="12"/>
  <c r="I21" i="12"/>
  <c r="K21" i="12"/>
  <c r="M21" i="12"/>
  <c r="O21" i="12"/>
  <c r="Q21" i="12"/>
  <c r="U21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O22" i="12" s="1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2" i="12"/>
  <c r="G31" i="12" s="1"/>
  <c r="I51" i="1" s="1"/>
  <c r="I32" i="12"/>
  <c r="I31" i="12" s="1"/>
  <c r="K32" i="12"/>
  <c r="K31" i="12" s="1"/>
  <c r="M32" i="12"/>
  <c r="M31" i="12" s="1"/>
  <c r="O32" i="12"/>
  <c r="O31" i="12" s="1"/>
  <c r="Q32" i="12"/>
  <c r="Q31" i="12" s="1"/>
  <c r="U32" i="12"/>
  <c r="U31" i="12" s="1"/>
  <c r="K34" i="12"/>
  <c r="U34" i="12"/>
  <c r="G35" i="12"/>
  <c r="M35" i="12" s="1"/>
  <c r="I35" i="12"/>
  <c r="I34" i="12" s="1"/>
  <c r="K35" i="12"/>
  <c r="O35" i="12"/>
  <c r="Q35" i="12"/>
  <c r="U35" i="12"/>
  <c r="G36" i="12"/>
  <c r="I36" i="12"/>
  <c r="K36" i="12"/>
  <c r="O36" i="12"/>
  <c r="Q36" i="12"/>
  <c r="U36" i="12"/>
  <c r="G37" i="12"/>
  <c r="I37" i="12"/>
  <c r="K37" i="12"/>
  <c r="M37" i="12"/>
  <c r="O37" i="12"/>
  <c r="Q37" i="12"/>
  <c r="U37" i="12"/>
  <c r="G39" i="12"/>
  <c r="I39" i="12"/>
  <c r="K39" i="12"/>
  <c r="M39" i="12"/>
  <c r="O39" i="12"/>
  <c r="Q39" i="12"/>
  <c r="U39" i="12"/>
  <c r="G40" i="12"/>
  <c r="I40" i="12"/>
  <c r="K40" i="12"/>
  <c r="O40" i="12"/>
  <c r="O38" i="12" s="1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7" i="12"/>
  <c r="I47" i="12"/>
  <c r="I46" i="12" s="1"/>
  <c r="K47" i="12"/>
  <c r="M47" i="12"/>
  <c r="O47" i="12"/>
  <c r="Q47" i="12"/>
  <c r="Q46" i="12" s="1"/>
  <c r="U47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O55" i="12" s="1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K59" i="12"/>
  <c r="O59" i="12"/>
  <c r="U59" i="12"/>
  <c r="M60" i="12"/>
  <c r="M59" i="12" s="1"/>
  <c r="I60" i="12"/>
  <c r="I59" i="12" s="1"/>
  <c r="K60" i="12"/>
  <c r="O60" i="12"/>
  <c r="Q60" i="12"/>
  <c r="Q59" i="12" s="1"/>
  <c r="U60" i="12"/>
  <c r="G62" i="12"/>
  <c r="G61" i="12" s="1"/>
  <c r="I58" i="1" s="1"/>
  <c r="I19" i="1" s="1"/>
  <c r="I62" i="12"/>
  <c r="I61" i="12" s="1"/>
  <c r="K62" i="12"/>
  <c r="K61" i="12" s="1"/>
  <c r="M62" i="12"/>
  <c r="M61" i="12" s="1"/>
  <c r="O62" i="12"/>
  <c r="O61" i="12" s="1"/>
  <c r="Q62" i="12"/>
  <c r="Q61" i="12" s="1"/>
  <c r="U62" i="12"/>
  <c r="U61" i="12" s="1"/>
  <c r="I20" i="1"/>
  <c r="G27" i="1"/>
  <c r="J28" i="1"/>
  <c r="J26" i="1"/>
  <c r="G38" i="1"/>
  <c r="F38" i="1"/>
  <c r="J23" i="1"/>
  <c r="J24" i="1"/>
  <c r="J25" i="1"/>
  <c r="J27" i="1"/>
  <c r="E24" i="1"/>
  <c r="E26" i="1"/>
  <c r="F40" i="1" l="1"/>
  <c r="G28" i="1" s="1"/>
  <c r="H39" i="1"/>
  <c r="H40" i="1" s="1"/>
  <c r="M11" i="12"/>
  <c r="O46" i="12"/>
  <c r="G59" i="12"/>
  <c r="I57" i="1" s="1"/>
  <c r="I18" i="1" s="1"/>
  <c r="I18" i="12"/>
  <c r="K43" i="12"/>
  <c r="M43" i="12"/>
  <c r="G46" i="12"/>
  <c r="I55" i="1" s="1"/>
  <c r="U38" i="12"/>
  <c r="M55" i="12"/>
  <c r="O34" i="12"/>
  <c r="U46" i="12"/>
  <c r="U10" i="12"/>
  <c r="I38" i="12"/>
  <c r="U22" i="12"/>
  <c r="I55" i="12"/>
  <c r="Q22" i="12"/>
  <c r="G34" i="12"/>
  <c r="I52" i="1" s="1"/>
  <c r="I22" i="12"/>
  <c r="G38" i="12"/>
  <c r="I53" i="1" s="1"/>
  <c r="Q18" i="12"/>
  <c r="K55" i="12"/>
  <c r="K38" i="12"/>
  <c r="Q34" i="12"/>
  <c r="O10" i="12"/>
  <c r="K18" i="12"/>
  <c r="U43" i="12"/>
  <c r="Q43" i="12"/>
  <c r="O43" i="12"/>
  <c r="I43" i="12"/>
  <c r="Q55" i="12"/>
  <c r="K22" i="12"/>
  <c r="G55" i="12"/>
  <c r="I56" i="1" s="1"/>
  <c r="K46" i="12"/>
  <c r="K10" i="12"/>
  <c r="Q38" i="12"/>
  <c r="U55" i="12"/>
  <c r="G10" i="12"/>
  <c r="G23" i="1"/>
  <c r="M46" i="12"/>
  <c r="M22" i="12"/>
  <c r="M18" i="12"/>
  <c r="G43" i="12"/>
  <c r="I54" i="1" s="1"/>
  <c r="M16" i="12"/>
  <c r="M10" i="12" s="1"/>
  <c r="G22" i="12"/>
  <c r="I50" i="1" s="1"/>
  <c r="M40" i="12"/>
  <c r="M38" i="12" s="1"/>
  <c r="M36" i="12"/>
  <c r="M34" i="12" s="1"/>
  <c r="I39" i="1"/>
  <c r="I40" i="1" s="1"/>
  <c r="J39" i="1" s="1"/>
  <c r="J40" i="1" s="1"/>
  <c r="I17" i="1" l="1"/>
  <c r="I48" i="1"/>
  <c r="G64" i="12"/>
  <c r="G24" i="1"/>
  <c r="G29" i="1" s="1"/>
  <c r="I59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<sst xmlns="http://schemas.openxmlformats.org/spreadsheetml/2006/main" count="359" uniqueCount="199">
  <si>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</si>
  <si>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</si>
  <si>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</si>
  <si>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</si>
  <si>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</si>
  <si>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</si>
  <si>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</si>
  <si>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</si>
  <si>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</si>
  <si>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</si>
  <si>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</si>
  <si>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</si>
  <si>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</si>
  <si>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</si>
  <si>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</si>
  <si>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</si>
  <si>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</si>
  <si>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</si>
  <si>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</si>
  <si>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</si>
  <si>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</si>
  <si>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</si>
  <si>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</si>
  <si>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</si>
  <si>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</si>
  <si>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</si>
  <si>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</si>
  <si>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</si>
  <si>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</si>
  <si>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</si>
  <si>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</si>
  <si>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</si>
  <si>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</si>
  <si>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</si>
  <si>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</si>
  <si>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</si>
  <si>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</si>
  <si>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</si>
  <si>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</si>
  <si>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</si>
  <si>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</si>
  <si>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</si>
  <si>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</si>
  <si>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</si>
  <si>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</si>
  <si>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</si>
  <si>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č. 17, Václavská 3</t>
  </si>
  <si>
    <t xml:space="preserve">Statutární město Brno			</t>
  </si>
  <si>
    <t xml:space="preserve">Dominikánské náměstí 196/1			"	</t>
  </si>
  <si>
    <t>Brno-Brno město</t>
  </si>
  <si>
    <t>602 00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</si>
  <si>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</si>
  <si>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</si>
  <si>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</si>
  <si>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</si>
  <si>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</si>
  <si>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</si>
  <si>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</si>
  <si>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</si>
  <si>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95</t>
  </si>
  <si>
    <t>Dokončovací kce na pozem.stav.</t>
  </si>
  <si>
    <t>97</t>
  </si>
  <si>
    <t>Prorážení otvorů</t>
  </si>
  <si>
    <t>99</t>
  </si>
  <si>
    <t>Staveništní přesun hmot</t>
  </si>
  <si>
    <t>725</t>
  </si>
  <si>
    <t>Zařizovací předměty</t>
  </si>
  <si>
    <t>762</t>
  </si>
  <si>
    <t>Konstrukce tesařské</t>
  </si>
  <si>
    <t>775</t>
  </si>
  <si>
    <t>Podlahy vlysové a parketové</t>
  </si>
  <si>
    <t>776</t>
  </si>
  <si>
    <t>Podlahy povlakové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</si>
  <si>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</si>
  <si>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</si>
  <si>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</si>
  <si>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</si>
  <si>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</si>
  <si>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</si>
  <si>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</si>
  <si>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</si>
  <si>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</si>
  <si>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</si>
  <si>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</si>
  <si>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</si>
  <si>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</si>
  <si>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</si>
  <si>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</si>
  <si>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</si>
  <si>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</si>
  <si>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</si>
  <si>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</si>
  <si>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</si>
  <si>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</si>
  <si>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</si>
  <si>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</si>
  <si>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</si>
  <si>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</si>
  <si>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</si>
  <si>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</si>
  <si>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</si>
  <si>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</si>
  <si>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</si>
  <si>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</si>
  <si>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</si>
  <si>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</si>
  <si>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342264072R00</t>
  </si>
  <si>
    <t>Podhled SDK Drystar D 116 na zavěš. ocel. konstr.</t>
  </si>
  <si>
    <t>m2</t>
  </si>
  <si>
    <t>POL1_0</t>
  </si>
  <si>
    <t>612421331RT2</t>
  </si>
  <si>
    <t>Oprava vápen.omítek stěn do 30 % pl. - štukových, s použitím suché maltové směsi</t>
  </si>
  <si>
    <t>4,5*2*2,85</t>
  </si>
  <si>
    <t>VV</t>
  </si>
  <si>
    <t>5,4*2*2,85</t>
  </si>
  <si>
    <t>3,8*2*2,85</t>
  </si>
  <si>
    <t>2,4*2*2,85</t>
  </si>
  <si>
    <t>612401291R00</t>
  </si>
  <si>
    <t>Omítka malých ploch vnitřních stěn do 0,25 m2</t>
  </si>
  <si>
    <t>kus</t>
  </si>
  <si>
    <t>612401191RT2</t>
  </si>
  <si>
    <t>Omítka malých ploch vnitřních stěn do 0,09 m2, vápennou štukovou omítkou</t>
  </si>
  <si>
    <t>952901111R00</t>
  </si>
  <si>
    <t>Vyčištění budov o výšce podlaží do 4 m</t>
  </si>
  <si>
    <t>952902110R00</t>
  </si>
  <si>
    <t>Čištění zametáním v místnostech a chodbách</t>
  </si>
  <si>
    <t>952902</t>
  </si>
  <si>
    <t>Zednické výpomoci elektro,plyn)</t>
  </si>
  <si>
    <t>soubor</t>
  </si>
  <si>
    <t>978100020RA0</t>
  </si>
  <si>
    <t>Otlučení vnitřních omítek stropů vápen.rákos.100 %</t>
  </si>
  <si>
    <t>POL2_0</t>
  </si>
  <si>
    <t>979990111R00</t>
  </si>
  <si>
    <t>Poplatek za skládku suti - stavební keramika</t>
  </si>
  <si>
    <t>t</t>
  </si>
  <si>
    <t>0,050+0,670+1,02+0,009</t>
  </si>
  <si>
    <t>979011211R00</t>
  </si>
  <si>
    <t>Svislá doprava suti a vybour. hmot za 2.NP nošením</t>
  </si>
  <si>
    <t>979981101R00</t>
  </si>
  <si>
    <t>Kontejner, suť bez příměsí, odvoz a likvidace, 3 t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</si>
  <si>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</si>
  <si>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</si>
  <si>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</si>
  <si>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</si>
  <si>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</si>
  <si>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</si>
  <si>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998011002R00</t>
  </si>
  <si>
    <t>Přesun hmot pro budovy zděné výšky do 12 m</t>
  </si>
  <si>
    <t>0,464+0,994+0,11+0,868+0,025+0,032</t>
  </si>
  <si>
    <t>725659102R00</t>
  </si>
  <si>
    <t>Montáž těles otopných plyn., odtah.stěna, 1 otvor</t>
  </si>
  <si>
    <t>72565</t>
  </si>
  <si>
    <t>Oprava výměnou</t>
  </si>
  <si>
    <t>998725102R00</t>
  </si>
  <si>
    <t>Přesun hmot pro zařizovací předměty, výšky do 12 m</t>
  </si>
  <si>
    <t>762522812R00</t>
  </si>
  <si>
    <t>Demontáž podlah s polštáři z prken tl. do 50 mm</t>
  </si>
  <si>
    <t>762512245RT2</t>
  </si>
  <si>
    <t>Položení podlah pod PVC šroubováním, včetně dodávky, dřevotříska tl. 16 mm</t>
  </si>
  <si>
    <t>762595000R00</t>
  </si>
  <si>
    <t>Spojovací a ochranné prostředky k položení podlah</t>
  </si>
  <si>
    <t>m3</t>
  </si>
  <si>
    <t>998762202R00</t>
  </si>
  <si>
    <t>Přesun hmot pro tesařské konstrukce, výšky do 12 m</t>
  </si>
  <si>
    <t>775981112R00</t>
  </si>
  <si>
    <t>Lišta hliníková přechodová, stejná výška krytin</t>
  </si>
  <si>
    <t>m</t>
  </si>
  <si>
    <t>998775103R00</t>
  </si>
  <si>
    <t>Přesun hmot pro podlahy vlysové, výšky do 24 m</t>
  </si>
  <si>
    <t>776511820RT2</t>
  </si>
  <si>
    <t>Odstranění PVC a koberců lepených s podložkou, z ploch 10 - 20 m2</t>
  </si>
  <si>
    <t>3,8*2,4</t>
  </si>
  <si>
    <t>776101115R00</t>
  </si>
  <si>
    <t>Vyrovnání podkladů samonivelační hmotou</t>
  </si>
  <si>
    <t>776521200RT1</t>
  </si>
  <si>
    <t>Lepení povlakových podlah z dílců PVC a CV (vinyl), pouze položení - PVC ve specifikaci</t>
  </si>
  <si>
    <t>7765236,7</t>
  </si>
  <si>
    <t>Dodávka krytiny</t>
  </si>
  <si>
    <t>776421100RU1</t>
  </si>
  <si>
    <t>Lepení podlahových soklíků z PVC a vinylu, včetně dodávky soklíku PVC</t>
  </si>
  <si>
    <t>776422210R00</t>
  </si>
  <si>
    <t>Úprava soklů Altro v rozích vnějších i vnitřních</t>
  </si>
  <si>
    <t>998776102R00</t>
  </si>
  <si>
    <t>Přesun hmot pro podlahy povlakové, výšky do 12 m</t>
  </si>
  <si>
    <t>784402801R00</t>
  </si>
  <si>
    <t>Odstranění malby oškrábáním v místnosti H do 3,8 m</t>
  </si>
  <si>
    <t>784191301R00</t>
  </si>
  <si>
    <t>Penetrace podkladu protiplísňová Primalex 1x</t>
  </si>
  <si>
    <t>784195312R00</t>
  </si>
  <si>
    <t>Malba Primalex Fortisimo, bílá, bez penetrace, 2 x</t>
  </si>
  <si>
    <t>21019</t>
  </si>
  <si>
    <t>Nová elektroinstalace vg bytě včetně RZ</t>
  </si>
  <si>
    <t>005122010R</t>
  </si>
  <si>
    <t xml:space="preserve">Provoz objednatele </t>
  </si>
  <si>
    <t/>
  </si>
  <si>
    <t>SUM</t>
  </si>
  <si>
    <t>POPUZIV</t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</si>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</sst>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3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46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SUMIF(F47:F58,A16,I47:I58)+SUMIF(F47:F58,"PSU",I47:I58)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SUMIF(F47:F58,A17,I47:I58)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SUMIF(F47:F58,A18,I47:I58)</f>
        <v>0</v>
      </c>
      <c r="J18" s="224"/>
    </row>
    <row r="19" spans="1:10" ht="23.25" customHeight="1" x14ac:dyDescent="0.2">
      <c r="A19" s="141" t="s">
        <v>77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SUMIF(F47:F58,A19,I47:I58)</f>
        <v>0</v>
      </c>
      <c r="J19" s="224"/>
    </row>
    <row r="20" spans="1:10" ht="23.25" customHeight="1" x14ac:dyDescent="0.2">
      <c r="A20" s="141" t="s">
        <v>78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SUMIF(F47:F58,A20,I47:I58)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 t="s">
        <v>198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10"/>
      <c r="D39" s="211"/>
      <c r="E39" s="211"/>
      <c r="F39" s="108">
        <f>' Pol'!AC64</f>
        <v>0</v>
      </c>
      <c r="G39" s="109">
        <f>' Pol'!AD64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51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53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54</v>
      </c>
      <c r="G46" s="129"/>
      <c r="H46" s="129"/>
      <c r="I46" s="215" t="s">
        <v>28</v>
      </c>
      <c r="J46" s="215"/>
    </row>
    <row r="47" spans="1:10" ht="25.5" customHeight="1" x14ac:dyDescent="0.2">
      <c r="A47" s="122"/>
      <c r="B47" s="130" t="s">
        <v>55</v>
      </c>
      <c r="C47" s="217" t="s">
        <v>56</v>
      </c>
      <c r="D47" s="218"/>
      <c r="E47" s="218"/>
      <c r="F47" s="132" t="s">
        <v>23</v>
      </c>
      <c r="G47" s="133"/>
      <c r="H47" s="133"/>
      <c r="I47" s="216">
        <f>' Pol'!G8</f>
        <v>0</v>
      </c>
      <c r="J47" s="216"/>
    </row>
    <row r="48" spans="1:10" ht="25.5" customHeight="1" x14ac:dyDescent="0.2">
      <c r="A48" s="122"/>
      <c r="B48" s="124" t="s">
        <v>57</v>
      </c>
      <c r="C48" s="208" t="s">
        <v>58</v>
      </c>
      <c r="D48" s="209"/>
      <c r="E48" s="209"/>
      <c r="F48" s="134" t="s">
        <v>23</v>
      </c>
      <c r="G48" s="135"/>
      <c r="H48" s="135"/>
      <c r="I48" s="207">
        <f>' Pol'!G10</f>
        <v>0</v>
      </c>
      <c r="J48" s="207"/>
    </row>
    <row r="49" spans="1:10" ht="25.5" customHeight="1" x14ac:dyDescent="0.2">
      <c r="A49" s="122"/>
      <c r="B49" s="124" t="s">
        <v>59</v>
      </c>
      <c r="C49" s="208" t="s">
        <v>60</v>
      </c>
      <c r="D49" s="209"/>
      <c r="E49" s="209"/>
      <c r="F49" s="134" t="s">
        <v>23</v>
      </c>
      <c r="G49" s="135"/>
      <c r="H49" s="135"/>
      <c r="I49" s="207">
        <f>' Pol'!G18</f>
        <v>0</v>
      </c>
      <c r="J49" s="207"/>
    </row>
    <row r="50" spans="1:10" ht="25.5" customHeight="1" x14ac:dyDescent="0.2">
      <c r="A50" s="122"/>
      <c r="B50" s="124" t="s">
        <v>61</v>
      </c>
      <c r="C50" s="208" t="s">
        <v>62</v>
      </c>
      <c r="D50" s="209"/>
      <c r="E50" s="209"/>
      <c r="F50" s="134" t="s">
        <v>23</v>
      </c>
      <c r="G50" s="135"/>
      <c r="H50" s="135"/>
      <c r="I50" s="207">
        <f>' Pol'!G22</f>
        <v>0</v>
      </c>
      <c r="J50" s="207"/>
    </row>
    <row r="51" spans="1:10" ht="25.5" customHeight="1" x14ac:dyDescent="0.2">
      <c r="A51" s="122"/>
      <c r="B51" s="124" t="s">
        <v>63</v>
      </c>
      <c r="C51" s="208" t="s">
        <v>64</v>
      </c>
      <c r="D51" s="209"/>
      <c r="E51" s="209"/>
      <c r="F51" s="134" t="s">
        <v>23</v>
      </c>
      <c r="G51" s="135"/>
      <c r="H51" s="135"/>
      <c r="I51" s="207">
        <f>' Pol'!G31</f>
        <v>0</v>
      </c>
      <c r="J51" s="207"/>
    </row>
    <row r="52" spans="1:10" ht="25.5" customHeight="1" x14ac:dyDescent="0.2">
      <c r="A52" s="122"/>
      <c r="B52" s="124" t="s">
        <v>65</v>
      </c>
      <c r="C52" s="208" t="s">
        <v>66</v>
      </c>
      <c r="D52" s="209"/>
      <c r="E52" s="209"/>
      <c r="F52" s="134" t="s">
        <v>24</v>
      </c>
      <c r="G52" s="135"/>
      <c r="H52" s="135"/>
      <c r="I52" s="207">
        <f>' Pol'!G34</f>
        <v>0</v>
      </c>
      <c r="J52" s="207"/>
    </row>
    <row r="53" spans="1:10" ht="25.5" customHeight="1" x14ac:dyDescent="0.2">
      <c r="A53" s="122"/>
      <c r="B53" s="124" t="s">
        <v>67</v>
      </c>
      <c r="C53" s="208" t="s">
        <v>68</v>
      </c>
      <c r="D53" s="209"/>
      <c r="E53" s="209"/>
      <c r="F53" s="134" t="s">
        <v>24</v>
      </c>
      <c r="G53" s="135"/>
      <c r="H53" s="135"/>
      <c r="I53" s="207">
        <f>' Pol'!G38</f>
        <v>0</v>
      </c>
      <c r="J53" s="207"/>
    </row>
    <row r="54" spans="1:10" ht="25.5" customHeight="1" x14ac:dyDescent="0.2">
      <c r="A54" s="122"/>
      <c r="B54" s="124" t="s">
        <v>69</v>
      </c>
      <c r="C54" s="208" t="s">
        <v>70</v>
      </c>
      <c r="D54" s="209"/>
      <c r="E54" s="209"/>
      <c r="F54" s="134" t="s">
        <v>24</v>
      </c>
      <c r="G54" s="135"/>
      <c r="H54" s="135"/>
      <c r="I54" s="207">
        <f>' Pol'!G43</f>
        <v>0</v>
      </c>
      <c r="J54" s="207"/>
    </row>
    <row r="55" spans="1:10" ht="25.5" customHeight="1" x14ac:dyDescent="0.2">
      <c r="A55" s="122"/>
      <c r="B55" s="124" t="s">
        <v>71</v>
      </c>
      <c r="C55" s="208" t="s">
        <v>72</v>
      </c>
      <c r="D55" s="209"/>
      <c r="E55" s="209"/>
      <c r="F55" s="134" t="s">
        <v>24</v>
      </c>
      <c r="G55" s="135"/>
      <c r="H55" s="135"/>
      <c r="I55" s="207">
        <f>' Pol'!G46</f>
        <v>0</v>
      </c>
      <c r="J55" s="207"/>
    </row>
    <row r="56" spans="1:10" ht="25.5" customHeight="1" x14ac:dyDescent="0.2">
      <c r="A56" s="122"/>
      <c r="B56" s="124" t="s">
        <v>73</v>
      </c>
      <c r="C56" s="208" t="s">
        <v>74</v>
      </c>
      <c r="D56" s="209"/>
      <c r="E56" s="209"/>
      <c r="F56" s="134" t="s">
        <v>24</v>
      </c>
      <c r="G56" s="135"/>
      <c r="H56" s="135"/>
      <c r="I56" s="207">
        <f>' Pol'!G55</f>
        <v>0</v>
      </c>
      <c r="J56" s="207"/>
    </row>
    <row r="57" spans="1:10" ht="25.5" customHeight="1" x14ac:dyDescent="0.2">
      <c r="A57" s="122"/>
      <c r="B57" s="124" t="s">
        <v>75</v>
      </c>
      <c r="C57" s="208" t="s">
        <v>76</v>
      </c>
      <c r="D57" s="209"/>
      <c r="E57" s="209"/>
      <c r="F57" s="134" t="s">
        <v>25</v>
      </c>
      <c r="G57" s="135"/>
      <c r="H57" s="135"/>
      <c r="I57" s="207">
        <f>' Pol'!G59</f>
        <v>0</v>
      </c>
      <c r="J57" s="207"/>
    </row>
    <row r="58" spans="1:10" ht="25.5" customHeight="1" x14ac:dyDescent="0.2">
      <c r="A58" s="122"/>
      <c r="B58" s="131" t="s">
        <v>77</v>
      </c>
      <c r="C58" s="204" t="s">
        <v>26</v>
      </c>
      <c r="D58" s="205"/>
      <c r="E58" s="205"/>
      <c r="F58" s="136" t="s">
        <v>77</v>
      </c>
      <c r="G58" s="137"/>
      <c r="H58" s="137"/>
      <c r="I58" s="203">
        <f>' Pol'!G61</f>
        <v>0</v>
      </c>
      <c r="J58" s="203"/>
    </row>
    <row r="59" spans="1:10" ht="25.5" customHeight="1" x14ac:dyDescent="0.2">
      <c r="A59" s="123"/>
      <c r="B59" s="127" t="s">
        <v>1</v>
      </c>
      <c r="C59" s="127"/>
      <c r="D59" s="128"/>
      <c r="E59" s="128"/>
      <c r="F59" s="138"/>
      <c r="G59" s="139"/>
      <c r="H59" s="139"/>
      <c r="I59" s="206">
        <f>SUM(I47:I58)</f>
        <v>0</v>
      </c>
      <c r="J59" s="206"/>
    </row>
    <row r="60" spans="1:10" x14ac:dyDescent="0.2">
      <c r="F60" s="140"/>
      <c r="G60" s="96"/>
      <c r="H60" s="140"/>
      <c r="I60" s="96"/>
      <c r="J60" s="96"/>
    </row>
    <row r="61" spans="1:10" x14ac:dyDescent="0.2">
      <c r="F61" s="140"/>
      <c r="G61" s="96"/>
      <c r="H61" s="140"/>
      <c r="I61" s="96"/>
      <c r="J61" s="96"/>
    </row>
    <row r="62" spans="1:10" x14ac:dyDescent="0.2">
      <c r="F62" s="140"/>
      <c r="G62" s="96"/>
      <c r="H62" s="140"/>
      <c r="I62" s="96"/>
      <c r="J6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4"/>
  <sheetViews>
    <sheetView workbookViewId="0">
      <selection activeCell="Y52" sqref="Y5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80</v>
      </c>
    </row>
    <row r="2" spans="1:60" ht="24.95" customHeight="1" x14ac:dyDescent="0.2">
      <c r="A2" s="145" t="s">
        <v>79</v>
      </c>
      <c r="B2" s="143"/>
      <c r="C2" s="255" t="s">
        <v>46</v>
      </c>
      <c r="D2" s="256"/>
      <c r="E2" s="256"/>
      <c r="F2" s="256"/>
      <c r="G2" s="257"/>
      <c r="AE2" t="s">
        <v>81</v>
      </c>
    </row>
    <row r="3" spans="1:60" ht="24.95" customHeight="1" x14ac:dyDescent="0.2">
      <c r="A3" s="146" t="s">
        <v>7</v>
      </c>
      <c r="B3" s="144"/>
      <c r="C3" s="258" t="s">
        <v>43</v>
      </c>
      <c r="D3" s="259"/>
      <c r="E3" s="259"/>
      <c r="F3" s="259"/>
      <c r="G3" s="260"/>
      <c r="AE3" t="s">
        <v>82</v>
      </c>
    </row>
    <row r="4" spans="1:60" ht="24.95" hidden="1" customHeight="1" x14ac:dyDescent="0.2">
      <c r="A4" s="146" t="s">
        <v>8</v>
      </c>
      <c r="B4" s="144"/>
      <c r="C4" s="258"/>
      <c r="D4" s="259"/>
      <c r="E4" s="259"/>
      <c r="F4" s="259"/>
      <c r="G4" s="260"/>
      <c r="AE4" t="s">
        <v>83</v>
      </c>
    </row>
    <row r="5" spans="1:60" hidden="1" x14ac:dyDescent="0.2">
      <c r="A5" s="147" t="s">
        <v>84</v>
      </c>
      <c r="B5" s="148"/>
      <c r="C5" s="149"/>
      <c r="D5" s="150"/>
      <c r="E5" s="150"/>
      <c r="F5" s="150"/>
      <c r="G5" s="151"/>
      <c r="AE5" t="s">
        <v>85</v>
      </c>
    </row>
    <row r="7" spans="1:60" ht="38.25" x14ac:dyDescent="0.2">
      <c r="A7" s="156" t="s">
        <v>86</v>
      </c>
      <c r="B7" s="157" t="s">
        <v>87</v>
      </c>
      <c r="C7" s="157" t="s">
        <v>88</v>
      </c>
      <c r="D7" s="156" t="s">
        <v>89</v>
      </c>
      <c r="E7" s="156" t="s">
        <v>90</v>
      </c>
      <c r="F7" s="152" t="s">
        <v>91</v>
      </c>
      <c r="G7" s="175" t="s">
        <v>28</v>
      </c>
      <c r="H7" s="176" t="s">
        <v>29</v>
      </c>
      <c r="I7" s="176" t="s">
        <v>92</v>
      </c>
      <c r="J7" s="176" t="s">
        <v>30</v>
      </c>
      <c r="K7" s="176" t="s">
        <v>93</v>
      </c>
      <c r="L7" s="176" t="s">
        <v>94</v>
      </c>
      <c r="M7" s="176" t="s">
        <v>95</v>
      </c>
      <c r="N7" s="176" t="s">
        <v>96</v>
      </c>
      <c r="O7" s="176" t="s">
        <v>97</v>
      </c>
      <c r="P7" s="176" t="s">
        <v>98</v>
      </c>
      <c r="Q7" s="176" t="s">
        <v>99</v>
      </c>
      <c r="R7" s="176" t="s">
        <v>100</v>
      </c>
      <c r="S7" s="176" t="s">
        <v>101</v>
      </c>
      <c r="T7" s="176" t="s">
        <v>102</v>
      </c>
      <c r="U7" s="159" t="s">
        <v>103</v>
      </c>
    </row>
    <row r="8" spans="1:60" x14ac:dyDescent="0.2">
      <c r="A8" s="177" t="s">
        <v>104</v>
      </c>
      <c r="B8" s="178" t="s">
        <v>55</v>
      </c>
      <c r="C8" s="179" t="s">
        <v>56</v>
      </c>
      <c r="D8" s="180"/>
      <c r="E8" s="181"/>
      <c r="F8" s="182"/>
      <c r="G8" s="182">
        <f>SUMIF(AE9:AE9,"&lt;&gt;NOR",G9:G9)</f>
        <v>0</v>
      </c>
      <c r="H8" s="182"/>
      <c r="I8" s="182">
        <f>SUM(I9:I9)</f>
        <v>0</v>
      </c>
      <c r="J8" s="182"/>
      <c r="K8" s="182">
        <f>SUM(K9:K9)</f>
        <v>0</v>
      </c>
      <c r="L8" s="182"/>
      <c r="M8" s="182">
        <f>SUM(M9:M9)</f>
        <v>0</v>
      </c>
      <c r="N8" s="158"/>
      <c r="O8" s="158">
        <f>SUM(O9:O9)</f>
        <v>0.4642</v>
      </c>
      <c r="P8" s="158"/>
      <c r="Q8" s="158">
        <f>SUM(Q9:Q9)</f>
        <v>0</v>
      </c>
      <c r="R8" s="158"/>
      <c r="S8" s="158"/>
      <c r="T8" s="177"/>
      <c r="U8" s="158">
        <f>SUM(U9:U9)</f>
        <v>33.79</v>
      </c>
      <c r="AE8" t="s">
        <v>105</v>
      </c>
    </row>
    <row r="9" spans="1:60" outlineLevel="1" x14ac:dyDescent="0.2">
      <c r="A9" s="154">
        <v>1</v>
      </c>
      <c r="B9" s="160" t="s">
        <v>106</v>
      </c>
      <c r="C9" s="195" t="s">
        <v>107</v>
      </c>
      <c r="D9" s="162" t="s">
        <v>108</v>
      </c>
      <c r="E9" s="169">
        <v>33.42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1.389E-2</v>
      </c>
      <c r="O9" s="163">
        <f>ROUND(E9*N9,5)</f>
        <v>0.4642</v>
      </c>
      <c r="P9" s="163">
        <v>0</v>
      </c>
      <c r="Q9" s="163">
        <f>ROUND(E9*P9,5)</f>
        <v>0</v>
      </c>
      <c r="R9" s="163"/>
      <c r="S9" s="163"/>
      <c r="T9" s="164">
        <v>1.0109999999999999</v>
      </c>
      <c r="U9" s="163">
        <f>ROUND(E9*T9,2)</f>
        <v>33.79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104</v>
      </c>
      <c r="B10" s="161" t="s">
        <v>57</v>
      </c>
      <c r="C10" s="196" t="s">
        <v>58</v>
      </c>
      <c r="D10" s="165"/>
      <c r="E10" s="170"/>
      <c r="F10" s="174"/>
      <c r="G10" s="174">
        <f>SUMIF(AE11:AE17,"&lt;&gt;NOR",G11:G17)</f>
        <v>0</v>
      </c>
      <c r="H10" s="174"/>
      <c r="I10" s="174">
        <f>SUM(I11:I17)</f>
        <v>0</v>
      </c>
      <c r="J10" s="174"/>
      <c r="K10" s="174">
        <f>SUM(K11:K17)</f>
        <v>0</v>
      </c>
      <c r="L10" s="174"/>
      <c r="M10" s="174">
        <f>SUM(M11:M17)</f>
        <v>0</v>
      </c>
      <c r="N10" s="166"/>
      <c r="O10" s="166">
        <f>SUM(O11:O17)</f>
        <v>0.99413000000000007</v>
      </c>
      <c r="P10" s="166"/>
      <c r="Q10" s="166">
        <f>SUM(Q11:Q17)</f>
        <v>0</v>
      </c>
      <c r="R10" s="166"/>
      <c r="S10" s="166"/>
      <c r="T10" s="167"/>
      <c r="U10" s="166">
        <f>SUM(U11:U17)</f>
        <v>32.76</v>
      </c>
      <c r="AE10" t="s">
        <v>105</v>
      </c>
    </row>
    <row r="11" spans="1:60" ht="22.5" outlineLevel="1" x14ac:dyDescent="0.2">
      <c r="A11" s="154">
        <v>2</v>
      </c>
      <c r="B11" s="160" t="s">
        <v>110</v>
      </c>
      <c r="C11" s="195" t="s">
        <v>111</v>
      </c>
      <c r="D11" s="162" t="s">
        <v>108</v>
      </c>
      <c r="E11" s="169">
        <v>91.77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63">
        <v>1.038E-2</v>
      </c>
      <c r="O11" s="163">
        <f>ROUND(E11*N11,5)</f>
        <v>0.95257000000000003</v>
      </c>
      <c r="P11" s="163">
        <v>0</v>
      </c>
      <c r="Q11" s="163">
        <f>ROUND(E11*P11,5)</f>
        <v>0</v>
      </c>
      <c r="R11" s="163"/>
      <c r="S11" s="163"/>
      <c r="T11" s="164">
        <v>0.33688000000000001</v>
      </c>
      <c r="U11" s="163">
        <f>ROUND(E11*T11,2)</f>
        <v>30.92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109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197" t="s">
        <v>112</v>
      </c>
      <c r="D12" s="168"/>
      <c r="E12" s="171">
        <v>25.65</v>
      </c>
      <c r="F12" s="173"/>
      <c r="G12" s="173"/>
      <c r="H12" s="173"/>
      <c r="I12" s="173"/>
      <c r="J12" s="173"/>
      <c r="K12" s="173"/>
      <c r="L12" s="173"/>
      <c r="M12" s="173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113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7" t="s">
        <v>114</v>
      </c>
      <c r="D13" s="168"/>
      <c r="E13" s="171">
        <v>30.78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113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197" t="s">
        <v>115</v>
      </c>
      <c r="D14" s="168"/>
      <c r="E14" s="171">
        <v>21.66</v>
      </c>
      <c r="F14" s="173"/>
      <c r="G14" s="173"/>
      <c r="H14" s="173"/>
      <c r="I14" s="173"/>
      <c r="J14" s="173"/>
      <c r="K14" s="173"/>
      <c r="L14" s="173"/>
      <c r="M14" s="173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113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7" t="s">
        <v>116</v>
      </c>
      <c r="D15" s="168"/>
      <c r="E15" s="171">
        <v>13.68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113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3</v>
      </c>
      <c r="B16" s="160" t="s">
        <v>117</v>
      </c>
      <c r="C16" s="195" t="s">
        <v>118</v>
      </c>
      <c r="D16" s="162" t="s">
        <v>119</v>
      </c>
      <c r="E16" s="169">
        <v>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63">
        <v>1.278E-2</v>
      </c>
      <c r="O16" s="163">
        <f>ROUND(E16*N16,5)</f>
        <v>2.5559999999999999E-2</v>
      </c>
      <c r="P16" s="163">
        <v>0</v>
      </c>
      <c r="Q16" s="163">
        <f>ROUND(E16*P16,5)</f>
        <v>0</v>
      </c>
      <c r="R16" s="163"/>
      <c r="S16" s="163"/>
      <c r="T16" s="164">
        <v>0.35813</v>
      </c>
      <c r="U16" s="163">
        <f>ROUND(E16*T16,2)</f>
        <v>0.72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109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4</v>
      </c>
      <c r="B17" s="160" t="s">
        <v>120</v>
      </c>
      <c r="C17" s="195" t="s">
        <v>121</v>
      </c>
      <c r="D17" s="162" t="s">
        <v>119</v>
      </c>
      <c r="E17" s="169">
        <v>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63">
        <v>3.2000000000000002E-3</v>
      </c>
      <c r="O17" s="163">
        <f>ROUND(E17*N17,5)</f>
        <v>1.6E-2</v>
      </c>
      <c r="P17" s="163">
        <v>0</v>
      </c>
      <c r="Q17" s="163">
        <f>ROUND(E17*P17,5)</f>
        <v>0</v>
      </c>
      <c r="R17" s="163"/>
      <c r="S17" s="163"/>
      <c r="T17" s="164">
        <v>0.22498000000000001</v>
      </c>
      <c r="U17" s="163">
        <f>ROUND(E17*T17,2)</f>
        <v>1.1200000000000001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109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155" t="s">
        <v>104</v>
      </c>
      <c r="B18" s="161" t="s">
        <v>59</v>
      </c>
      <c r="C18" s="196" t="s">
        <v>60</v>
      </c>
      <c r="D18" s="165"/>
      <c r="E18" s="170"/>
      <c r="F18" s="174"/>
      <c r="G18" s="174">
        <f>SUMIF(AE19:AE21,"&lt;&gt;NOR",G19:G21)</f>
        <v>0</v>
      </c>
      <c r="H18" s="174"/>
      <c r="I18" s="174">
        <f>SUM(I19:I21)</f>
        <v>0</v>
      </c>
      <c r="J18" s="174"/>
      <c r="K18" s="174">
        <f>SUM(K19:K21)</f>
        <v>0</v>
      </c>
      <c r="L18" s="174"/>
      <c r="M18" s="174">
        <f>SUM(M19:M21)</f>
        <v>0</v>
      </c>
      <c r="N18" s="166"/>
      <c r="O18" s="166">
        <f>SUM(O19:O21)</f>
        <v>1.34E-3</v>
      </c>
      <c r="P18" s="166"/>
      <c r="Q18" s="166">
        <f>SUM(Q19:Q21)</f>
        <v>0.05</v>
      </c>
      <c r="R18" s="166"/>
      <c r="S18" s="166"/>
      <c r="T18" s="167"/>
      <c r="U18" s="166">
        <f>SUM(U19:U21)</f>
        <v>15.649999999999999</v>
      </c>
      <c r="AE18" t="s">
        <v>105</v>
      </c>
    </row>
    <row r="19" spans="1:60" outlineLevel="1" x14ac:dyDescent="0.2">
      <c r="A19" s="154">
        <v>5</v>
      </c>
      <c r="B19" s="160" t="s">
        <v>122</v>
      </c>
      <c r="C19" s="195" t="s">
        <v>123</v>
      </c>
      <c r="D19" s="162" t="s">
        <v>108</v>
      </c>
      <c r="E19" s="169">
        <v>33.42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63">
        <v>4.0000000000000003E-5</v>
      </c>
      <c r="O19" s="163">
        <f>ROUND(E19*N19,5)</f>
        <v>1.34E-3</v>
      </c>
      <c r="P19" s="163">
        <v>0</v>
      </c>
      <c r="Q19" s="163">
        <f>ROUND(E19*P19,5)</f>
        <v>0</v>
      </c>
      <c r="R19" s="163"/>
      <c r="S19" s="163"/>
      <c r="T19" s="164">
        <v>0.308</v>
      </c>
      <c r="U19" s="163">
        <f>ROUND(E19*T19,2)</f>
        <v>10.29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109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6</v>
      </c>
      <c r="B20" s="160" t="s">
        <v>124</v>
      </c>
      <c r="C20" s="195" t="s">
        <v>125</v>
      </c>
      <c r="D20" s="162" t="s">
        <v>108</v>
      </c>
      <c r="E20" s="169">
        <v>334.2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1.4999999999999999E-2</v>
      </c>
      <c r="U20" s="163">
        <f>ROUND(E20*T20,2)</f>
        <v>5.01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109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7</v>
      </c>
      <c r="B21" s="160" t="s">
        <v>126</v>
      </c>
      <c r="C21" s="195" t="s">
        <v>127</v>
      </c>
      <c r="D21" s="162" t="s">
        <v>128</v>
      </c>
      <c r="E21" s="169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63">
        <v>0</v>
      </c>
      <c r="O21" s="163">
        <f>ROUND(E21*N21,5)</f>
        <v>0</v>
      </c>
      <c r="P21" s="163">
        <v>0.05</v>
      </c>
      <c r="Q21" s="163">
        <f>ROUND(E21*P21,5)</f>
        <v>0.05</v>
      </c>
      <c r="R21" s="163"/>
      <c r="S21" s="163"/>
      <c r="T21" s="164">
        <v>0.35</v>
      </c>
      <c r="U21" s="163">
        <f>ROUND(E21*T21,2)</f>
        <v>0.35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109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104</v>
      </c>
      <c r="B22" s="161" t="s">
        <v>61</v>
      </c>
      <c r="C22" s="196" t="s">
        <v>62</v>
      </c>
      <c r="D22" s="165"/>
      <c r="E22" s="170"/>
      <c r="F22" s="174"/>
      <c r="G22" s="174">
        <f>SUMIF(AE23:AE30,"&lt;&gt;NOR",G23:G30)</f>
        <v>0</v>
      </c>
      <c r="H22" s="174"/>
      <c r="I22" s="174">
        <f>SUM(I23:I30)</f>
        <v>0</v>
      </c>
      <c r="J22" s="174"/>
      <c r="K22" s="174">
        <f>SUM(K23:K30)</f>
        <v>0</v>
      </c>
      <c r="L22" s="174"/>
      <c r="M22" s="174">
        <f>SUM(M23:M30)</f>
        <v>0</v>
      </c>
      <c r="N22" s="166"/>
      <c r="O22" s="166">
        <f>SUM(O23:O30)</f>
        <v>0</v>
      </c>
      <c r="P22" s="166"/>
      <c r="Q22" s="166">
        <f>SUM(Q23:Q30)</f>
        <v>1.671</v>
      </c>
      <c r="R22" s="166"/>
      <c r="S22" s="166"/>
      <c r="T22" s="167"/>
      <c r="U22" s="166">
        <f>SUM(U23:U30)</f>
        <v>28.92</v>
      </c>
      <c r="AE22" t="s">
        <v>105</v>
      </c>
    </row>
    <row r="23" spans="1:60" outlineLevel="1" x14ac:dyDescent="0.2">
      <c r="A23" s="154">
        <v>8</v>
      </c>
      <c r="B23" s="160" t="s">
        <v>129</v>
      </c>
      <c r="C23" s="195" t="s">
        <v>130</v>
      </c>
      <c r="D23" s="162" t="s">
        <v>108</v>
      </c>
      <c r="E23" s="169">
        <v>33.42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63">
        <v>0</v>
      </c>
      <c r="O23" s="163">
        <f>ROUND(E23*N23,5)</f>
        <v>0</v>
      </c>
      <c r="P23" s="163">
        <v>0.05</v>
      </c>
      <c r="Q23" s="163">
        <f>ROUND(E23*P23,5)</f>
        <v>1.671</v>
      </c>
      <c r="R23" s="163"/>
      <c r="S23" s="163"/>
      <c r="T23" s="164">
        <v>0.60124999999999995</v>
      </c>
      <c r="U23" s="163">
        <f>ROUND(E23*T23,2)</f>
        <v>20.09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131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9</v>
      </c>
      <c r="B24" s="160" t="s">
        <v>132</v>
      </c>
      <c r="C24" s="195" t="s">
        <v>133</v>
      </c>
      <c r="D24" s="162" t="s">
        <v>134</v>
      </c>
      <c r="E24" s="169">
        <v>1.7490000000000001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0</v>
      </c>
      <c r="U24" s="163">
        <f>ROUND(E24*T24,2)</f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109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7" t="s">
        <v>135</v>
      </c>
      <c r="D25" s="168"/>
      <c r="E25" s="171">
        <v>1.7490000000000001</v>
      </c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113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10</v>
      </c>
      <c r="B26" s="160" t="s">
        <v>136</v>
      </c>
      <c r="C26" s="195" t="s">
        <v>137</v>
      </c>
      <c r="D26" s="162" t="s">
        <v>134</v>
      </c>
      <c r="E26" s="169">
        <v>1.7490000000000001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2.0089999999999999</v>
      </c>
      <c r="U26" s="163">
        <f>ROUND(E26*T26,2)</f>
        <v>3.51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109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11</v>
      </c>
      <c r="B27" s="160" t="s">
        <v>138</v>
      </c>
      <c r="C27" s="195" t="s">
        <v>139</v>
      </c>
      <c r="D27" s="162" t="s">
        <v>134</v>
      </c>
      <c r="E27" s="169">
        <v>1.7490000000000001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0</v>
      </c>
      <c r="U27" s="163">
        <f>ROUND(E27*T27,2)</f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109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12</v>
      </c>
      <c r="B28" s="160" t="s">
        <v>140</v>
      </c>
      <c r="C28" s="195" t="s">
        <v>141</v>
      </c>
      <c r="D28" s="162" t="s">
        <v>134</v>
      </c>
      <c r="E28" s="169">
        <v>17.489999999999998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0</v>
      </c>
      <c r="U28" s="163">
        <f>ROUND(E28*T28,2)</f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13</v>
      </c>
      <c r="B29" s="160" t="s">
        <v>142</v>
      </c>
      <c r="C29" s="195" t="s">
        <v>143</v>
      </c>
      <c r="D29" s="162" t="s">
        <v>134</v>
      </c>
      <c r="E29" s="169">
        <v>1.7490000000000001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15</v>
      </c>
      <c r="M29" s="173">
        <f>G29*(1+L29/100)</f>
        <v>0</v>
      </c>
      <c r="N29" s="163">
        <v>0</v>
      </c>
      <c r="O29" s="163">
        <f>ROUND(E29*N29,5)</f>
        <v>0</v>
      </c>
      <c r="P29" s="163">
        <v>0</v>
      </c>
      <c r="Q29" s="163">
        <f>ROUND(E29*P29,5)</f>
        <v>0</v>
      </c>
      <c r="R29" s="163"/>
      <c r="S29" s="163"/>
      <c r="T29" s="164">
        <v>0.94199999999999995</v>
      </c>
      <c r="U29" s="163">
        <f>ROUND(E29*T29,2)</f>
        <v>1.65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109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14</v>
      </c>
      <c r="B30" s="160" t="s">
        <v>144</v>
      </c>
      <c r="C30" s="195" t="s">
        <v>145</v>
      </c>
      <c r="D30" s="162" t="s">
        <v>134</v>
      </c>
      <c r="E30" s="169">
        <v>34.979999999999997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0.105</v>
      </c>
      <c r="U30" s="163">
        <f>ROUND(E30*T30,2)</f>
        <v>3.67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109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55" t="s">
        <v>104</v>
      </c>
      <c r="B31" s="161" t="s">
        <v>63</v>
      </c>
      <c r="C31" s="196" t="s">
        <v>64</v>
      </c>
      <c r="D31" s="165"/>
      <c r="E31" s="170"/>
      <c r="F31" s="174"/>
      <c r="G31" s="174">
        <f>SUMIF(AE32:AE33,"&lt;&gt;NOR",G32:G33)</f>
        <v>0</v>
      </c>
      <c r="H31" s="174"/>
      <c r="I31" s="174">
        <f>SUM(I32:I33)</f>
        <v>0</v>
      </c>
      <c r="J31" s="174"/>
      <c r="K31" s="174">
        <f>SUM(K32:K33)</f>
        <v>0</v>
      </c>
      <c r="L31" s="174"/>
      <c r="M31" s="174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6"/>
      <c r="S31" s="166"/>
      <c r="T31" s="167"/>
      <c r="U31" s="166">
        <f>SUM(U32:U33)</f>
        <v>0.77</v>
      </c>
      <c r="AE31" t="s">
        <v>105</v>
      </c>
    </row>
    <row r="32" spans="1:60" outlineLevel="1" x14ac:dyDescent="0.2">
      <c r="A32" s="154">
        <v>15</v>
      </c>
      <c r="B32" s="160" t="s">
        <v>146</v>
      </c>
      <c r="C32" s="195" t="s">
        <v>147</v>
      </c>
      <c r="D32" s="162" t="s">
        <v>134</v>
      </c>
      <c r="E32" s="169">
        <v>2.4929999999999999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0.307</v>
      </c>
      <c r="U32" s="163">
        <f>ROUND(E32*T32,2)</f>
        <v>0.77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109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197" t="s">
        <v>148</v>
      </c>
      <c r="D33" s="168"/>
      <c r="E33" s="171">
        <v>2.4929999999999999</v>
      </c>
      <c r="F33" s="173"/>
      <c r="G33" s="173"/>
      <c r="H33" s="173"/>
      <c r="I33" s="173"/>
      <c r="J33" s="173"/>
      <c r="K33" s="173"/>
      <c r="L33" s="173"/>
      <c r="M33" s="173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113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55" t="s">
        <v>104</v>
      </c>
      <c r="B34" s="161" t="s">
        <v>65</v>
      </c>
      <c r="C34" s="196" t="s">
        <v>66</v>
      </c>
      <c r="D34" s="165"/>
      <c r="E34" s="170"/>
      <c r="F34" s="174"/>
      <c r="G34" s="174">
        <f>SUMIF(AE35:AE37,"&lt;&gt;NOR",G35:G37)</f>
        <v>0</v>
      </c>
      <c r="H34" s="174"/>
      <c r="I34" s="174">
        <f>SUM(I35:I37)</f>
        <v>0</v>
      </c>
      <c r="J34" s="174"/>
      <c r="K34" s="174">
        <f>SUM(K35:K37)</f>
        <v>0</v>
      </c>
      <c r="L34" s="174"/>
      <c r="M34" s="174">
        <f>SUM(M35:M37)</f>
        <v>0</v>
      </c>
      <c r="N34" s="166"/>
      <c r="O34" s="166">
        <f>SUM(O35:O37)</f>
        <v>0.11144</v>
      </c>
      <c r="P34" s="166"/>
      <c r="Q34" s="166">
        <f>SUM(Q35:Q37)</f>
        <v>0</v>
      </c>
      <c r="R34" s="166"/>
      <c r="S34" s="166"/>
      <c r="T34" s="167"/>
      <c r="U34" s="166">
        <f>SUM(U35:U37)</f>
        <v>3.89</v>
      </c>
      <c r="AE34" t="s">
        <v>105</v>
      </c>
    </row>
    <row r="35" spans="1:60" outlineLevel="1" x14ac:dyDescent="0.2">
      <c r="A35" s="154">
        <v>16</v>
      </c>
      <c r="B35" s="160" t="s">
        <v>149</v>
      </c>
      <c r="C35" s="195" t="s">
        <v>150</v>
      </c>
      <c r="D35" s="162" t="s">
        <v>128</v>
      </c>
      <c r="E35" s="169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15</v>
      </c>
      <c r="M35" s="173">
        <f>G35*(1+L35/100)</f>
        <v>0</v>
      </c>
      <c r="N35" s="163">
        <v>5.5719999999999999E-2</v>
      </c>
      <c r="O35" s="163">
        <f>ROUND(E35*N35,5)</f>
        <v>5.5719999999999999E-2</v>
      </c>
      <c r="P35" s="163">
        <v>0</v>
      </c>
      <c r="Q35" s="163">
        <f>ROUND(E35*P35,5)</f>
        <v>0</v>
      </c>
      <c r="R35" s="163"/>
      <c r="S35" s="163"/>
      <c r="T35" s="164">
        <v>1.859</v>
      </c>
      <c r="U35" s="163">
        <f>ROUND(E35*T35,2)</f>
        <v>1.86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109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17</v>
      </c>
      <c r="B36" s="160" t="s">
        <v>151</v>
      </c>
      <c r="C36" s="195" t="s">
        <v>152</v>
      </c>
      <c r="D36" s="162" t="s">
        <v>128</v>
      </c>
      <c r="E36" s="169">
        <v>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63">
        <v>5.5719999999999999E-2</v>
      </c>
      <c r="O36" s="163">
        <f>ROUND(E36*N36,5)</f>
        <v>5.5719999999999999E-2</v>
      </c>
      <c r="P36" s="163">
        <v>0</v>
      </c>
      <c r="Q36" s="163">
        <f>ROUND(E36*P36,5)</f>
        <v>0</v>
      </c>
      <c r="R36" s="163"/>
      <c r="S36" s="163"/>
      <c r="T36" s="164">
        <v>1.859</v>
      </c>
      <c r="U36" s="163">
        <f>ROUND(E36*T36,2)</f>
        <v>1.86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109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18</v>
      </c>
      <c r="B37" s="160" t="s">
        <v>153</v>
      </c>
      <c r="C37" s="195" t="s">
        <v>154</v>
      </c>
      <c r="D37" s="162" t="s">
        <v>134</v>
      </c>
      <c r="E37" s="169">
        <v>0.111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1.573</v>
      </c>
      <c r="U37" s="163">
        <f>ROUND(E37*T37,2)</f>
        <v>0.17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109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55" t="s">
        <v>104</v>
      </c>
      <c r="B38" s="161" t="s">
        <v>67</v>
      </c>
      <c r="C38" s="196" t="s">
        <v>68</v>
      </c>
      <c r="D38" s="165"/>
      <c r="E38" s="170"/>
      <c r="F38" s="174"/>
      <c r="G38" s="174">
        <f>SUMIF(AE39:AE42,"&lt;&gt;NOR",G39:G42)</f>
        <v>0</v>
      </c>
      <c r="H38" s="174"/>
      <c r="I38" s="174">
        <f>SUM(I39:I42)</f>
        <v>0</v>
      </c>
      <c r="J38" s="174"/>
      <c r="K38" s="174">
        <f>SUM(K39:K42)</f>
        <v>0</v>
      </c>
      <c r="L38" s="174"/>
      <c r="M38" s="174">
        <f>SUM(M39:M42)</f>
        <v>0</v>
      </c>
      <c r="N38" s="166"/>
      <c r="O38" s="166">
        <f>SUM(O39:O42)</f>
        <v>0.43563000000000002</v>
      </c>
      <c r="P38" s="166"/>
      <c r="Q38" s="166">
        <f>SUM(Q39:Q42)</f>
        <v>1.0025999999999999</v>
      </c>
      <c r="R38" s="166"/>
      <c r="S38" s="166"/>
      <c r="T38" s="167"/>
      <c r="U38" s="166">
        <f>SUM(U39:U42)</f>
        <v>17.240000000000002</v>
      </c>
      <c r="AE38" t="s">
        <v>105</v>
      </c>
    </row>
    <row r="39" spans="1:60" outlineLevel="1" x14ac:dyDescent="0.2">
      <c r="A39" s="154">
        <v>19</v>
      </c>
      <c r="B39" s="160" t="s">
        <v>155</v>
      </c>
      <c r="C39" s="195" t="s">
        <v>156</v>
      </c>
      <c r="D39" s="162" t="s">
        <v>108</v>
      </c>
      <c r="E39" s="169">
        <v>33.42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63">
        <v>0</v>
      </c>
      <c r="O39" s="163">
        <f>ROUND(E39*N39,5)</f>
        <v>0</v>
      </c>
      <c r="P39" s="163">
        <v>0.03</v>
      </c>
      <c r="Q39" s="163">
        <f>ROUND(E39*P39,5)</f>
        <v>1.0025999999999999</v>
      </c>
      <c r="R39" s="163"/>
      <c r="S39" s="163"/>
      <c r="T39" s="164">
        <v>0.23499999999999999</v>
      </c>
      <c r="U39" s="163">
        <f>ROUND(E39*T39,2)</f>
        <v>7.85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109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20</v>
      </c>
      <c r="B40" s="160" t="s">
        <v>157</v>
      </c>
      <c r="C40" s="195" t="s">
        <v>158</v>
      </c>
      <c r="D40" s="162" t="s">
        <v>108</v>
      </c>
      <c r="E40" s="169">
        <v>33.42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63">
        <v>1.2959999999999999E-2</v>
      </c>
      <c r="O40" s="163">
        <f>ROUND(E40*N40,5)</f>
        <v>0.43312</v>
      </c>
      <c r="P40" s="163">
        <v>0</v>
      </c>
      <c r="Q40" s="163">
        <f>ROUND(E40*P40,5)</f>
        <v>0</v>
      </c>
      <c r="R40" s="163"/>
      <c r="S40" s="163"/>
      <c r="T40" s="164">
        <v>0.28100000000000003</v>
      </c>
      <c r="U40" s="163">
        <f>ROUND(E40*T40,2)</f>
        <v>9.39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109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21</v>
      </c>
      <c r="B41" s="160" t="s">
        <v>159</v>
      </c>
      <c r="C41" s="195" t="s">
        <v>160</v>
      </c>
      <c r="D41" s="162" t="s">
        <v>161</v>
      </c>
      <c r="E41" s="169">
        <v>0.84960000000000002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63">
        <v>2.9499999999999999E-3</v>
      </c>
      <c r="O41" s="163">
        <f>ROUND(E41*N41,5)</f>
        <v>2.5100000000000001E-3</v>
      </c>
      <c r="P41" s="163">
        <v>0</v>
      </c>
      <c r="Q41" s="163">
        <f>ROUND(E41*P41,5)</f>
        <v>0</v>
      </c>
      <c r="R41" s="163"/>
      <c r="S41" s="163"/>
      <c r="T41" s="164">
        <v>0</v>
      </c>
      <c r="U41" s="163">
        <f>ROUND(E41*T41,2)</f>
        <v>0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109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54">
        <v>22</v>
      </c>
      <c r="B42" s="160" t="s">
        <v>162</v>
      </c>
      <c r="C42" s="195" t="s">
        <v>163</v>
      </c>
      <c r="D42" s="162" t="s">
        <v>0</v>
      </c>
      <c r="E42" s="169">
        <v>122.65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0</v>
      </c>
      <c r="U42" s="163">
        <f>ROUND(E42*T42,2)</f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109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55" t="s">
        <v>104</v>
      </c>
      <c r="B43" s="161" t="s">
        <v>69</v>
      </c>
      <c r="C43" s="196" t="s">
        <v>70</v>
      </c>
      <c r="D43" s="165"/>
      <c r="E43" s="170"/>
      <c r="F43" s="174"/>
      <c r="G43" s="174">
        <f>SUMIF(AE44:AE45,"&lt;&gt;NOR",G44:G45)</f>
        <v>0</v>
      </c>
      <c r="H43" s="174"/>
      <c r="I43" s="174">
        <f>SUM(I44:I45)</f>
        <v>0</v>
      </c>
      <c r="J43" s="174"/>
      <c r="K43" s="174">
        <f>SUM(K44:K45)</f>
        <v>0</v>
      </c>
      <c r="L43" s="174"/>
      <c r="M43" s="174">
        <f>SUM(M44:M45)</f>
        <v>0</v>
      </c>
      <c r="N43" s="166"/>
      <c r="O43" s="166">
        <f>SUM(O44:O45)</f>
        <v>2.7999999999999998E-4</v>
      </c>
      <c r="P43" s="166"/>
      <c r="Q43" s="166">
        <f>SUM(Q44:Q45)</f>
        <v>0</v>
      </c>
      <c r="R43" s="166"/>
      <c r="S43" s="166"/>
      <c r="T43" s="167"/>
      <c r="U43" s="166">
        <f>SUM(U44:U45)</f>
        <v>0.3</v>
      </c>
      <c r="AE43" t="s">
        <v>105</v>
      </c>
    </row>
    <row r="44" spans="1:60" outlineLevel="1" x14ac:dyDescent="0.2">
      <c r="A44" s="154">
        <v>23</v>
      </c>
      <c r="B44" s="160" t="s">
        <v>164</v>
      </c>
      <c r="C44" s="195" t="s">
        <v>165</v>
      </c>
      <c r="D44" s="162" t="s">
        <v>166</v>
      </c>
      <c r="E44" s="169">
        <v>2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63">
        <v>1.3999999999999999E-4</v>
      </c>
      <c r="O44" s="163">
        <f>ROUND(E44*N44,5)</f>
        <v>2.7999999999999998E-4</v>
      </c>
      <c r="P44" s="163">
        <v>0</v>
      </c>
      <c r="Q44" s="163">
        <f>ROUND(E44*P44,5)</f>
        <v>0</v>
      </c>
      <c r="R44" s="163"/>
      <c r="S44" s="163"/>
      <c r="T44" s="164">
        <v>0.152</v>
      </c>
      <c r="U44" s="163">
        <f>ROUND(E44*T44,2)</f>
        <v>0.3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109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24</v>
      </c>
      <c r="B45" s="160" t="s">
        <v>167</v>
      </c>
      <c r="C45" s="195" t="s">
        <v>168</v>
      </c>
      <c r="D45" s="162" t="s">
        <v>134</v>
      </c>
      <c r="E45" s="169">
        <v>1.4E-3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2.44</v>
      </c>
      <c r="U45" s="163">
        <f>ROUND(E45*T45,2)</f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109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55" t="s">
        <v>104</v>
      </c>
      <c r="B46" s="161" t="s">
        <v>71</v>
      </c>
      <c r="C46" s="196" t="s">
        <v>72</v>
      </c>
      <c r="D46" s="165"/>
      <c r="E46" s="170"/>
      <c r="F46" s="174"/>
      <c r="G46" s="174">
        <f>SUMIF(AE47:AE54,"&lt;&gt;NOR",G47:G54)</f>
        <v>0</v>
      </c>
      <c r="H46" s="174"/>
      <c r="I46" s="174">
        <f>SUM(I47:I54)</f>
        <v>0</v>
      </c>
      <c r="J46" s="174"/>
      <c r="K46" s="174">
        <f>SUM(K47:K54)</f>
        <v>0</v>
      </c>
      <c r="L46" s="174"/>
      <c r="M46" s="174">
        <f>SUM(M47:M54)</f>
        <v>0</v>
      </c>
      <c r="N46" s="166"/>
      <c r="O46" s="166">
        <f>SUM(O47:O54)</f>
        <v>2.5430000000000001E-2</v>
      </c>
      <c r="P46" s="166"/>
      <c r="Q46" s="166">
        <f>SUM(Q47:Q54)</f>
        <v>9.1199999999999996E-3</v>
      </c>
      <c r="R46" s="166"/>
      <c r="S46" s="166"/>
      <c r="T46" s="167"/>
      <c r="U46" s="166">
        <f>SUM(U47:U54)</f>
        <v>44.85</v>
      </c>
      <c r="AE46" t="s">
        <v>105</v>
      </c>
    </row>
    <row r="47" spans="1:60" ht="22.5" outlineLevel="1" x14ac:dyDescent="0.2">
      <c r="A47" s="154">
        <v>25</v>
      </c>
      <c r="B47" s="160" t="s">
        <v>169</v>
      </c>
      <c r="C47" s="195" t="s">
        <v>170</v>
      </c>
      <c r="D47" s="162" t="s">
        <v>108</v>
      </c>
      <c r="E47" s="169">
        <v>9.1199999999999992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0</v>
      </c>
      <c r="O47" s="163">
        <f>ROUND(E47*N47,5)</f>
        <v>0</v>
      </c>
      <c r="P47" s="163">
        <v>1E-3</v>
      </c>
      <c r="Q47" s="163">
        <f>ROUND(E47*P47,5)</f>
        <v>9.1199999999999996E-3</v>
      </c>
      <c r="R47" s="163"/>
      <c r="S47" s="163"/>
      <c r="T47" s="164">
        <v>0.26800000000000002</v>
      </c>
      <c r="U47" s="163">
        <f>ROUND(E47*T47,2)</f>
        <v>2.44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109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171</v>
      </c>
      <c r="D48" s="168"/>
      <c r="E48" s="171">
        <v>9.1199999999999992</v>
      </c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113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26</v>
      </c>
      <c r="B49" s="160" t="s">
        <v>172</v>
      </c>
      <c r="C49" s="195" t="s">
        <v>173</v>
      </c>
      <c r="D49" s="162" t="s">
        <v>108</v>
      </c>
      <c r="E49" s="169">
        <v>33.42</v>
      </c>
      <c r="F49" s="172"/>
      <c r="G49" s="173">
        <f t="shared" ref="G49:G54" si="0">ROUND(E49*F49,2)</f>
        <v>0</v>
      </c>
      <c r="H49" s="172"/>
      <c r="I49" s="173">
        <f t="shared" ref="I49:I54" si="1">ROUND(E49*H49,2)</f>
        <v>0</v>
      </c>
      <c r="J49" s="172"/>
      <c r="K49" s="173">
        <f t="shared" ref="K49:K54" si="2">ROUND(E49*J49,2)</f>
        <v>0</v>
      </c>
      <c r="L49" s="173">
        <v>15</v>
      </c>
      <c r="M49" s="173">
        <f t="shared" ref="M49:M54" si="3">G49*(1+L49/100)</f>
        <v>0</v>
      </c>
      <c r="N49" s="163">
        <v>0</v>
      </c>
      <c r="O49" s="163">
        <f t="shared" ref="O49:O54" si="4">ROUND(E49*N49,5)</f>
        <v>0</v>
      </c>
      <c r="P49" s="163">
        <v>0</v>
      </c>
      <c r="Q49" s="163">
        <f t="shared" ref="Q49:Q54" si="5">ROUND(E49*P49,5)</f>
        <v>0</v>
      </c>
      <c r="R49" s="163"/>
      <c r="S49" s="163"/>
      <c r="T49" s="164">
        <v>0.14699999999999999</v>
      </c>
      <c r="U49" s="163">
        <f t="shared" ref="U49:U54" si="6">ROUND(E49*T49,2)</f>
        <v>4.91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109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27</v>
      </c>
      <c r="B50" s="160" t="s">
        <v>174</v>
      </c>
      <c r="C50" s="195" t="s">
        <v>175</v>
      </c>
      <c r="D50" s="162" t="s">
        <v>108</v>
      </c>
      <c r="E50" s="169">
        <v>33.42</v>
      </c>
      <c r="F50" s="172"/>
      <c r="G50" s="173">
        <f t="shared" si="0"/>
        <v>0</v>
      </c>
      <c r="H50" s="172"/>
      <c r="I50" s="173">
        <f t="shared" si="1"/>
        <v>0</v>
      </c>
      <c r="J50" s="172"/>
      <c r="K50" s="173">
        <f t="shared" si="2"/>
        <v>0</v>
      </c>
      <c r="L50" s="173">
        <v>15</v>
      </c>
      <c r="M50" s="173">
        <f t="shared" si="3"/>
        <v>0</v>
      </c>
      <c r="N50" s="163">
        <v>3.3E-4</v>
      </c>
      <c r="O50" s="163">
        <f t="shared" si="4"/>
        <v>1.103E-2</v>
      </c>
      <c r="P50" s="163">
        <v>0</v>
      </c>
      <c r="Q50" s="163">
        <f t="shared" si="5"/>
        <v>0</v>
      </c>
      <c r="R50" s="163"/>
      <c r="S50" s="163"/>
      <c r="T50" s="164">
        <v>0.45</v>
      </c>
      <c r="U50" s="163">
        <f t="shared" si="6"/>
        <v>15.04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109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28</v>
      </c>
      <c r="B51" s="160" t="s">
        <v>176</v>
      </c>
      <c r="C51" s="195" t="s">
        <v>177</v>
      </c>
      <c r="D51" s="162" t="s">
        <v>108</v>
      </c>
      <c r="E51" s="169">
        <v>36.700000000000003</v>
      </c>
      <c r="F51" s="172"/>
      <c r="G51" s="173">
        <f t="shared" si="0"/>
        <v>0</v>
      </c>
      <c r="H51" s="172"/>
      <c r="I51" s="173">
        <f t="shared" si="1"/>
        <v>0</v>
      </c>
      <c r="J51" s="172"/>
      <c r="K51" s="173">
        <f t="shared" si="2"/>
        <v>0</v>
      </c>
      <c r="L51" s="173">
        <v>15</v>
      </c>
      <c r="M51" s="173">
        <f t="shared" si="3"/>
        <v>0</v>
      </c>
      <c r="N51" s="163">
        <v>3.3E-4</v>
      </c>
      <c r="O51" s="163">
        <f t="shared" si="4"/>
        <v>1.2109999999999999E-2</v>
      </c>
      <c r="P51" s="163">
        <v>0</v>
      </c>
      <c r="Q51" s="163">
        <f t="shared" si="5"/>
        <v>0</v>
      </c>
      <c r="R51" s="163"/>
      <c r="S51" s="163"/>
      <c r="T51" s="164">
        <v>0.45</v>
      </c>
      <c r="U51" s="163">
        <f t="shared" si="6"/>
        <v>16.52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109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29</v>
      </c>
      <c r="B52" s="160" t="s">
        <v>178</v>
      </c>
      <c r="C52" s="195" t="s">
        <v>179</v>
      </c>
      <c r="D52" s="162" t="s">
        <v>166</v>
      </c>
      <c r="E52" s="169">
        <v>28.6</v>
      </c>
      <c r="F52" s="172"/>
      <c r="G52" s="173">
        <f t="shared" si="0"/>
        <v>0</v>
      </c>
      <c r="H52" s="172"/>
      <c r="I52" s="173">
        <f t="shared" si="1"/>
        <v>0</v>
      </c>
      <c r="J52" s="172"/>
      <c r="K52" s="173">
        <f t="shared" si="2"/>
        <v>0</v>
      </c>
      <c r="L52" s="173">
        <v>15</v>
      </c>
      <c r="M52" s="173">
        <f t="shared" si="3"/>
        <v>0</v>
      </c>
      <c r="N52" s="163">
        <v>8.0000000000000007E-5</v>
      </c>
      <c r="O52" s="163">
        <f t="shared" si="4"/>
        <v>2.2899999999999999E-3</v>
      </c>
      <c r="P52" s="163">
        <v>0</v>
      </c>
      <c r="Q52" s="163">
        <f t="shared" si="5"/>
        <v>0</v>
      </c>
      <c r="R52" s="163"/>
      <c r="S52" s="163"/>
      <c r="T52" s="164">
        <v>0.13719999999999999</v>
      </c>
      <c r="U52" s="163">
        <f t="shared" si="6"/>
        <v>3.92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109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30</v>
      </c>
      <c r="B53" s="160" t="s">
        <v>180</v>
      </c>
      <c r="C53" s="195" t="s">
        <v>181</v>
      </c>
      <c r="D53" s="162" t="s">
        <v>119</v>
      </c>
      <c r="E53" s="169">
        <v>8</v>
      </c>
      <c r="F53" s="172"/>
      <c r="G53" s="173">
        <f t="shared" si="0"/>
        <v>0</v>
      </c>
      <c r="H53" s="172"/>
      <c r="I53" s="173">
        <f t="shared" si="1"/>
        <v>0</v>
      </c>
      <c r="J53" s="172"/>
      <c r="K53" s="173">
        <f t="shared" si="2"/>
        <v>0</v>
      </c>
      <c r="L53" s="173">
        <v>15</v>
      </c>
      <c r="M53" s="173">
        <f t="shared" si="3"/>
        <v>0</v>
      </c>
      <c r="N53" s="163">
        <v>0</v>
      </c>
      <c r="O53" s="163">
        <f t="shared" si="4"/>
        <v>0</v>
      </c>
      <c r="P53" s="163">
        <v>0</v>
      </c>
      <c r="Q53" s="163">
        <f t="shared" si="5"/>
        <v>0</v>
      </c>
      <c r="R53" s="163"/>
      <c r="S53" s="163"/>
      <c r="T53" s="164">
        <v>0.23</v>
      </c>
      <c r="U53" s="163">
        <f t="shared" si="6"/>
        <v>1.84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109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31</v>
      </c>
      <c r="B54" s="160" t="s">
        <v>182</v>
      </c>
      <c r="C54" s="195" t="s">
        <v>183</v>
      </c>
      <c r="D54" s="162" t="s">
        <v>134</v>
      </c>
      <c r="E54" s="169">
        <v>0.16</v>
      </c>
      <c r="F54" s="172"/>
      <c r="G54" s="173">
        <f t="shared" si="0"/>
        <v>0</v>
      </c>
      <c r="H54" s="172"/>
      <c r="I54" s="173">
        <f t="shared" si="1"/>
        <v>0</v>
      </c>
      <c r="J54" s="172"/>
      <c r="K54" s="173">
        <f t="shared" si="2"/>
        <v>0</v>
      </c>
      <c r="L54" s="173">
        <v>15</v>
      </c>
      <c r="M54" s="173">
        <f t="shared" si="3"/>
        <v>0</v>
      </c>
      <c r="N54" s="163">
        <v>0</v>
      </c>
      <c r="O54" s="163">
        <f t="shared" si="4"/>
        <v>0</v>
      </c>
      <c r="P54" s="163">
        <v>0</v>
      </c>
      <c r="Q54" s="163">
        <f t="shared" si="5"/>
        <v>0</v>
      </c>
      <c r="R54" s="163"/>
      <c r="S54" s="163"/>
      <c r="T54" s="164">
        <v>1.1020000000000001</v>
      </c>
      <c r="U54" s="163">
        <f t="shared" si="6"/>
        <v>0.18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109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155" t="s">
        <v>104</v>
      </c>
      <c r="B55" s="161" t="s">
        <v>73</v>
      </c>
      <c r="C55" s="196" t="s">
        <v>74</v>
      </c>
      <c r="D55" s="165"/>
      <c r="E55" s="170"/>
      <c r="F55" s="174"/>
      <c r="G55" s="174">
        <f>SUMIF(AE56:AE58,"&lt;&gt;NOR",G56:G58)</f>
        <v>0</v>
      </c>
      <c r="H55" s="174"/>
      <c r="I55" s="174">
        <f>SUM(I56:I58)</f>
        <v>0</v>
      </c>
      <c r="J55" s="174"/>
      <c r="K55" s="174">
        <f>SUM(K56:K58)</f>
        <v>0</v>
      </c>
      <c r="L55" s="174"/>
      <c r="M55" s="174">
        <f>SUM(M56:M58)</f>
        <v>0</v>
      </c>
      <c r="N55" s="166"/>
      <c r="O55" s="166">
        <f>SUM(O56:O58)</f>
        <v>3.2119999999999996E-2</v>
      </c>
      <c r="P55" s="166"/>
      <c r="Q55" s="166">
        <f>SUM(Q56:Q58)</f>
        <v>0</v>
      </c>
      <c r="R55" s="166"/>
      <c r="S55" s="166"/>
      <c r="T55" s="167"/>
      <c r="U55" s="166">
        <f>SUM(U56:U58)</f>
        <v>16.810000000000002</v>
      </c>
      <c r="AE55" t="s">
        <v>105</v>
      </c>
    </row>
    <row r="56" spans="1:60" outlineLevel="1" x14ac:dyDescent="0.2">
      <c r="A56" s="154">
        <v>32</v>
      </c>
      <c r="B56" s="160" t="s">
        <v>184</v>
      </c>
      <c r="C56" s="195" t="s">
        <v>185</v>
      </c>
      <c r="D56" s="162" t="s">
        <v>108</v>
      </c>
      <c r="E56" s="169">
        <v>64.239000000000004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63">
        <v>0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6.9709999999999994E-2</v>
      </c>
      <c r="U56" s="163">
        <f>ROUND(E56*T56,2)</f>
        <v>4.4800000000000004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109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33</v>
      </c>
      <c r="B57" s="160" t="s">
        <v>186</v>
      </c>
      <c r="C57" s="195" t="s">
        <v>187</v>
      </c>
      <c r="D57" s="162" t="s">
        <v>108</v>
      </c>
      <c r="E57" s="169">
        <v>91.77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1.2999999999999999E-4</v>
      </c>
      <c r="O57" s="163">
        <f>ROUND(E57*N57,5)</f>
        <v>1.193E-2</v>
      </c>
      <c r="P57" s="163">
        <v>0</v>
      </c>
      <c r="Q57" s="163">
        <f>ROUND(E57*P57,5)</f>
        <v>0</v>
      </c>
      <c r="R57" s="163"/>
      <c r="S57" s="163"/>
      <c r="T57" s="164">
        <v>3.2480000000000002E-2</v>
      </c>
      <c r="U57" s="163">
        <f>ROUND(E57*T57,2)</f>
        <v>2.98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109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34</v>
      </c>
      <c r="B58" s="160" t="s">
        <v>188</v>
      </c>
      <c r="C58" s="195" t="s">
        <v>189</v>
      </c>
      <c r="D58" s="162" t="s">
        <v>108</v>
      </c>
      <c r="E58" s="169">
        <v>91.77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63">
        <v>2.2000000000000001E-4</v>
      </c>
      <c r="O58" s="163">
        <f>ROUND(E58*N58,5)</f>
        <v>2.019E-2</v>
      </c>
      <c r="P58" s="163">
        <v>0</v>
      </c>
      <c r="Q58" s="163">
        <f>ROUND(E58*P58,5)</f>
        <v>0</v>
      </c>
      <c r="R58" s="163"/>
      <c r="S58" s="163"/>
      <c r="T58" s="164">
        <v>0.10191</v>
      </c>
      <c r="U58" s="163">
        <f>ROUND(E58*T58,2)</f>
        <v>9.35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104</v>
      </c>
      <c r="B59" s="161" t="s">
        <v>75</v>
      </c>
      <c r="C59" s="196" t="s">
        <v>76</v>
      </c>
      <c r="D59" s="165"/>
      <c r="E59" s="170"/>
      <c r="F59" s="174"/>
      <c r="G59" s="174">
        <f>SUMIF(AE60:AE60,"&lt;&gt;NOR",G60:G60)</f>
        <v>0</v>
      </c>
      <c r="H59" s="174"/>
      <c r="I59" s="174">
        <f>SUM(I60:I60)</f>
        <v>0</v>
      </c>
      <c r="J59" s="174"/>
      <c r="K59" s="174">
        <f>SUM(K60:K60)</f>
        <v>0</v>
      </c>
      <c r="L59" s="174"/>
      <c r="M59" s="174">
        <f>SUM(M60:M60)</f>
        <v>0</v>
      </c>
      <c r="N59" s="166"/>
      <c r="O59" s="166">
        <f>SUM(O60:O60)</f>
        <v>0</v>
      </c>
      <c r="P59" s="166"/>
      <c r="Q59" s="166">
        <f>SUM(Q60:Q60)</f>
        <v>0</v>
      </c>
      <c r="R59" s="166"/>
      <c r="S59" s="166"/>
      <c r="T59" s="167"/>
      <c r="U59" s="166">
        <f>SUM(U60:U60)</f>
        <v>1</v>
      </c>
      <c r="AE59" t="s">
        <v>105</v>
      </c>
    </row>
    <row r="60" spans="1:60" outlineLevel="1" x14ac:dyDescent="0.2">
      <c r="A60" s="154">
        <v>35</v>
      </c>
      <c r="B60" s="160" t="s">
        <v>190</v>
      </c>
      <c r="C60" s="195" t="s">
        <v>191</v>
      </c>
      <c r="D60" s="162" t="s">
        <v>128</v>
      </c>
      <c r="E60" s="169">
        <v>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1</v>
      </c>
      <c r="U60" s="163">
        <f>ROUND(E60*T60,2)</f>
        <v>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109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55" t="s">
        <v>104</v>
      </c>
      <c r="B61" s="161" t="s">
        <v>77</v>
      </c>
      <c r="C61" s="196" t="s">
        <v>26</v>
      </c>
      <c r="D61" s="165"/>
      <c r="E61" s="170"/>
      <c r="F61" s="174"/>
      <c r="G61" s="174">
        <f>SUMIF(AE62:AE62,"&lt;&gt;NOR",G62:G62)</f>
        <v>0</v>
      </c>
      <c r="H61" s="174"/>
      <c r="I61" s="174">
        <f>SUM(I62:I62)</f>
        <v>0</v>
      </c>
      <c r="J61" s="174"/>
      <c r="K61" s="174">
        <f>SUM(K62:K62)</f>
        <v>0</v>
      </c>
      <c r="L61" s="174"/>
      <c r="M61" s="174">
        <f>SUM(M62:M62)</f>
        <v>0</v>
      </c>
      <c r="N61" s="166"/>
      <c r="O61" s="166">
        <f>SUM(O62:O62)</f>
        <v>0</v>
      </c>
      <c r="P61" s="166"/>
      <c r="Q61" s="166">
        <f>SUM(Q62:Q62)</f>
        <v>0</v>
      </c>
      <c r="R61" s="166"/>
      <c r="S61" s="166"/>
      <c r="T61" s="167"/>
      <c r="U61" s="166">
        <f>SUM(U62:U62)</f>
        <v>0</v>
      </c>
      <c r="AE61" t="s">
        <v>105</v>
      </c>
    </row>
    <row r="62" spans="1:60" outlineLevel="1" x14ac:dyDescent="0.2">
      <c r="A62" s="183">
        <v>36</v>
      </c>
      <c r="B62" s="184" t="s">
        <v>192</v>
      </c>
      <c r="C62" s="198" t="s">
        <v>193</v>
      </c>
      <c r="D62" s="185" t="s">
        <v>0</v>
      </c>
      <c r="E62" s="186">
        <v>1.5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15</v>
      </c>
      <c r="M62" s="188">
        <f>G62*(1+L62/100)</f>
        <v>0</v>
      </c>
      <c r="N62" s="189">
        <v>0</v>
      </c>
      <c r="O62" s="189">
        <f>ROUND(E62*N62,5)</f>
        <v>0</v>
      </c>
      <c r="P62" s="189">
        <v>0</v>
      </c>
      <c r="Q62" s="189">
        <f>ROUND(E62*P62,5)</f>
        <v>0</v>
      </c>
      <c r="R62" s="189"/>
      <c r="S62" s="189"/>
      <c r="T62" s="190">
        <v>0</v>
      </c>
      <c r="U62" s="189">
        <f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109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x14ac:dyDescent="0.2">
      <c r="A63" s="6"/>
      <c r="B63" s="7" t="s">
        <v>194</v>
      </c>
      <c r="C63" s="199" t="s">
        <v>194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v>15</v>
      </c>
      <c r="AD63">
        <v>21</v>
      </c>
    </row>
    <row r="64" spans="1:60" x14ac:dyDescent="0.2">
      <c r="A64" s="191"/>
      <c r="B64" s="192">
        <v>26</v>
      </c>
      <c r="C64" s="200" t="s">
        <v>194</v>
      </c>
      <c r="D64" s="193"/>
      <c r="E64" s="193"/>
      <c r="F64" s="193"/>
      <c r="G64" s="194">
        <f>G8+G10+G18+G22+G31+G34+G38+G43+G46+G55+G59+G61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f>SUMIF(L7:L62,AC63,G7:G62)</f>
        <v>0</v>
      </c>
      <c r="AD64">
        <f>SUMIF(L7:L62,AD63,G7:G62)</f>
        <v>0</v>
      </c>
      <c r="AE64" t="s">
        <v>195</v>
      </c>
    </row>
    <row r="65" spans="1:31" x14ac:dyDescent="0.2">
      <c r="A65" s="6"/>
      <c r="B65" s="7" t="s">
        <v>194</v>
      </c>
      <c r="C65" s="199" t="s">
        <v>194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194</v>
      </c>
      <c r="C66" s="199" t="s">
        <v>194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61">
        <v>33</v>
      </c>
      <c r="B67" s="261"/>
      <c r="C67" s="262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63"/>
      <c r="B68" s="264"/>
      <c r="C68" s="265"/>
      <c r="D68" s="264"/>
      <c r="E68" s="264"/>
      <c r="F68" s="264"/>
      <c r="G68" s="26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 t="s">
        <v>196</v>
      </c>
    </row>
    <row r="69" spans="1:31" x14ac:dyDescent="0.2">
      <c r="A69" s="267"/>
      <c r="B69" s="268"/>
      <c r="C69" s="269"/>
      <c r="D69" s="268"/>
      <c r="E69" s="268"/>
      <c r="F69" s="268"/>
      <c r="G69" s="27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67"/>
      <c r="B70" s="268"/>
      <c r="C70" s="269"/>
      <c r="D70" s="268"/>
      <c r="E70" s="268"/>
      <c r="F70" s="268"/>
      <c r="G70" s="27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267"/>
      <c r="B71" s="268"/>
      <c r="C71" s="269"/>
      <c r="D71" s="268"/>
      <c r="E71" s="268"/>
      <c r="F71" s="268"/>
      <c r="G71" s="27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71"/>
      <c r="B72" s="272"/>
      <c r="C72" s="273"/>
      <c r="D72" s="272"/>
      <c r="E72" s="272"/>
      <c r="F72" s="272"/>
      <c r="G72" s="27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6"/>
      <c r="B73" s="7" t="s">
        <v>194</v>
      </c>
      <c r="C73" s="199" t="s">
        <v>194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C74" s="201"/>
      <c r="AE74" t="s">
        <v>197</v>
      </c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Radomír Marvan</cp:lastModifiedBy>
  <cp:lastPrinted>2014-02-28T09:52:57Z</cp:lastPrinted>
  <dcterms:created xsi:type="dcterms:W3CDTF">2009-04-08T07:15:50Z</dcterms:created>
  <dcterms:modified xsi:type="dcterms:W3CDTF">2020-11-10T13:45:41Z</dcterms:modified>
</cp:coreProperties>
</file>