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Plocha\PARTERY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Pol'!$A$1:$W$317</definedName>
    <definedName name="_xlnm.Print_Area" localSheetId="4">'01 02 Pol'!$A$1:$W$124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Z49" i="13" l="1"/>
  <c r="AZ46" i="13"/>
  <c r="AZ29" i="13"/>
  <c r="AZ27" i="13"/>
  <c r="AZ21" i="13"/>
  <c r="AZ17" i="13"/>
  <c r="G9" i="13"/>
  <c r="M9" i="13" s="1"/>
  <c r="I9" i="13"/>
  <c r="K9" i="13"/>
  <c r="O9" i="13"/>
  <c r="Q9" i="13"/>
  <c r="U9" i="13"/>
  <c r="G11" i="13"/>
  <c r="M11" i="13" s="1"/>
  <c r="I11" i="13"/>
  <c r="K11" i="13"/>
  <c r="O11" i="13"/>
  <c r="Q11" i="13"/>
  <c r="U11" i="13"/>
  <c r="G12" i="13"/>
  <c r="I12" i="13"/>
  <c r="K12" i="13"/>
  <c r="M12" i="13"/>
  <c r="O12" i="13"/>
  <c r="Q12" i="13"/>
  <c r="U12" i="13"/>
  <c r="G14" i="13"/>
  <c r="M14" i="13" s="1"/>
  <c r="I14" i="13"/>
  <c r="K14" i="13"/>
  <c r="O14" i="13"/>
  <c r="Q14" i="13"/>
  <c r="U14" i="13"/>
  <c r="G16" i="13"/>
  <c r="I16" i="13"/>
  <c r="K16" i="13"/>
  <c r="M16" i="13"/>
  <c r="O16" i="13"/>
  <c r="Q16" i="13"/>
  <c r="U16" i="13"/>
  <c r="G18" i="13"/>
  <c r="M18" i="13" s="1"/>
  <c r="I18" i="13"/>
  <c r="K18" i="13"/>
  <c r="O18" i="13"/>
  <c r="Q18" i="13"/>
  <c r="U18" i="13"/>
  <c r="G20" i="13"/>
  <c r="M20" i="13" s="1"/>
  <c r="I20" i="13"/>
  <c r="K20" i="13"/>
  <c r="O20" i="13"/>
  <c r="Q20" i="13"/>
  <c r="U20" i="13"/>
  <c r="G22" i="13"/>
  <c r="M22" i="13" s="1"/>
  <c r="I22" i="13"/>
  <c r="K22" i="13"/>
  <c r="O22" i="13"/>
  <c r="Q22" i="13"/>
  <c r="U22" i="13"/>
  <c r="G24" i="13"/>
  <c r="M24" i="13" s="1"/>
  <c r="I24" i="13"/>
  <c r="K24" i="13"/>
  <c r="O24" i="13"/>
  <c r="Q24" i="13"/>
  <c r="U24" i="13"/>
  <c r="G26" i="13"/>
  <c r="M26" i="13" s="1"/>
  <c r="I26" i="13"/>
  <c r="K26" i="13"/>
  <c r="O26" i="13"/>
  <c r="Q26" i="13"/>
  <c r="U26" i="13"/>
  <c r="G28" i="13"/>
  <c r="M28" i="13" s="1"/>
  <c r="I28" i="13"/>
  <c r="K28" i="13"/>
  <c r="O28" i="13"/>
  <c r="Q28" i="13"/>
  <c r="U28" i="13"/>
  <c r="G30" i="13"/>
  <c r="I30" i="13"/>
  <c r="K30" i="13"/>
  <c r="M30" i="13"/>
  <c r="O30" i="13"/>
  <c r="Q30" i="13"/>
  <c r="U30" i="13"/>
  <c r="G33" i="13"/>
  <c r="M33" i="13" s="1"/>
  <c r="I33" i="13"/>
  <c r="K33" i="13"/>
  <c r="O33" i="13"/>
  <c r="Q33" i="13"/>
  <c r="U33" i="13"/>
  <c r="G34" i="13"/>
  <c r="M34" i="13" s="1"/>
  <c r="I34" i="13"/>
  <c r="K34" i="13"/>
  <c r="O34" i="13"/>
  <c r="Q34" i="13"/>
  <c r="U34" i="13"/>
  <c r="G36" i="13"/>
  <c r="M36" i="13" s="1"/>
  <c r="I36" i="13"/>
  <c r="K36" i="13"/>
  <c r="O36" i="13"/>
  <c r="Q36" i="13"/>
  <c r="U36" i="13"/>
  <c r="G38" i="13"/>
  <c r="M38" i="13" s="1"/>
  <c r="I38" i="13"/>
  <c r="I37" i="13" s="1"/>
  <c r="K38" i="13"/>
  <c r="K37" i="13" s="1"/>
  <c r="O38" i="13"/>
  <c r="O37" i="13" s="1"/>
  <c r="Q38" i="13"/>
  <c r="Q37" i="13" s="1"/>
  <c r="U38" i="13"/>
  <c r="G40" i="13"/>
  <c r="M40" i="13" s="1"/>
  <c r="I40" i="13"/>
  <c r="K40" i="13"/>
  <c r="O40" i="13"/>
  <c r="Q40" i="13"/>
  <c r="U40" i="13"/>
  <c r="G42" i="13"/>
  <c r="M42" i="13" s="1"/>
  <c r="I42" i="13"/>
  <c r="K42" i="13"/>
  <c r="K41" i="13" s="1"/>
  <c r="O42" i="13"/>
  <c r="Q42" i="13"/>
  <c r="U42" i="13"/>
  <c r="G44" i="13"/>
  <c r="M44" i="13" s="1"/>
  <c r="I44" i="13"/>
  <c r="K44" i="13"/>
  <c r="O44" i="13"/>
  <c r="Q44" i="13"/>
  <c r="U44" i="13"/>
  <c r="G45" i="13"/>
  <c r="I45" i="13"/>
  <c r="K45" i="13"/>
  <c r="M45" i="13"/>
  <c r="O45" i="13"/>
  <c r="Q45" i="13"/>
  <c r="U45" i="13"/>
  <c r="G47" i="13"/>
  <c r="M47" i="13" s="1"/>
  <c r="I47" i="13"/>
  <c r="K47" i="13"/>
  <c r="O47" i="13"/>
  <c r="Q47" i="13"/>
  <c r="U47" i="13"/>
  <c r="G48" i="13"/>
  <c r="M48" i="13" s="1"/>
  <c r="I48" i="13"/>
  <c r="K48" i="13"/>
  <c r="O48" i="13"/>
  <c r="Q48" i="13"/>
  <c r="U48" i="13"/>
  <c r="G50" i="13"/>
  <c r="M50" i="13" s="1"/>
  <c r="I50" i="13"/>
  <c r="K50" i="13"/>
  <c r="O50" i="13"/>
  <c r="Q50" i="13"/>
  <c r="U50" i="13"/>
  <c r="G51" i="13"/>
  <c r="I59" i="1" s="1"/>
  <c r="G52" i="13"/>
  <c r="I52" i="13"/>
  <c r="K52" i="13"/>
  <c r="M52" i="13"/>
  <c r="O52" i="13"/>
  <c r="Q52" i="13"/>
  <c r="U52" i="13"/>
  <c r="U51" i="13" s="1"/>
  <c r="G54" i="13"/>
  <c r="M54" i="13" s="1"/>
  <c r="I54" i="13"/>
  <c r="K54" i="13"/>
  <c r="K51" i="13" s="1"/>
  <c r="O54" i="13"/>
  <c r="Q54" i="13"/>
  <c r="U54" i="13"/>
  <c r="G56" i="13"/>
  <c r="I61" i="1" s="1"/>
  <c r="K56" i="13"/>
  <c r="M56" i="13"/>
  <c r="G57" i="13"/>
  <c r="I57" i="13"/>
  <c r="I56" i="13" s="1"/>
  <c r="K57" i="13"/>
  <c r="M57" i="13"/>
  <c r="O57" i="13"/>
  <c r="O56" i="13" s="1"/>
  <c r="Q57" i="13"/>
  <c r="Q56" i="13" s="1"/>
  <c r="U57" i="13"/>
  <c r="U56" i="13" s="1"/>
  <c r="G60" i="13"/>
  <c r="M60" i="13" s="1"/>
  <c r="I60" i="13"/>
  <c r="K60" i="13"/>
  <c r="O60" i="13"/>
  <c r="Q60" i="13"/>
  <c r="U60" i="13"/>
  <c r="G63" i="13"/>
  <c r="M63" i="13" s="1"/>
  <c r="I63" i="13"/>
  <c r="K63" i="13"/>
  <c r="O63" i="13"/>
  <c r="O59" i="13" s="1"/>
  <c r="Q63" i="13"/>
  <c r="U63" i="13"/>
  <c r="G65" i="13"/>
  <c r="M65" i="13" s="1"/>
  <c r="I65" i="13"/>
  <c r="K65" i="13"/>
  <c r="O65" i="13"/>
  <c r="Q65" i="13"/>
  <c r="U65" i="13"/>
  <c r="G67" i="13"/>
  <c r="I67" i="13"/>
  <c r="K67" i="13"/>
  <c r="M67" i="13"/>
  <c r="O67" i="13"/>
  <c r="Q67" i="13"/>
  <c r="U67" i="13"/>
  <c r="I68" i="13"/>
  <c r="G69" i="13"/>
  <c r="G68" i="13" s="1"/>
  <c r="I63" i="1" s="1"/>
  <c r="I69" i="13"/>
  <c r="K69" i="13"/>
  <c r="K68" i="13" s="1"/>
  <c r="O69" i="13"/>
  <c r="O68" i="13" s="1"/>
  <c r="Q69" i="13"/>
  <c r="Q68" i="13" s="1"/>
  <c r="U69" i="13"/>
  <c r="U68" i="13" s="1"/>
  <c r="G71" i="13"/>
  <c r="I71" i="13"/>
  <c r="K71" i="13"/>
  <c r="O71" i="13"/>
  <c r="Q71" i="13"/>
  <c r="U71" i="13"/>
  <c r="G72" i="13"/>
  <c r="M72" i="13" s="1"/>
  <c r="I72" i="13"/>
  <c r="K72" i="13"/>
  <c r="O72" i="13"/>
  <c r="Q72" i="13"/>
  <c r="U72" i="13"/>
  <c r="G73" i="13"/>
  <c r="I73" i="13"/>
  <c r="K73" i="13"/>
  <c r="M73" i="13"/>
  <c r="O73" i="13"/>
  <c r="Q73" i="13"/>
  <c r="U73" i="13"/>
  <c r="G74" i="13"/>
  <c r="M74" i="13" s="1"/>
  <c r="I74" i="13"/>
  <c r="K74" i="13"/>
  <c r="O74" i="13"/>
  <c r="Q74" i="13"/>
  <c r="U74" i="13"/>
  <c r="G75" i="13"/>
  <c r="I75" i="13"/>
  <c r="K75" i="13"/>
  <c r="M75" i="13"/>
  <c r="O75" i="13"/>
  <c r="Q75" i="13"/>
  <c r="U75" i="13"/>
  <c r="G76" i="13"/>
  <c r="M76" i="13" s="1"/>
  <c r="I76" i="13"/>
  <c r="K76" i="13"/>
  <c r="O76" i="13"/>
  <c r="Q76" i="13"/>
  <c r="U76" i="13"/>
  <c r="G77" i="13"/>
  <c r="M77" i="13" s="1"/>
  <c r="I77" i="13"/>
  <c r="K77" i="13"/>
  <c r="O77" i="13"/>
  <c r="Q77" i="13"/>
  <c r="U77" i="13"/>
  <c r="G80" i="13"/>
  <c r="I80" i="13"/>
  <c r="K80" i="13"/>
  <c r="M80" i="13"/>
  <c r="O80" i="13"/>
  <c r="Q80" i="13"/>
  <c r="U80" i="13"/>
  <c r="G81" i="13"/>
  <c r="M81" i="13" s="1"/>
  <c r="I81" i="13"/>
  <c r="K81" i="13"/>
  <c r="O81" i="13"/>
  <c r="Q81" i="13"/>
  <c r="U81" i="13"/>
  <c r="G83" i="13"/>
  <c r="M83" i="13" s="1"/>
  <c r="I83" i="13"/>
  <c r="K83" i="13"/>
  <c r="O83" i="13"/>
  <c r="Q83" i="13"/>
  <c r="U83" i="13"/>
  <c r="G84" i="13"/>
  <c r="M84" i="13" s="1"/>
  <c r="I84" i="13"/>
  <c r="K84" i="13"/>
  <c r="O84" i="13"/>
  <c r="Q84" i="13"/>
  <c r="U84" i="13"/>
  <c r="G85" i="13"/>
  <c r="M85" i="13" s="1"/>
  <c r="I85" i="13"/>
  <c r="K85" i="13"/>
  <c r="O85" i="13"/>
  <c r="Q85" i="13"/>
  <c r="U85" i="13"/>
  <c r="G86" i="13"/>
  <c r="I86" i="13"/>
  <c r="K86" i="13"/>
  <c r="M86" i="13"/>
  <c r="O86" i="13"/>
  <c r="Q86" i="13"/>
  <c r="U86" i="13"/>
  <c r="G87" i="13"/>
  <c r="M87" i="13" s="1"/>
  <c r="I87" i="13"/>
  <c r="K87" i="13"/>
  <c r="O87" i="13"/>
  <c r="Q87" i="13"/>
  <c r="U87" i="13"/>
  <c r="G88" i="13"/>
  <c r="M88" i="13" s="1"/>
  <c r="I88" i="13"/>
  <c r="K88" i="13"/>
  <c r="O88" i="13"/>
  <c r="Q88" i="13"/>
  <c r="U88" i="13"/>
  <c r="G89" i="13"/>
  <c r="M89" i="13" s="1"/>
  <c r="I89" i="13"/>
  <c r="K89" i="13"/>
  <c r="O89" i="13"/>
  <c r="Q89" i="13"/>
  <c r="U89" i="13"/>
  <c r="G90" i="13"/>
  <c r="M90" i="13" s="1"/>
  <c r="I90" i="13"/>
  <c r="K90" i="13"/>
  <c r="O90" i="13"/>
  <c r="Q90" i="13"/>
  <c r="U90" i="13"/>
  <c r="G91" i="13"/>
  <c r="M91" i="13" s="1"/>
  <c r="I91" i="13"/>
  <c r="K91" i="13"/>
  <c r="O91" i="13"/>
  <c r="Q91" i="13"/>
  <c r="U91" i="13"/>
  <c r="G92" i="13"/>
  <c r="M92" i="13" s="1"/>
  <c r="I92" i="13"/>
  <c r="K92" i="13"/>
  <c r="O92" i="13"/>
  <c r="Q92" i="13"/>
  <c r="U92" i="13"/>
  <c r="G93" i="13"/>
  <c r="M93" i="13" s="1"/>
  <c r="I93" i="13"/>
  <c r="K93" i="13"/>
  <c r="O93" i="13"/>
  <c r="Q93" i="13"/>
  <c r="U93" i="13"/>
  <c r="G96" i="13"/>
  <c r="M96" i="13" s="1"/>
  <c r="I96" i="13"/>
  <c r="I95" i="13" s="1"/>
  <c r="K96" i="13"/>
  <c r="K95" i="13" s="1"/>
  <c r="O96" i="13"/>
  <c r="Q96" i="13"/>
  <c r="U96" i="13"/>
  <c r="G97" i="13"/>
  <c r="M97" i="13" s="1"/>
  <c r="I97" i="13"/>
  <c r="K97" i="13"/>
  <c r="O97" i="13"/>
  <c r="Q97" i="13"/>
  <c r="U97" i="13"/>
  <c r="U95" i="13" s="1"/>
  <c r="G99" i="13"/>
  <c r="M99" i="13" s="1"/>
  <c r="I99" i="13"/>
  <c r="I98" i="13" s="1"/>
  <c r="K99" i="13"/>
  <c r="K98" i="13" s="1"/>
  <c r="O99" i="13"/>
  <c r="Q99" i="13"/>
  <c r="Q98" i="13" s="1"/>
  <c r="U99" i="13"/>
  <c r="U98" i="13" s="1"/>
  <c r="G100" i="13"/>
  <c r="G98" i="13" s="1"/>
  <c r="I79" i="1" s="1"/>
  <c r="I100" i="13"/>
  <c r="K100" i="13"/>
  <c r="O100" i="13"/>
  <c r="Q100" i="13"/>
  <c r="U100" i="13"/>
  <c r="G102" i="13"/>
  <c r="I102" i="13"/>
  <c r="K102" i="13"/>
  <c r="O102" i="13"/>
  <c r="Q102" i="13"/>
  <c r="U102" i="13"/>
  <c r="G103" i="13"/>
  <c r="I103" i="13"/>
  <c r="K103" i="13"/>
  <c r="M103" i="13"/>
  <c r="O103" i="13"/>
  <c r="Q103" i="13"/>
  <c r="U103" i="13"/>
  <c r="G104" i="13"/>
  <c r="M104" i="13" s="1"/>
  <c r="I104" i="13"/>
  <c r="K104" i="13"/>
  <c r="O104" i="13"/>
  <c r="Q104" i="13"/>
  <c r="U104" i="13"/>
  <c r="G105" i="13"/>
  <c r="M105" i="13" s="1"/>
  <c r="I105" i="13"/>
  <c r="K105" i="13"/>
  <c r="O105" i="13"/>
  <c r="Q105" i="13"/>
  <c r="U105" i="13"/>
  <c r="G106" i="13"/>
  <c r="M106" i="13" s="1"/>
  <c r="I106" i="13"/>
  <c r="K106" i="13"/>
  <c r="O106" i="13"/>
  <c r="Q106" i="13"/>
  <c r="U106" i="13"/>
  <c r="G107" i="13"/>
  <c r="M107" i="13" s="1"/>
  <c r="I107" i="13"/>
  <c r="K107" i="13"/>
  <c r="O107" i="13"/>
  <c r="Q107" i="13"/>
  <c r="U107" i="13"/>
  <c r="G108" i="13"/>
  <c r="M108" i="13" s="1"/>
  <c r="I108" i="13"/>
  <c r="K108" i="13"/>
  <c r="O108" i="13"/>
  <c r="Q108" i="13"/>
  <c r="U108" i="13"/>
  <c r="G109" i="13"/>
  <c r="I109" i="13"/>
  <c r="I101" i="13" s="1"/>
  <c r="K109" i="13"/>
  <c r="M109" i="13"/>
  <c r="O109" i="13"/>
  <c r="Q109" i="13"/>
  <c r="U109" i="13"/>
  <c r="K110" i="13"/>
  <c r="G111" i="13"/>
  <c r="G110" i="13" s="1"/>
  <c r="I81" i="1" s="1"/>
  <c r="I111" i="13"/>
  <c r="I110" i="13" s="1"/>
  <c r="K111" i="13"/>
  <c r="O111" i="13"/>
  <c r="O110" i="13" s="1"/>
  <c r="Q111" i="13"/>
  <c r="Q110" i="13" s="1"/>
  <c r="U111" i="13"/>
  <c r="U110" i="13" s="1"/>
  <c r="O112" i="13"/>
  <c r="G113" i="13"/>
  <c r="I113" i="13"/>
  <c r="I112" i="13" s="1"/>
  <c r="K113" i="13"/>
  <c r="M113" i="13"/>
  <c r="O113" i="13"/>
  <c r="Q113" i="13"/>
  <c r="U113" i="13"/>
  <c r="G115" i="13"/>
  <c r="M115" i="13" s="1"/>
  <c r="I115" i="13"/>
  <c r="K115" i="13"/>
  <c r="O115" i="13"/>
  <c r="Q115" i="13"/>
  <c r="U115" i="13"/>
  <c r="G116" i="13"/>
  <c r="M116" i="13" s="1"/>
  <c r="I116" i="13"/>
  <c r="K116" i="13"/>
  <c r="O116" i="13"/>
  <c r="Q116" i="13"/>
  <c r="U116" i="13"/>
  <c r="G117" i="13"/>
  <c r="M117" i="13" s="1"/>
  <c r="I117" i="13"/>
  <c r="K117" i="13"/>
  <c r="O117" i="13"/>
  <c r="Q117" i="13"/>
  <c r="U117" i="13"/>
  <c r="G119" i="13"/>
  <c r="G118" i="13" s="1"/>
  <c r="I83" i="1" s="1"/>
  <c r="I19" i="1" s="1"/>
  <c r="I119" i="13"/>
  <c r="K119" i="13"/>
  <c r="K118" i="13" s="1"/>
  <c r="O119" i="13"/>
  <c r="Q119" i="13"/>
  <c r="U119" i="13"/>
  <c r="U118" i="13" s="1"/>
  <c r="G121" i="13"/>
  <c r="M121" i="13" s="1"/>
  <c r="I121" i="13"/>
  <c r="I118" i="13" s="1"/>
  <c r="K121" i="13"/>
  <c r="O121" i="13"/>
  <c r="Q121" i="13"/>
  <c r="U121" i="13"/>
  <c r="AE123" i="13"/>
  <c r="G43" i="1" s="1"/>
  <c r="AZ130" i="12"/>
  <c r="AZ65" i="12"/>
  <c r="AZ61" i="12"/>
  <c r="G9" i="12"/>
  <c r="G8" i="12" s="1"/>
  <c r="I9" i="12"/>
  <c r="I8" i="12" s="1"/>
  <c r="K9" i="12"/>
  <c r="M9" i="12"/>
  <c r="O9" i="12"/>
  <c r="O8" i="12" s="1"/>
  <c r="Q9" i="12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O11" i="12" s="1"/>
  <c r="Q12" i="12"/>
  <c r="Q11" i="12" s="1"/>
  <c r="U12" i="12"/>
  <c r="U11" i="12" s="1"/>
  <c r="G15" i="12"/>
  <c r="I15" i="12"/>
  <c r="K15" i="12"/>
  <c r="K11" i="12" s="1"/>
  <c r="O15" i="12"/>
  <c r="Q15" i="12"/>
  <c r="U15" i="12"/>
  <c r="U18" i="12"/>
  <c r="G19" i="12"/>
  <c r="M19" i="12" s="1"/>
  <c r="I19" i="12"/>
  <c r="K19" i="12"/>
  <c r="O19" i="12"/>
  <c r="Q19" i="12"/>
  <c r="U19" i="12"/>
  <c r="G23" i="12"/>
  <c r="G18" i="12" s="1"/>
  <c r="I23" i="12"/>
  <c r="K23" i="12"/>
  <c r="O23" i="12"/>
  <c r="Q23" i="12"/>
  <c r="U23" i="12"/>
  <c r="G26" i="12"/>
  <c r="I26" i="12"/>
  <c r="K26" i="12"/>
  <c r="M26" i="12"/>
  <c r="O26" i="12"/>
  <c r="Q26" i="12"/>
  <c r="U26" i="12"/>
  <c r="G30" i="12"/>
  <c r="I30" i="12"/>
  <c r="K30" i="12"/>
  <c r="M30" i="12"/>
  <c r="O30" i="12"/>
  <c r="Q30" i="12"/>
  <c r="U30" i="12"/>
  <c r="G34" i="12"/>
  <c r="M34" i="12" s="1"/>
  <c r="I34" i="12"/>
  <c r="K34" i="12"/>
  <c r="O34" i="12"/>
  <c r="Q34" i="12"/>
  <c r="U34" i="12"/>
  <c r="G38" i="12"/>
  <c r="M38" i="12" s="1"/>
  <c r="I38" i="12"/>
  <c r="K38" i="12"/>
  <c r="O38" i="12"/>
  <c r="Q38" i="12"/>
  <c r="U38" i="12"/>
  <c r="G42" i="12"/>
  <c r="M42" i="12" s="1"/>
  <c r="I42" i="12"/>
  <c r="K42" i="12"/>
  <c r="O42" i="12"/>
  <c r="Q42" i="12"/>
  <c r="U42" i="12"/>
  <c r="G46" i="12"/>
  <c r="M46" i="12" s="1"/>
  <c r="I46" i="12"/>
  <c r="K46" i="12"/>
  <c r="O46" i="12"/>
  <c r="Q46" i="12"/>
  <c r="U46" i="12"/>
  <c r="G48" i="12"/>
  <c r="I48" i="12"/>
  <c r="K48" i="12"/>
  <c r="O48" i="12"/>
  <c r="Q48" i="12"/>
  <c r="U48" i="12"/>
  <c r="G52" i="12"/>
  <c r="M52" i="12" s="1"/>
  <c r="I52" i="12"/>
  <c r="K52" i="12"/>
  <c r="O52" i="12"/>
  <c r="Q52" i="12"/>
  <c r="U52" i="12"/>
  <c r="G54" i="12"/>
  <c r="M54" i="12" s="1"/>
  <c r="M53" i="12" s="1"/>
  <c r="I54" i="12"/>
  <c r="K54" i="12"/>
  <c r="K53" i="12" s="1"/>
  <c r="O54" i="12"/>
  <c r="Q54" i="12"/>
  <c r="Q53" i="12" s="1"/>
  <c r="U54" i="12"/>
  <c r="G58" i="12"/>
  <c r="I58" i="12"/>
  <c r="K58" i="12"/>
  <c r="M58" i="12"/>
  <c r="O58" i="12"/>
  <c r="Q58" i="12"/>
  <c r="U58" i="12"/>
  <c r="G60" i="12"/>
  <c r="M60" i="12" s="1"/>
  <c r="I60" i="12"/>
  <c r="K60" i="12"/>
  <c r="O60" i="12"/>
  <c r="Q60" i="12"/>
  <c r="U60" i="12"/>
  <c r="G64" i="12"/>
  <c r="M64" i="12" s="1"/>
  <c r="I64" i="12"/>
  <c r="K64" i="12"/>
  <c r="O64" i="12"/>
  <c r="Q64" i="12"/>
  <c r="U64" i="12"/>
  <c r="G68" i="12"/>
  <c r="I68" i="12"/>
  <c r="K68" i="12"/>
  <c r="O68" i="12"/>
  <c r="Q68" i="12"/>
  <c r="U68" i="12"/>
  <c r="G71" i="12"/>
  <c r="I71" i="12"/>
  <c r="K71" i="12"/>
  <c r="M71" i="12"/>
  <c r="O71" i="12"/>
  <c r="Q71" i="12"/>
  <c r="U71" i="12"/>
  <c r="G76" i="12"/>
  <c r="M76" i="12" s="1"/>
  <c r="I76" i="12"/>
  <c r="K76" i="12"/>
  <c r="O76" i="12"/>
  <c r="Q76" i="12"/>
  <c r="U76" i="12"/>
  <c r="G81" i="12"/>
  <c r="I81" i="12"/>
  <c r="K81" i="12"/>
  <c r="M81" i="12"/>
  <c r="O81" i="12"/>
  <c r="Q81" i="12"/>
  <c r="U81" i="12"/>
  <c r="G84" i="12"/>
  <c r="M84" i="12" s="1"/>
  <c r="I84" i="12"/>
  <c r="K84" i="12"/>
  <c r="O84" i="12"/>
  <c r="Q84" i="12"/>
  <c r="U84" i="12"/>
  <c r="G88" i="12"/>
  <c r="M88" i="12" s="1"/>
  <c r="I88" i="12"/>
  <c r="K88" i="12"/>
  <c r="O88" i="12"/>
  <c r="Q88" i="12"/>
  <c r="U88" i="12"/>
  <c r="G91" i="12"/>
  <c r="I91" i="12"/>
  <c r="K91" i="12"/>
  <c r="M91" i="12"/>
  <c r="O91" i="12"/>
  <c r="Q91" i="12"/>
  <c r="U91" i="12"/>
  <c r="G94" i="12"/>
  <c r="M94" i="12" s="1"/>
  <c r="I94" i="12"/>
  <c r="K94" i="12"/>
  <c r="O94" i="12"/>
  <c r="Q94" i="12"/>
  <c r="U94" i="12"/>
  <c r="G97" i="12"/>
  <c r="M97" i="12" s="1"/>
  <c r="I97" i="12"/>
  <c r="K97" i="12"/>
  <c r="O97" i="12"/>
  <c r="Q97" i="12"/>
  <c r="U97" i="12"/>
  <c r="G103" i="12"/>
  <c r="M103" i="12" s="1"/>
  <c r="I103" i="12"/>
  <c r="K103" i="12"/>
  <c r="O103" i="12"/>
  <c r="Q103" i="12"/>
  <c r="U103" i="12"/>
  <c r="G106" i="12"/>
  <c r="G102" i="12" s="1"/>
  <c r="I60" i="1" s="1"/>
  <c r="I106" i="12"/>
  <c r="K106" i="12"/>
  <c r="O106" i="12"/>
  <c r="Q106" i="12"/>
  <c r="U106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I111" i="12"/>
  <c r="K111" i="12"/>
  <c r="M111" i="12"/>
  <c r="O111" i="12"/>
  <c r="Q111" i="12"/>
  <c r="U111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8" i="12"/>
  <c r="M118" i="12" s="1"/>
  <c r="I118" i="12"/>
  <c r="K118" i="12"/>
  <c r="O118" i="12"/>
  <c r="Q118" i="12"/>
  <c r="U118" i="12"/>
  <c r="G122" i="12"/>
  <c r="I122" i="12"/>
  <c r="K122" i="12"/>
  <c r="M122" i="12"/>
  <c r="O122" i="12"/>
  <c r="Q122" i="12"/>
  <c r="U122" i="12"/>
  <c r="G125" i="12"/>
  <c r="I125" i="12"/>
  <c r="K125" i="12"/>
  <c r="M125" i="12"/>
  <c r="O125" i="12"/>
  <c r="Q125" i="12"/>
  <c r="U125" i="12"/>
  <c r="G129" i="12"/>
  <c r="I129" i="12"/>
  <c r="K129" i="12"/>
  <c r="M129" i="12"/>
  <c r="O129" i="12"/>
  <c r="Q129" i="12"/>
  <c r="U129" i="12"/>
  <c r="G134" i="12"/>
  <c r="M134" i="12" s="1"/>
  <c r="I134" i="12"/>
  <c r="K134" i="12"/>
  <c r="O134" i="12"/>
  <c r="Q134" i="12"/>
  <c r="U134" i="12"/>
  <c r="G137" i="12"/>
  <c r="I137" i="12"/>
  <c r="K137" i="12"/>
  <c r="M137" i="12"/>
  <c r="O137" i="12"/>
  <c r="Q137" i="12"/>
  <c r="U137" i="12"/>
  <c r="G140" i="12"/>
  <c r="M140" i="12" s="1"/>
  <c r="I140" i="12"/>
  <c r="K140" i="12"/>
  <c r="O140" i="12"/>
  <c r="Q140" i="12"/>
  <c r="U140" i="12"/>
  <c r="G144" i="12"/>
  <c r="M144" i="12" s="1"/>
  <c r="I144" i="12"/>
  <c r="K144" i="12"/>
  <c r="O144" i="12"/>
  <c r="Q144" i="12"/>
  <c r="U144" i="12"/>
  <c r="G147" i="12"/>
  <c r="I147" i="12"/>
  <c r="K147" i="12"/>
  <c r="M147" i="12"/>
  <c r="O147" i="12"/>
  <c r="Q147" i="12"/>
  <c r="U147" i="12"/>
  <c r="G151" i="12"/>
  <c r="M151" i="12" s="1"/>
  <c r="I151" i="12"/>
  <c r="K151" i="12"/>
  <c r="O151" i="12"/>
  <c r="Q151" i="12"/>
  <c r="U151" i="12"/>
  <c r="G155" i="12"/>
  <c r="I155" i="12"/>
  <c r="K155" i="12"/>
  <c r="M155" i="12"/>
  <c r="O155" i="12"/>
  <c r="Q155" i="12"/>
  <c r="U155" i="12"/>
  <c r="G158" i="12"/>
  <c r="I158" i="12"/>
  <c r="K158" i="12"/>
  <c r="M158" i="12"/>
  <c r="O158" i="12"/>
  <c r="Q158" i="12"/>
  <c r="U158" i="12"/>
  <c r="G163" i="12"/>
  <c r="M163" i="12" s="1"/>
  <c r="I163" i="12"/>
  <c r="K163" i="12"/>
  <c r="O163" i="12"/>
  <c r="Q163" i="12"/>
  <c r="U163" i="12"/>
  <c r="G166" i="12"/>
  <c r="I166" i="12"/>
  <c r="K166" i="12"/>
  <c r="M166" i="12"/>
  <c r="O166" i="12"/>
  <c r="Q166" i="12"/>
  <c r="U166" i="12"/>
  <c r="G169" i="12"/>
  <c r="M169" i="12" s="1"/>
  <c r="I169" i="12"/>
  <c r="K169" i="12"/>
  <c r="O169" i="12"/>
  <c r="Q169" i="12"/>
  <c r="U169" i="12"/>
  <c r="G172" i="12"/>
  <c r="M172" i="12" s="1"/>
  <c r="I172" i="12"/>
  <c r="K172" i="12"/>
  <c r="O172" i="12"/>
  <c r="Q172" i="12"/>
  <c r="U172" i="12"/>
  <c r="G173" i="12"/>
  <c r="I173" i="12"/>
  <c r="K173" i="12"/>
  <c r="M173" i="12"/>
  <c r="O173" i="12"/>
  <c r="Q173" i="12"/>
  <c r="U173" i="12"/>
  <c r="G177" i="12"/>
  <c r="M177" i="12" s="1"/>
  <c r="I177" i="12"/>
  <c r="K177" i="12"/>
  <c r="O177" i="12"/>
  <c r="Q177" i="12"/>
  <c r="U177" i="12"/>
  <c r="G180" i="12"/>
  <c r="M180" i="12" s="1"/>
  <c r="I180" i="12"/>
  <c r="K180" i="12"/>
  <c r="O180" i="12"/>
  <c r="Q180" i="12"/>
  <c r="U180" i="12"/>
  <c r="G183" i="12"/>
  <c r="I183" i="12"/>
  <c r="K183" i="12"/>
  <c r="M183" i="12"/>
  <c r="O183" i="12"/>
  <c r="Q183" i="12"/>
  <c r="U183" i="12"/>
  <c r="G191" i="12"/>
  <c r="M191" i="12" s="1"/>
  <c r="I191" i="12"/>
  <c r="K191" i="12"/>
  <c r="O191" i="12"/>
  <c r="Q191" i="12"/>
  <c r="U191" i="12"/>
  <c r="G195" i="12"/>
  <c r="M195" i="12" s="1"/>
  <c r="I195" i="12"/>
  <c r="K195" i="12"/>
  <c r="O195" i="12"/>
  <c r="Q195" i="12"/>
  <c r="U195" i="12"/>
  <c r="G196" i="12"/>
  <c r="M196" i="12" s="1"/>
  <c r="I196" i="12"/>
  <c r="K196" i="12"/>
  <c r="O196" i="12"/>
  <c r="Q196" i="12"/>
  <c r="U196" i="12"/>
  <c r="G197" i="12"/>
  <c r="M197" i="12" s="1"/>
  <c r="I197" i="12"/>
  <c r="K197" i="12"/>
  <c r="O197" i="12"/>
  <c r="Q197" i="12"/>
  <c r="U197" i="12"/>
  <c r="G203" i="12"/>
  <c r="M203" i="12" s="1"/>
  <c r="M202" i="12" s="1"/>
  <c r="I203" i="12"/>
  <c r="I202" i="12" s="1"/>
  <c r="K203" i="12"/>
  <c r="O203" i="12"/>
  <c r="Q203" i="12"/>
  <c r="U203" i="12"/>
  <c r="G204" i="12"/>
  <c r="I204" i="12"/>
  <c r="K204" i="12"/>
  <c r="M204" i="12"/>
  <c r="O204" i="12"/>
  <c r="Q204" i="12"/>
  <c r="U204" i="12"/>
  <c r="G206" i="12"/>
  <c r="I206" i="12"/>
  <c r="K206" i="12"/>
  <c r="M206" i="12"/>
  <c r="O206" i="12"/>
  <c r="Q206" i="12"/>
  <c r="U206" i="12"/>
  <c r="G207" i="12"/>
  <c r="M207" i="12" s="1"/>
  <c r="I207" i="12"/>
  <c r="K207" i="12"/>
  <c r="O207" i="12"/>
  <c r="Q207" i="12"/>
  <c r="U207" i="12"/>
  <c r="G210" i="12"/>
  <c r="I210" i="12"/>
  <c r="K210" i="12"/>
  <c r="M210" i="12"/>
  <c r="O210" i="12"/>
  <c r="Q210" i="12"/>
  <c r="U210" i="12"/>
  <c r="U202" i="12" s="1"/>
  <c r="O211" i="12"/>
  <c r="G212" i="12"/>
  <c r="G211" i="12" s="1"/>
  <c r="I65" i="1" s="1"/>
  <c r="I212" i="12"/>
  <c r="I211" i="12" s="1"/>
  <c r="K212" i="12"/>
  <c r="K211" i="12" s="1"/>
  <c r="O212" i="12"/>
  <c r="Q212" i="12"/>
  <c r="Q211" i="12" s="1"/>
  <c r="U212" i="12"/>
  <c r="U211" i="12" s="1"/>
  <c r="G214" i="12"/>
  <c r="M214" i="12" s="1"/>
  <c r="M213" i="12" s="1"/>
  <c r="I214" i="12"/>
  <c r="I213" i="12" s="1"/>
  <c r="K214" i="12"/>
  <c r="K213" i="12" s="1"/>
  <c r="O214" i="12"/>
  <c r="O213" i="12" s="1"/>
  <c r="Q214" i="12"/>
  <c r="Q213" i="12" s="1"/>
  <c r="U214" i="12"/>
  <c r="U213" i="12" s="1"/>
  <c r="G219" i="12"/>
  <c r="I219" i="12"/>
  <c r="K219" i="12"/>
  <c r="M219" i="12"/>
  <c r="O219" i="12"/>
  <c r="Q219" i="12"/>
  <c r="U219" i="12"/>
  <c r="G222" i="12"/>
  <c r="M222" i="12" s="1"/>
  <c r="I222" i="12"/>
  <c r="I221" i="12" s="1"/>
  <c r="K222" i="12"/>
  <c r="O222" i="12"/>
  <c r="Q222" i="12"/>
  <c r="Q221" i="12" s="1"/>
  <c r="U222" i="12"/>
  <c r="U221" i="12" s="1"/>
  <c r="G225" i="12"/>
  <c r="I225" i="12"/>
  <c r="K225" i="12"/>
  <c r="M225" i="12"/>
  <c r="O225" i="12"/>
  <c r="O221" i="12" s="1"/>
  <c r="Q225" i="12"/>
  <c r="U225" i="12"/>
  <c r="G228" i="12"/>
  <c r="G221" i="12" s="1"/>
  <c r="I67" i="1" s="1"/>
  <c r="I228" i="12"/>
  <c r="K228" i="12"/>
  <c r="O228" i="12"/>
  <c r="Q228" i="12"/>
  <c r="U228" i="12"/>
  <c r="G230" i="12"/>
  <c r="I69" i="1" s="1"/>
  <c r="O230" i="12"/>
  <c r="Q230" i="12"/>
  <c r="G231" i="12"/>
  <c r="M231" i="12" s="1"/>
  <c r="M230" i="12" s="1"/>
  <c r="I231" i="12"/>
  <c r="I230" i="12" s="1"/>
  <c r="K231" i="12"/>
  <c r="K230" i="12" s="1"/>
  <c r="O231" i="12"/>
  <c r="Q231" i="12"/>
  <c r="U231" i="12"/>
  <c r="U230" i="12" s="1"/>
  <c r="G233" i="12"/>
  <c r="I233" i="12"/>
  <c r="K233" i="12"/>
  <c r="M233" i="12"/>
  <c r="O233" i="12"/>
  <c r="Q233" i="12"/>
  <c r="U233" i="12"/>
  <c r="G236" i="12"/>
  <c r="M236" i="12" s="1"/>
  <c r="I236" i="12"/>
  <c r="K236" i="12"/>
  <c r="O236" i="12"/>
  <c r="Q236" i="12"/>
  <c r="U236" i="12"/>
  <c r="G237" i="12"/>
  <c r="M237" i="12" s="1"/>
  <c r="I237" i="12"/>
  <c r="K237" i="12"/>
  <c r="O237" i="12"/>
  <c r="Q237" i="12"/>
  <c r="U237" i="12"/>
  <c r="G240" i="12"/>
  <c r="I240" i="12"/>
  <c r="K240" i="12"/>
  <c r="K232" i="12" s="1"/>
  <c r="M240" i="12"/>
  <c r="O240" i="12"/>
  <c r="Q240" i="12"/>
  <c r="U240" i="12"/>
  <c r="G241" i="12"/>
  <c r="I241" i="12"/>
  <c r="K241" i="12"/>
  <c r="M241" i="12"/>
  <c r="O241" i="12"/>
  <c r="Q241" i="12"/>
  <c r="U241" i="12"/>
  <c r="O243" i="12"/>
  <c r="G244" i="12"/>
  <c r="M244" i="12" s="1"/>
  <c r="I244" i="12"/>
  <c r="I243" i="12" s="1"/>
  <c r="K244" i="12"/>
  <c r="O244" i="12"/>
  <c r="Q244" i="12"/>
  <c r="Q243" i="12" s="1"/>
  <c r="U244" i="12"/>
  <c r="G245" i="12"/>
  <c r="I245" i="12"/>
  <c r="K245" i="12"/>
  <c r="M245" i="12"/>
  <c r="O245" i="12"/>
  <c r="Q245" i="12"/>
  <c r="U245" i="12"/>
  <c r="G247" i="12"/>
  <c r="I247" i="12"/>
  <c r="K247" i="12"/>
  <c r="M247" i="12"/>
  <c r="O247" i="12"/>
  <c r="Q247" i="12"/>
  <c r="U247" i="12"/>
  <c r="G248" i="12"/>
  <c r="M248" i="12" s="1"/>
  <c r="I248" i="12"/>
  <c r="K248" i="12"/>
  <c r="O248" i="12"/>
  <c r="Q248" i="12"/>
  <c r="U248" i="12"/>
  <c r="G249" i="12"/>
  <c r="I249" i="12"/>
  <c r="K249" i="12"/>
  <c r="M249" i="12"/>
  <c r="O249" i="12"/>
  <c r="Q249" i="12"/>
  <c r="U249" i="12"/>
  <c r="G250" i="12"/>
  <c r="I250" i="12"/>
  <c r="K250" i="12"/>
  <c r="M250" i="12"/>
  <c r="O250" i="12"/>
  <c r="Q250" i="12"/>
  <c r="U250" i="12"/>
  <c r="G251" i="12"/>
  <c r="G246" i="12" s="1"/>
  <c r="I72" i="1" s="1"/>
  <c r="I251" i="12"/>
  <c r="K251" i="12"/>
  <c r="O251" i="12"/>
  <c r="Q251" i="12"/>
  <c r="U251" i="12"/>
  <c r="G252" i="12"/>
  <c r="M252" i="12" s="1"/>
  <c r="I252" i="12"/>
  <c r="K252" i="12"/>
  <c r="O252" i="12"/>
  <c r="Q252" i="12"/>
  <c r="U252" i="12"/>
  <c r="G253" i="12"/>
  <c r="I253" i="12"/>
  <c r="K253" i="12"/>
  <c r="M253" i="12"/>
  <c r="O253" i="12"/>
  <c r="Q253" i="12"/>
  <c r="U253" i="12"/>
  <c r="G254" i="12"/>
  <c r="M254" i="12" s="1"/>
  <c r="I254" i="12"/>
  <c r="K254" i="12"/>
  <c r="O254" i="12"/>
  <c r="Q254" i="12"/>
  <c r="U254" i="12"/>
  <c r="G255" i="12"/>
  <c r="I255" i="12"/>
  <c r="K255" i="12"/>
  <c r="M255" i="12"/>
  <c r="O255" i="12"/>
  <c r="Q255" i="12"/>
  <c r="U255" i="12"/>
  <c r="G256" i="12"/>
  <c r="I256" i="12"/>
  <c r="K256" i="12"/>
  <c r="M256" i="12"/>
  <c r="O256" i="12"/>
  <c r="Q256" i="12"/>
  <c r="U256" i="12"/>
  <c r="G257" i="12"/>
  <c r="M257" i="12" s="1"/>
  <c r="I257" i="12"/>
  <c r="K257" i="12"/>
  <c r="O257" i="12"/>
  <c r="Q257" i="12"/>
  <c r="U257" i="12"/>
  <c r="G258" i="12"/>
  <c r="M258" i="12" s="1"/>
  <c r="I258" i="12"/>
  <c r="K258" i="12"/>
  <c r="O258" i="12"/>
  <c r="Q258" i="12"/>
  <c r="U258" i="12"/>
  <c r="G259" i="12"/>
  <c r="M259" i="12" s="1"/>
  <c r="I259" i="12"/>
  <c r="K259" i="12"/>
  <c r="O259" i="12"/>
  <c r="Q259" i="12"/>
  <c r="U259" i="12"/>
  <c r="G260" i="12"/>
  <c r="M260" i="12" s="1"/>
  <c r="I260" i="12"/>
  <c r="K260" i="12"/>
  <c r="O260" i="12"/>
  <c r="Q260" i="12"/>
  <c r="U260" i="12"/>
  <c r="G261" i="12"/>
  <c r="I261" i="12"/>
  <c r="K261" i="12"/>
  <c r="M261" i="12"/>
  <c r="O261" i="12"/>
  <c r="Q261" i="12"/>
  <c r="U261" i="12"/>
  <c r="G262" i="12"/>
  <c r="I262" i="12"/>
  <c r="K262" i="12"/>
  <c r="M262" i="12"/>
  <c r="O262" i="12"/>
  <c r="Q262" i="12"/>
  <c r="U262" i="12"/>
  <c r="O263" i="12"/>
  <c r="G264" i="12"/>
  <c r="I264" i="12"/>
  <c r="K264" i="12"/>
  <c r="M264" i="12"/>
  <c r="O264" i="12"/>
  <c r="Q264" i="12"/>
  <c r="U264" i="12"/>
  <c r="U263" i="12" s="1"/>
  <c r="G267" i="12"/>
  <c r="M267" i="12" s="1"/>
  <c r="I267" i="12"/>
  <c r="K267" i="12"/>
  <c r="O267" i="12"/>
  <c r="Q267" i="12"/>
  <c r="U267" i="12"/>
  <c r="G272" i="12"/>
  <c r="M272" i="12" s="1"/>
  <c r="I272" i="12"/>
  <c r="K272" i="12"/>
  <c r="O272" i="12"/>
  <c r="Q272" i="12"/>
  <c r="U272" i="12"/>
  <c r="G280" i="12"/>
  <c r="M280" i="12" s="1"/>
  <c r="I280" i="12"/>
  <c r="K280" i="12"/>
  <c r="O280" i="12"/>
  <c r="Q280" i="12"/>
  <c r="U280" i="12"/>
  <c r="G283" i="12"/>
  <c r="M283" i="12" s="1"/>
  <c r="I283" i="12"/>
  <c r="K283" i="12"/>
  <c r="O283" i="12"/>
  <c r="Q283" i="12"/>
  <c r="U283" i="12"/>
  <c r="G286" i="12"/>
  <c r="I286" i="12"/>
  <c r="K286" i="12"/>
  <c r="M286" i="12"/>
  <c r="O286" i="12"/>
  <c r="O285" i="12" s="1"/>
  <c r="Q286" i="12"/>
  <c r="U286" i="12"/>
  <c r="G290" i="12"/>
  <c r="M290" i="12" s="1"/>
  <c r="I290" i="12"/>
  <c r="I285" i="12" s="1"/>
  <c r="K290" i="12"/>
  <c r="K285" i="12" s="1"/>
  <c r="O290" i="12"/>
  <c r="Q290" i="12"/>
  <c r="U290" i="12"/>
  <c r="U285" i="12" s="1"/>
  <c r="G294" i="12"/>
  <c r="I294" i="12"/>
  <c r="K294" i="12"/>
  <c r="M294" i="12"/>
  <c r="O294" i="12"/>
  <c r="Q294" i="12"/>
  <c r="U294" i="12"/>
  <c r="K296" i="12"/>
  <c r="G297" i="12"/>
  <c r="I297" i="12"/>
  <c r="I296" i="12" s="1"/>
  <c r="K297" i="12"/>
  <c r="M297" i="12"/>
  <c r="M296" i="12" s="1"/>
  <c r="O297" i="12"/>
  <c r="Q297" i="12"/>
  <c r="U297" i="12"/>
  <c r="U296" i="12" s="1"/>
  <c r="G302" i="12"/>
  <c r="M302" i="12" s="1"/>
  <c r="I302" i="12"/>
  <c r="K302" i="12"/>
  <c r="O302" i="12"/>
  <c r="Q302" i="12"/>
  <c r="U302" i="12"/>
  <c r="I303" i="12"/>
  <c r="Q303" i="12"/>
  <c r="G304" i="12"/>
  <c r="I304" i="12"/>
  <c r="K304" i="12"/>
  <c r="M304" i="12"/>
  <c r="O304" i="12"/>
  <c r="Q304" i="12"/>
  <c r="U304" i="12"/>
  <c r="U303" i="12" s="1"/>
  <c r="G308" i="12"/>
  <c r="G303" i="12" s="1"/>
  <c r="I77" i="1" s="1"/>
  <c r="I308" i="12"/>
  <c r="K308" i="12"/>
  <c r="M308" i="12"/>
  <c r="O308" i="12"/>
  <c r="Q308" i="12"/>
  <c r="U308" i="12"/>
  <c r="G313" i="12"/>
  <c r="I78" i="1" s="1"/>
  <c r="G314" i="12"/>
  <c r="I314" i="12"/>
  <c r="I313" i="12" s="1"/>
  <c r="K314" i="12"/>
  <c r="K313" i="12" s="1"/>
  <c r="M314" i="12"/>
  <c r="M313" i="12" s="1"/>
  <c r="O314" i="12"/>
  <c r="O313" i="12" s="1"/>
  <c r="Q314" i="12"/>
  <c r="Q313" i="12" s="1"/>
  <c r="U314" i="12"/>
  <c r="U313" i="12" s="1"/>
  <c r="AE316" i="12"/>
  <c r="G42" i="1" s="1"/>
  <c r="I20" i="1"/>
  <c r="H44" i="1"/>
  <c r="I40" i="1"/>
  <c r="M8" i="12" l="1"/>
  <c r="I51" i="1"/>
  <c r="I67" i="12"/>
  <c r="O33" i="12"/>
  <c r="O303" i="12"/>
  <c r="O296" i="12"/>
  <c r="Q263" i="12"/>
  <c r="Q232" i="12"/>
  <c r="G202" i="12"/>
  <c r="I64" i="1" s="1"/>
  <c r="Q102" i="12"/>
  <c r="G67" i="12"/>
  <c r="I58" i="1" s="1"/>
  <c r="O53" i="12"/>
  <c r="Q33" i="12"/>
  <c r="K8" i="12"/>
  <c r="M303" i="12"/>
  <c r="Q296" i="12"/>
  <c r="K246" i="12"/>
  <c r="I246" i="12"/>
  <c r="O232" i="12"/>
  <c r="K221" i="12"/>
  <c r="O102" i="12"/>
  <c r="O67" i="12"/>
  <c r="G33" i="12"/>
  <c r="I55" i="1" s="1"/>
  <c r="K303" i="12"/>
  <c r="G285" i="12"/>
  <c r="I74" i="1" s="1"/>
  <c r="U243" i="12"/>
  <c r="G243" i="12"/>
  <c r="I71" i="1" s="1"/>
  <c r="U232" i="12"/>
  <c r="M232" i="12"/>
  <c r="Q202" i="12"/>
  <c r="I53" i="12"/>
  <c r="K33" i="12"/>
  <c r="I33" i="12"/>
  <c r="O18" i="12"/>
  <c r="I11" i="12"/>
  <c r="M228" i="12"/>
  <c r="M221" i="12"/>
  <c r="O202" i="12"/>
  <c r="M106" i="12"/>
  <c r="M102" i="12" s="1"/>
  <c r="K102" i="12"/>
  <c r="U67" i="12"/>
  <c r="G53" i="12"/>
  <c r="I57" i="1" s="1"/>
  <c r="Q18" i="12"/>
  <c r="K18" i="12"/>
  <c r="I102" i="12"/>
  <c r="K67" i="12"/>
  <c r="M243" i="12"/>
  <c r="G296" i="12"/>
  <c r="I75" i="1" s="1"/>
  <c r="I263" i="12"/>
  <c r="U246" i="12"/>
  <c r="G213" i="12"/>
  <c r="I66" i="1" s="1"/>
  <c r="U102" i="12"/>
  <c r="Q67" i="12"/>
  <c r="I18" i="12"/>
  <c r="G11" i="12"/>
  <c r="I53" i="1" s="1"/>
  <c r="U8" i="12"/>
  <c r="O246" i="12"/>
  <c r="K263" i="12"/>
  <c r="Q285" i="12"/>
  <c r="Q246" i="12"/>
  <c r="K243" i="12"/>
  <c r="I232" i="12"/>
  <c r="G232" i="12"/>
  <c r="I70" i="1" s="1"/>
  <c r="K202" i="12"/>
  <c r="U53" i="12"/>
  <c r="U33" i="12"/>
  <c r="Q8" i="12"/>
  <c r="G95" i="13"/>
  <c r="I76" i="1" s="1"/>
  <c r="M51" i="13"/>
  <c r="G39" i="1"/>
  <c r="G44" i="1" s="1"/>
  <c r="G25" i="1" s="1"/>
  <c r="Q101" i="13"/>
  <c r="Q59" i="13"/>
  <c r="I59" i="13"/>
  <c r="I41" i="13"/>
  <c r="U37" i="13"/>
  <c r="U112" i="13"/>
  <c r="Q112" i="13"/>
  <c r="O101" i="13"/>
  <c r="Q95" i="13"/>
  <c r="I70" i="13"/>
  <c r="M59" i="13"/>
  <c r="I51" i="13"/>
  <c r="U8" i="13"/>
  <c r="G41" i="1"/>
  <c r="K101" i="13"/>
  <c r="O95" i="13"/>
  <c r="Q70" i="13"/>
  <c r="K59" i="13"/>
  <c r="Q8" i="13"/>
  <c r="O8" i="13"/>
  <c r="K112" i="13"/>
  <c r="K70" i="13"/>
  <c r="U41" i="13"/>
  <c r="K8" i="13"/>
  <c r="AD123" i="13"/>
  <c r="M111" i="13"/>
  <c r="M110" i="13" s="1"/>
  <c r="U70" i="13"/>
  <c r="U59" i="13"/>
  <c r="Q118" i="13"/>
  <c r="U101" i="13"/>
  <c r="O98" i="13"/>
  <c r="M95" i="13"/>
  <c r="Q51" i="13"/>
  <c r="Q41" i="13"/>
  <c r="M37" i="13"/>
  <c r="I8" i="13"/>
  <c r="G101" i="13"/>
  <c r="I80" i="1" s="1"/>
  <c r="I18" i="1" s="1"/>
  <c r="O118" i="13"/>
  <c r="G112" i="13"/>
  <c r="I82" i="1" s="1"/>
  <c r="O70" i="13"/>
  <c r="G70" i="13"/>
  <c r="I68" i="1" s="1"/>
  <c r="I17" i="1" s="1"/>
  <c r="O51" i="13"/>
  <c r="O41" i="13"/>
  <c r="G37" i="13"/>
  <c r="I54" i="1" s="1"/>
  <c r="M8" i="13"/>
  <c r="M41" i="13"/>
  <c r="M112" i="13"/>
  <c r="M119" i="13"/>
  <c r="M118" i="13" s="1"/>
  <c r="M102" i="13"/>
  <c r="M101" i="13" s="1"/>
  <c r="G59" i="13"/>
  <c r="I62" i="1" s="1"/>
  <c r="G8" i="13"/>
  <c r="M69" i="13"/>
  <c r="M68" i="13" s="1"/>
  <c r="G41" i="13"/>
  <c r="I56" i="1" s="1"/>
  <c r="M71" i="13"/>
  <c r="M70" i="13" s="1"/>
  <c r="M100" i="13"/>
  <c r="M98" i="13" s="1"/>
  <c r="M263" i="12"/>
  <c r="M285" i="12"/>
  <c r="G263" i="12"/>
  <c r="I73" i="1" s="1"/>
  <c r="M251" i="12"/>
  <c r="M246" i="12" s="1"/>
  <c r="M212" i="12"/>
  <c r="M211" i="12" s="1"/>
  <c r="M68" i="12"/>
  <c r="M67" i="12" s="1"/>
  <c r="M48" i="12"/>
  <c r="M33" i="12" s="1"/>
  <c r="M23" i="12"/>
  <c r="M18" i="12" s="1"/>
  <c r="AD316" i="12"/>
  <c r="F42" i="1" s="1"/>
  <c r="I42" i="1" s="1"/>
  <c r="M15" i="12"/>
  <c r="M11" i="12" s="1"/>
  <c r="J28" i="1"/>
  <c r="J26" i="1"/>
  <c r="G38" i="1"/>
  <c r="F38" i="1"/>
  <c r="J23" i="1"/>
  <c r="J24" i="1"/>
  <c r="J25" i="1"/>
  <c r="J27" i="1"/>
  <c r="E24" i="1"/>
  <c r="G24" i="1"/>
  <c r="E26" i="1"/>
  <c r="G26" i="1"/>
  <c r="G316" i="12" l="1"/>
  <c r="G123" i="13"/>
  <c r="I52" i="1"/>
  <c r="F39" i="1"/>
  <c r="F43" i="1"/>
  <c r="I43" i="1" s="1"/>
  <c r="F41" i="1"/>
  <c r="I41" i="1" s="1"/>
  <c r="I39" i="1" l="1"/>
  <c r="I44" i="1" s="1"/>
  <c r="F44" i="1"/>
  <c r="G23" i="1" s="1"/>
  <c r="A27" i="1" s="1"/>
  <c r="I84" i="1"/>
  <c r="I16" i="1"/>
  <c r="I21" i="1" s="1"/>
  <c r="J83" i="1" l="1"/>
  <c r="J57" i="1"/>
  <c r="J56" i="1"/>
  <c r="J58" i="1"/>
  <c r="J55" i="1"/>
  <c r="J62" i="1"/>
  <c r="J73" i="1"/>
  <c r="J74" i="1"/>
  <c r="J65" i="1"/>
  <c r="J64" i="1"/>
  <c r="J66" i="1"/>
  <c r="J63" i="1"/>
  <c r="J68" i="1"/>
  <c r="J67" i="1"/>
  <c r="J78" i="1"/>
  <c r="J69" i="1"/>
  <c r="J70" i="1"/>
  <c r="J81" i="1"/>
  <c r="J80" i="1"/>
  <c r="J82" i="1"/>
  <c r="J79" i="1"/>
  <c r="J53" i="1"/>
  <c r="J52" i="1"/>
  <c r="J54" i="1"/>
  <c r="J51" i="1"/>
  <c r="J61" i="1"/>
  <c r="J60" i="1"/>
  <c r="J59" i="1"/>
  <c r="J72" i="1"/>
  <c r="J71" i="1"/>
  <c r="J77" i="1"/>
  <c r="J76" i="1"/>
  <c r="J75" i="1"/>
  <c r="G28" i="1"/>
  <c r="G27" i="1" s="1"/>
  <c r="G29" i="1" s="1"/>
  <c r="A28" i="1"/>
  <c r="J43" i="1"/>
  <c r="J42" i="1"/>
  <c r="J41" i="1"/>
  <c r="J40" i="1"/>
  <c r="J39" i="1"/>
  <c r="J44" i="1" s="1"/>
  <c r="J8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terminal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terminal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<sst xmlns="http://schemas.openxmlformats.org/spreadsheetml/2006/main" count="1960" uniqueCount="715">
  <si>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</si>
  <si>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</si>
  <si>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</si>
  <si>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</si>
  <si>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</si>
  <si>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</si>
  <si>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</si>
  <si>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</si>
  <si>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</si>
  <si>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</si>
  <si>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</si>
  <si>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</si>
  <si>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</si>
  <si>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</si>
  <si>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</si>
  <si>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</si>
  <si>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</si>
  <si>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</si>
  <si>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</si>
  <si>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</si>
  <si>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</si>
  <si>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</si>
  <si>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</si>
  <si>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</si>
  <si>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</si>
  <si>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</si>
  <si>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</si>
  <si>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</si>
  <si>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</si>
  <si>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</si>
  <si>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</si>
  <si>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</si>
  <si>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</si>
  <si>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</si>
  <si>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</si>
  <si>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</si>
  <si>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</si>
  <si>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</si>
  <si>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</si>
  <si>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</si>
  <si>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</si>
  <si>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</si>
  <si>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</si>
  <si>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02-1</t>
  </si>
  <si>
    <t>Oprava parteru a navazujících prostor Joštova 3 + přípojka plynu</t>
  </si>
  <si>
    <t>Stavba</t>
  </si>
  <si>
    <t>Stavební objekt</t>
  </si>
  <si>
    <t>01</t>
  </si>
  <si>
    <t xml:space="preserve">Oprava parteru a navazujících prostor Joštova 3 </t>
  </si>
  <si>
    <t>02</t>
  </si>
  <si>
    <t>Změna umístění hlavního uzávěru plynu</t>
  </si>
  <si>
    <t>Celkem za stavbu</t>
  </si>
  <si>
    <t>CZK</t>
  </si>
  <si>
    <t>Rekapitulace dílů</t>
  </si>
  <si>
    <t>Typ dílu</t>
  </si>
  <si>
    <t>00</t>
  </si>
  <si>
    <t>VRN</t>
  </si>
  <si>
    <t>1</t>
  </si>
  <si>
    <t>Zemní práce</t>
  </si>
  <si>
    <t>2</t>
  </si>
  <si>
    <t>Zakládání</t>
  </si>
  <si>
    <t>3</t>
  </si>
  <si>
    <t>Svislé a kompletní konstrukce</t>
  </si>
  <si>
    <t>4</t>
  </si>
  <si>
    <t>Vodorovné konstrukce</t>
  </si>
  <si>
    <t>5</t>
  </si>
  <si>
    <t>Komunikace</t>
  </si>
  <si>
    <t>Komunikace pozemní</t>
  </si>
  <si>
    <t>6</t>
  </si>
  <si>
    <t>Úpravy povrchů, podlahy a osazování výplní</t>
  </si>
  <si>
    <t>61</t>
  </si>
  <si>
    <t>Úpravy povrchů vnitřní</t>
  </si>
  <si>
    <t>9</t>
  </si>
  <si>
    <t>Ostatní konstrukce a práce, bourání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</si>
  <si>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</si>
  <si>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</si>
  <si>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</si>
  <si>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</si>
  <si>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</si>
  <si>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</si>
  <si>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997</t>
  </si>
  <si>
    <t>Přesun sutě</t>
  </si>
  <si>
    <t>998</t>
  </si>
  <si>
    <t>Přesun hmot</t>
  </si>
  <si>
    <t>711</t>
  </si>
  <si>
    <t>Izolace proti vodě, vlhkosti a plynům</t>
  </si>
  <si>
    <t>713</t>
  </si>
  <si>
    <t>Izolace tepelné</t>
  </si>
  <si>
    <t>723</t>
  </si>
  <si>
    <t>Vnitřní plynovod</t>
  </si>
  <si>
    <t>730</t>
  </si>
  <si>
    <t>Vytápění</t>
  </si>
  <si>
    <t>764</t>
  </si>
  <si>
    <t>Konstrukce klempířské</t>
  </si>
  <si>
    <t>766</t>
  </si>
  <si>
    <t>Konstrukce truhlářské</t>
  </si>
  <si>
    <t>767</t>
  </si>
  <si>
    <t>Konstrukce zámečnické</t>
  </si>
  <si>
    <t>773</t>
  </si>
  <si>
    <t>Podlahy z litého teraca</t>
  </si>
  <si>
    <t>776</t>
  </si>
  <si>
    <t>Podlahy povlakové</t>
  </si>
  <si>
    <t>783</t>
  </si>
  <si>
    <t>Dokončovací práce - nátěry</t>
  </si>
  <si>
    <t>Nátěry</t>
  </si>
  <si>
    <t>784</t>
  </si>
  <si>
    <t>Dokončovací práce - malby a tapety</t>
  </si>
  <si>
    <t>M</t>
  </si>
  <si>
    <t>M21</t>
  </si>
  <si>
    <t>Elektromontáže</t>
  </si>
  <si>
    <t>M23</t>
  </si>
  <si>
    <t>Montáže potrubí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</si>
  <si>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</si>
  <si>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</si>
  <si>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</si>
  <si>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</si>
  <si>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</si>
  <si>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</si>
  <si>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</si>
  <si>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</si>
  <si>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</si>
  <si>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</si>
  <si>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</si>
  <si>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</si>
  <si>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</si>
  <si>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</si>
  <si>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</si>
  <si>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</si>
  <si>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</si>
  <si>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</si>
  <si>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</si>
  <si>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</si>
  <si>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</si>
  <si>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</si>
  <si>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</si>
  <si>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</si>
  <si>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</si>
  <si>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</si>
  <si>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</si>
  <si>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</si>
  <si>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</si>
  <si>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</si>
  <si>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</si>
  <si>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</si>
  <si>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</si>
  <si>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</si>
  <si>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</si>
  <si>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</si>
  <si>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Kč</t>
  </si>
  <si>
    <t>RTS 20/ I</t>
  </si>
  <si>
    <t>Indiv</t>
  </si>
  <si>
    <t>POL99_</t>
  </si>
  <si>
    <t>002</t>
  </si>
  <si>
    <t>Zábory komunikací, správní poplatky, vytýčení sítí, atd.</t>
  </si>
  <si>
    <t>Práce</t>
  </si>
  <si>
    <t>POL1_1</t>
  </si>
  <si>
    <t>213141111</t>
  </si>
  <si>
    <t>Zřízení vrstvy z geotextilie filtrační, separační, odvodňovací, ochranné, výztužné nebo protierozní, vrovině nebo ve sklonu do 1:5, šířky do 3 m</t>
  </si>
  <si>
    <t>m2</t>
  </si>
  <si>
    <t>ÚRS 20 01</t>
  </si>
  <si>
    <t xml:space="preserve">"pod štěkovou plochu" 37+22*0,3 : </t>
  </si>
  <si>
    <t>VV</t>
  </si>
  <si>
    <t>43,6</t>
  </si>
  <si>
    <t>693110010</t>
  </si>
  <si>
    <t>geotextilie tkaná polypropylenová 90 g/m2</t>
  </si>
  <si>
    <t>ÚRS 17 02</t>
  </si>
  <si>
    <t>Specifikace</t>
  </si>
  <si>
    <t>POL3_0</t>
  </si>
  <si>
    <t xml:space="preserve">43,6*1,15 : </t>
  </si>
  <si>
    <t>50,14</t>
  </si>
  <si>
    <t>310237241R00</t>
  </si>
  <si>
    <t>Zazdívka otvorů o ploše přes 0,09 m2 do 0,25 m2 ve zdivu nadzákladovém cihlami pálenými o tloušťce zdi do 300 mm</t>
  </si>
  <si>
    <t>kus</t>
  </si>
  <si>
    <t>801-4</t>
  </si>
  <si>
    <t>včetně pomocného pracovního lešení</t>
  </si>
  <si>
    <t>SPI</t>
  </si>
  <si>
    <t xml:space="preserve">"po zvonkovém tablu" 1 : </t>
  </si>
  <si>
    <t>311238212R00</t>
  </si>
  <si>
    <t xml:space="preserve">Zdivo nosné z cihel a tvarovek pálených tloušťky 365 mm, výpočtová pevnost Rd 1,2 MPa, charakteristická pevnost v tlaku fk = 4,01 MPa, součinitel prostupu tepla U = 0,35-0,39 W/m2.K ,  ,  </t>
  </si>
  <si>
    <t>801-1</t>
  </si>
  <si>
    <t xml:space="preserve">1,07*2,02*2 : </t>
  </si>
  <si>
    <t>4,323</t>
  </si>
  <si>
    <t>317941123R00</t>
  </si>
  <si>
    <t>Osazení ocelových válcovaných nosníků na zdivu bez dodávky materiálu, výšky od 140 do 220 mm</t>
  </si>
  <si>
    <t>t</t>
  </si>
  <si>
    <t>profilu I, nebo IE, nebo U, nebo UE, nebo L</t>
  </si>
  <si>
    <t xml:space="preserve">0,7*14,3/1000 : </t>
  </si>
  <si>
    <t>0,01</t>
  </si>
  <si>
    <t>130107160</t>
  </si>
  <si>
    <t>ocel profilová IPN, v jakosti 11 375, h=140 mm</t>
  </si>
  <si>
    <t xml:space="preserve">0,7*14,3/1000*1,08 : </t>
  </si>
  <si>
    <t>0,011</t>
  </si>
  <si>
    <t>430321616</t>
  </si>
  <si>
    <t>Schodišťové konstrukce a rampy z betonu železového (bez výztuže) stupně, schodnice, ramena, podesty, snosníky tř. C 30/37</t>
  </si>
  <si>
    <t>m3</t>
  </si>
  <si>
    <t xml:space="preserve">(1,49*0,26*0,26+1,4*(1,49+1,18)/2*0,15+1,18*0,2*0,25)*2 : </t>
  </si>
  <si>
    <t xml:space="preserve">(1,18+1,49)/2*6*0,145*0,26/2+(1,18+1,49)/2*6*0,164*0,26/2 : </t>
  </si>
  <si>
    <t>1,202</t>
  </si>
  <si>
    <t>430361821R00</t>
  </si>
  <si>
    <t>Výztuž schodišťových konstrukcí  (stupňů, schodnic, ramen, podest s nosníky) z betonářské oceli 10505</t>
  </si>
  <si>
    <t>Včetně distančních prvků.</t>
  </si>
  <si>
    <t xml:space="preserve">0,07913 : </t>
  </si>
  <si>
    <t>0,079</t>
  </si>
  <si>
    <t>433351131R00</t>
  </si>
  <si>
    <t>Bednění schodnic přímočarých zřízení</t>
  </si>
  <si>
    <t>včetně podpěrné konstrukce do výšky 4 m</t>
  </si>
  <si>
    <t xml:space="preserve">(1,49*0,26*3+1,4*(1,49+1,18)/2+1,18*0,25*2)*2 : </t>
  </si>
  <si>
    <t>7,242</t>
  </si>
  <si>
    <t>433351132R00</t>
  </si>
  <si>
    <t>Bednění schodnic přímočarých odstranění</t>
  </si>
  <si>
    <t>434351141R00</t>
  </si>
  <si>
    <t>Bednění stupňů betonovaných na podstupňové desce nebo na terénu přímočarých zřízení</t>
  </si>
  <si>
    <t xml:space="preserve">(1,18+1,49)/2*6*(0,164+0,26) : </t>
  </si>
  <si>
    <t xml:space="preserve">(1,18+1,49)/2*6*(0,145+0,26) : </t>
  </si>
  <si>
    <t>6,64</t>
  </si>
  <si>
    <t>434351142R00</t>
  </si>
  <si>
    <t>Bednění stupňů betonovaných na podstupňové desce nebo na terénu přímočarých odstranění</t>
  </si>
  <si>
    <t>113106151</t>
  </si>
  <si>
    <t>Rozebrání dlažeb a dílců komunikací pro pěší, vozovek a ploch spřemístěním hmot na skládku na, vzdálenost do 3 m nebo snaložením na dopravní prostředek vozovek a ploch, sjakoukoliv výplní spár v</t>
  </si>
  <si>
    <t>ploše jednotlivě do 50 m2 zvelkých kostek s ložem zkamen</t>
  </si>
  <si>
    <t>POP</t>
  </si>
  <si>
    <t xml:space="preserve">1,4*0,3*2 : </t>
  </si>
  <si>
    <t>0,84</t>
  </si>
  <si>
    <t>564211111R00</t>
  </si>
  <si>
    <t>Podklad nebo podsyp ze štěrkopísku tloušťka po zhutnění 50 mm</t>
  </si>
  <si>
    <t>822-1</t>
  </si>
  <si>
    <t>s rozprostřením, vlhčením a zhutněním</t>
  </si>
  <si>
    <t>591111111R00</t>
  </si>
  <si>
    <t>Kladení dlažby z kostek velkých z kamene, do lože z kameniva těženého tloušťky 50 mm</t>
  </si>
  <si>
    <t>s provedením lože do 50 mm, s vyplněním spár, s dvojím beraněním a se smetením přebytečného materiálu na krajnici</t>
  </si>
  <si>
    <t>979071111R00</t>
  </si>
  <si>
    <t xml:space="preserve">Očištění vybouraných dlažebních kostek velkých,  s původním vyplněním spár kamenivem těženým  </t>
  </si>
  <si>
    <t>od spojovacího materiálu, s uložením očištěných kostek na skládku, s odklizením odpadových hmot na hromady a s odklizením vybouraných kostek na vzdálenost do 3 m</t>
  </si>
  <si>
    <t>3 m velkých, spůvodním vyplněním spár kamenivem těženým</t>
  </si>
  <si>
    <t>611325422</t>
  </si>
  <si>
    <t>Oprava vápenocementové nebo vápenné omítky vnitřních ploch štukové dvouvrstvé, tloušťky do 20 mm, stropů, vrozsahu opravované plochy přes 10 do 30%</t>
  </si>
  <si>
    <t xml:space="preserve">"mč.111+mč.110" 7,8+5,1 : </t>
  </si>
  <si>
    <t>12,9</t>
  </si>
  <si>
    <t>612135101</t>
  </si>
  <si>
    <t>Hrubá výplň rýh maltou jakékoli šířky rýhy ve stěnách</t>
  </si>
  <si>
    <t xml:space="preserve">"po plynu" (1+1,2+1,2+0,7*3)*0,1 : </t>
  </si>
  <si>
    <t xml:space="preserve">"po přípojce telekomunikace" 3*0,15 : </t>
  </si>
  <si>
    <t xml:space="preserve">"po osazení ocel překladu" 0,7*0,15 : </t>
  </si>
  <si>
    <t>1,105</t>
  </si>
  <si>
    <t>612325121.1</t>
  </si>
  <si>
    <t>Sádrová omítka rýh ve stěnách šířky do 150 mm</t>
  </si>
  <si>
    <t>612325302</t>
  </si>
  <si>
    <t>Vápenocementová nebo vápenná omítka ostění nebo nadpraží štuková</t>
  </si>
  <si>
    <t xml:space="preserve">0,82*3,07*8+(1,18+1,49)/2*0,82*4 : </t>
  </si>
  <si>
    <t>24,518</t>
  </si>
  <si>
    <t>612325422</t>
  </si>
  <si>
    <t>Oprava vápenocementové nebo vápenné omítky vnitřních ploch štukové dvouvrstvé, tloušťky do 20 mm, stěn, vrozsahu opravované plochy přes 10 do 30%</t>
  </si>
  <si>
    <t xml:space="preserve">"mč.111" (2+3,9+3,9)*3,39-1,07*2,02*2-1,7*3+(1,7+3*2)*0,4 : </t>
  </si>
  <si>
    <t xml:space="preserve">"mč.110" (2,54-0,95)*(4,23+3,39)/2*2+(0,95+2+0,95)*4,23-1,55*3 : </t>
  </si>
  <si>
    <t>50,842</t>
  </si>
  <si>
    <t>612335302</t>
  </si>
  <si>
    <t>Cementová omítka ostění nebo nadpraží štuková</t>
  </si>
  <si>
    <t xml:space="preserve">0,81*(3,15+3,81)/2*4-0,5*0,5+(1,49+1,18)/2*0,81*2 : </t>
  </si>
  <si>
    <t>13,188</t>
  </si>
  <si>
    <t>612341121</t>
  </si>
  <si>
    <t>Omítka sádrová nebo vápenosádrová vnitřních ploch nanášená ručně jednovrstvá, tloušťky do 10 mm, hladká svislých konstrukcí stěn</t>
  </si>
  <si>
    <t xml:space="preserve">"zazděné otvory" 1,07*2,02*4 : </t>
  </si>
  <si>
    <t>8,646</t>
  </si>
  <si>
    <t>622331121</t>
  </si>
  <si>
    <t>Omítka cementová vnějších ploch nanášená ručně jednovrstvá, tloušťky do 15 mm hladká stěn</t>
  </si>
  <si>
    <t xml:space="preserve">"pod teraco" 13,32 : </t>
  </si>
  <si>
    <t>13,32</t>
  </si>
  <si>
    <t>629995101</t>
  </si>
  <si>
    <t>Očištění vnějších ploch tlakovou vodou omytím</t>
  </si>
  <si>
    <t xml:space="preserve">"fasáda nad soklem" : </t>
  </si>
  <si>
    <t xml:space="preserve">(0,2+22,85+0,2)*(3,25+0,3+0,2)-(1,205+1,185+1,18+1,18+1,185+1,205)*2,2-0,775*0,685*3,14/4-1,55*1,515 : </t>
  </si>
  <si>
    <t xml:space="preserve">"sokl" 27,561 : </t>
  </si>
  <si>
    <t>96,276</t>
  </si>
  <si>
    <t>941311112</t>
  </si>
  <si>
    <t>Montáž lešení řadového modulového lehkého pracovního s podlahami s provozním zatížením tř. 3 do 200, kg/m2 šířky tř. SW06 přes 0,6 do 0,9 m, výšky přes 10 do 25 m</t>
  </si>
  <si>
    <t xml:space="preserve">(0,5+22,85+0,5)*(4,8+5,3)/2 : </t>
  </si>
  <si>
    <t>120,443</t>
  </si>
  <si>
    <t>941311211</t>
  </si>
  <si>
    <t>Montáž lešení řadového modulového lehkého pracovního s podlahami s provozním zatížením tř. 3 do 200, kg/m2 Příplatek za první a každý další den použití lešení kceně -1111 nebo -1112</t>
  </si>
  <si>
    <t xml:space="preserve">120,443*14 : </t>
  </si>
  <si>
    <t>1686,202</t>
  </si>
  <si>
    <t>941311812</t>
  </si>
  <si>
    <t>Demontáž lešení řadového modulového lehkého pracovního s podlahami s provozním zatížením tř. 3 do, 200 kg/m2 šířky SW06 přes 0,6 do 0,9 m, výšky přes 10 do 25 m</t>
  </si>
  <si>
    <t>944511111</t>
  </si>
  <si>
    <t>Montáž ochranné sítě zavěšené na konstrukci lešení ztextilie zumělých vláken</t>
  </si>
  <si>
    <t>944511211</t>
  </si>
  <si>
    <t>Montáž ochranné sítě Příplatek za první a každý další den použití sítě k ceně -1111</t>
  </si>
  <si>
    <t>944511811</t>
  </si>
  <si>
    <t>Demontáž ochranné sítě zavěšené na konstrukci lešení ztextilie zumělých vláken</t>
  </si>
  <si>
    <t>949101111</t>
  </si>
  <si>
    <t>Lešení pomocné pracovní pro objekty pozemních staveb pro zatížení do 150 kg/m2, o výšce lešeňové, podlahy do 1,9 m</t>
  </si>
  <si>
    <t xml:space="preserve">"pro ostění" (1,18+1,49)/2*1*6 : </t>
  </si>
  <si>
    <t>8,01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</si>
  <si>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</si>
  <si>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</si>
  <si>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oken, dveří s rámy, zárubněmi, umytí a vyčištění jiných z</t>
  </si>
  <si>
    <t xml:space="preserve">1,7*4+5,1+7,8+54,4+48,5 : </t>
  </si>
  <si>
    <t>122,6</t>
  </si>
  <si>
    <t>95500-001</t>
  </si>
  <si>
    <t>Nové přikotvení stávajícího zábradlí</t>
  </si>
  <si>
    <t>m</t>
  </si>
  <si>
    <t xml:space="preserve">"mč.110" 1,9*2 : </t>
  </si>
  <si>
    <t>3,8</t>
  </si>
  <si>
    <t>95500-002</t>
  </si>
  <si>
    <t>Oprava + vyčištění kamenné dlažby</t>
  </si>
  <si>
    <t xml:space="preserve">"mč.111" 7,8 : </t>
  </si>
  <si>
    <t xml:space="preserve">"mč.110-schody" 2*(0,14+0,33)*6 : </t>
  </si>
  <si>
    <t>13,44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</si>
  <si>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</si>
  <si>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</si>
  <si>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</si>
  <si>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</si>
  <si>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 xml:space="preserve">"parapet 1.pp" (1,49+1,36)/2*0,9*(12,53-0,18) : </t>
  </si>
  <si>
    <t xml:space="preserve">"parapet 1.np" (1,18+1,49)/2*1*1,5*2 : </t>
  </si>
  <si>
    <t>19,844</t>
  </si>
  <si>
    <t>963013530R00</t>
  </si>
  <si>
    <t>Bourání stropů s keramickou výplní jakékoliv tloušťky</t>
  </si>
  <si>
    <t xml:space="preserve">"hurdis" (0,8+1,05)/2*1,15 : </t>
  </si>
  <si>
    <t>1,064</t>
  </si>
  <si>
    <t>964035111R00</t>
  </si>
  <si>
    <t>Bourání cihelných klenbových pásů jakéhokoliv průřezu</t>
  </si>
  <si>
    <t xml:space="preserve">1,55*1,15*0,3 : </t>
  </si>
  <si>
    <t>0,535</t>
  </si>
  <si>
    <t>964073211R00</t>
  </si>
  <si>
    <t>Vybourání válcovaných nosníků uložených ve zdivu cihelném, délky do 4 m, hmotnosti do 10 kg/m</t>
  </si>
  <si>
    <t>včetně pomocného lešení o výšce podlahy do 1900 mm a pro zatížení do 1,5 kPa  (150 kg/m2)</t>
  </si>
  <si>
    <t xml:space="preserve">1,2*11,1/1000*2 : </t>
  </si>
  <si>
    <t>0,027</t>
  </si>
  <si>
    <t>965043321R00</t>
  </si>
  <si>
    <t>Bourání podkladů pod dlažby nebo litých celistvých dlažeb a mazanin  betonových s potěrem nebo teracem, tloušťky do 100 mm, plochy do 1 m2</t>
  </si>
  <si>
    <t xml:space="preserve">"pro čistící zónu" 1,2*0,6*0,05*2 : </t>
  </si>
  <si>
    <t>0,072</t>
  </si>
  <si>
    <t>965081213</t>
  </si>
  <si>
    <t>Bourání podlah z dlaždic bez podkladního lože nebo mazaniny, sjakoukoliv výplní spár keramických, nebo xylolitových tl. do 10 mm, plochy přes 1 m2</t>
  </si>
  <si>
    <t xml:space="preserve">"mč.102" 1,7 : </t>
  </si>
  <si>
    <t xml:space="preserve">"mč.113" 1,7 : </t>
  </si>
  <si>
    <t>3,4</t>
  </si>
  <si>
    <t>968062356R00</t>
  </si>
  <si>
    <t>Vybourání dřevěných rámů oken dvojitých nebo zdvojených, plochy do 4 m2</t>
  </si>
  <si>
    <t>včetně pomocného lešení o výšce podlahy do 1900 mm a pro zatížení do 1,5 kPa  (150 kg/m2),</t>
  </si>
  <si>
    <t xml:space="preserve">"1.np" 1,185*3,07*5+1,18*3,88 : </t>
  </si>
  <si>
    <t>22,768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</si>
  <si>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</si>
  <si>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</si>
  <si>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 xml:space="preserve">1*2,02*2 : </t>
  </si>
  <si>
    <t>4,04</t>
  </si>
  <si>
    <t>973031151R00</t>
  </si>
  <si>
    <t>Vysekání v cihelném zdivu výklenků a kapes výklenků_x000D_
 na jakoukoliv maltu vápennou nebo vápenocementovou, plochy větší než 0,25 m2</t>
  </si>
  <si>
    <t xml:space="preserve">"HUP" 0,35*0,48*0,2 : </t>
  </si>
  <si>
    <t xml:space="preserve">"tablo pro zvonky" 0,25*0,7*0,15 : </t>
  </si>
  <si>
    <t xml:space="preserve">"el.skříň" 0,95*0,72*0,25 : </t>
  </si>
  <si>
    <t>0,231</t>
  </si>
  <si>
    <t>974031153R00</t>
  </si>
  <si>
    <t>Vysekání rýh v jakémkoliv zdivu cihelném v ploše_x000D_
 do hloubky 100 mm, šířky do 100 mm</t>
  </si>
  <si>
    <t xml:space="preserve">"pro plyn" 1,2+1,2+0,7+0,7+0,7 : </t>
  </si>
  <si>
    <t>4,5</t>
  </si>
  <si>
    <t>974031154R00</t>
  </si>
  <si>
    <t>Vysekání rýh v jakémkoliv zdivu cihelném v ploše_x000D_
 do hloubky 100 mm, šířky do 150 mm</t>
  </si>
  <si>
    <t xml:space="preserve">"pro plyn" 1 : </t>
  </si>
  <si>
    <t>974031164R00</t>
  </si>
  <si>
    <t>Vysekání rýh v jakémkoliv zdivu cihelném v ploše_x000D_
 do hloubky 150 mm, šířky do 150 mm</t>
  </si>
  <si>
    <t xml:space="preserve">"pro telekomunikační přípojku" 3 : </t>
  </si>
  <si>
    <t>974031664R00</t>
  </si>
  <si>
    <t>Vysekání rýh v jakémkoliv zdivu cihelném pro vtahování nosníků do zdí, před vybouráním otvorů_x000D_
 do hloubky 150 mm, při výšce nosníku do 150 mm</t>
  </si>
  <si>
    <t>976072321R00</t>
  </si>
  <si>
    <t>Vybourání kovových doplňkových konstrukcí komínových a topných dvířek, ventlilací apod._x000D_
 plochy přes 0,3 m2, ze zdiva cihelného nebo kamenného</t>
  </si>
  <si>
    <t xml:space="preserve">"80/40" 6 : </t>
  </si>
  <si>
    <t xml:space="preserve">"30/30" 1 : </t>
  </si>
  <si>
    <t>7</t>
  </si>
  <si>
    <t>977311111</t>
  </si>
  <si>
    <t>Řezání stávajících betonových mazanin bez vyztužení hloubky do 50 mm</t>
  </si>
  <si>
    <t xml:space="preserve">"pro čistící zónu" (1,2+0,6)*2*2 : </t>
  </si>
  <si>
    <t>7,2</t>
  </si>
  <si>
    <t>978036191R00</t>
  </si>
  <si>
    <t>Otlučení vnějších omítek šlechtěných břizolitových, v rozsahu do 100 %</t>
  </si>
  <si>
    <t xml:space="preserve">"pod teracem" 13,32 : </t>
  </si>
  <si>
    <t>978036391R00</t>
  </si>
  <si>
    <t>Otlučení vnějších omítek šlechtěných z umělého kamene, v rozsahu do 100 %</t>
  </si>
  <si>
    <t xml:space="preserve">"teraco" : </t>
  </si>
  <si>
    <t xml:space="preserve">"fasáda" 1,35*0,7*2 : </t>
  </si>
  <si>
    <t xml:space="preserve">"římsa" 1,45*0,14*2 : </t>
  </si>
  <si>
    <t xml:space="preserve">"oprava ze 40%" : </t>
  </si>
  <si>
    <t xml:space="preserve">((0,2+22,85+0,2-1,55)*(1,15+0,7)/2-1,18*0,8*2)*0,4 : </t>
  </si>
  <si>
    <t xml:space="preserve">((0,2+22,65+0,2-1,35-1,35-1,18*6-1,55)*0,8)*0,4 : </t>
  </si>
  <si>
    <t>978059641</t>
  </si>
  <si>
    <t>Odsekání obkladů stěn včetně otlučení podkladní omítky až na zdivo z obkládaček vnějších, z, jakýchkoliv materiálů, plochy přes 1 m2</t>
  </si>
  <si>
    <t xml:space="preserve">"mč.101" 1*(3,15+3,81)/2*2 : </t>
  </si>
  <si>
    <t xml:space="preserve">"mč.115" 0,82*3,07*2 : </t>
  </si>
  <si>
    <t>11,995</t>
  </si>
  <si>
    <t>97900-001</t>
  </si>
  <si>
    <t>Demontáž přístroje na hubení hmyzu, vč.likvidace</t>
  </si>
  <si>
    <t>97900-002</t>
  </si>
  <si>
    <t>Odstranění cedulí a reklam provozoven na fasádě, vč.likvidace</t>
  </si>
  <si>
    <t>985131311</t>
  </si>
  <si>
    <t>Očištění ploch stěn, rubu kleneb a podlah ruční dočištění ocelovými kartáči</t>
  </si>
  <si>
    <t>997013111</t>
  </si>
  <si>
    <t>Vnitrostaveništní doprava suti a vybouraných hmot vodorovně do 50 m svisle spoužitím mechanizace pro, budovy a haly výšky do 6 m</t>
  </si>
  <si>
    <t>997013219</t>
  </si>
  <si>
    <t>Vnitrostaveništní doprava suti a vybouraných hmot vodorovně do 50 m Příplatek kcenám -3111 až -3217, za zvětšenou vodorovnou dopravu přes vymezenou dopravní vzdálenost za každých dalších i započatých</t>
  </si>
  <si>
    <t>10 m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</si>
  <si>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</si>
  <si>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</si>
  <si>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</si>
  <si>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k, ceně za každý další i započatý 1 km přes 1 km</t>
  </si>
  <si>
    <t xml:space="preserve">44,21*14 "Přepočtené koeficientem množství : </t>
  </si>
  <si>
    <t>618,94</t>
  </si>
  <si>
    <t>997013831</t>
  </si>
  <si>
    <t>Poplatek za uložení stavebního odpadu na skládce (skládkovné) směsného</t>
  </si>
  <si>
    <t>998018001</t>
  </si>
  <si>
    <t>Přesun hmot pro budovy občanské výstavby, bydlení, výrobu a služby ruční - bez užití mechanizace, vodorovná dopravní vzdálenost do 100 m pro budovy sjakoukoliv nosnou konstrukcí výšky do 6 m</t>
  </si>
  <si>
    <t>711413111</t>
  </si>
  <si>
    <t>Izolace proti povrchové a podpovrchové vodě natěradly a tmely za studena [SCHOMBURG] na ploše, vodorovné V těsnicí hmotou [COMBIFLEX- C2] dvousložkovou bitumenovou</t>
  </si>
  <si>
    <t>POL1_7</t>
  </si>
  <si>
    <t xml:space="preserve">"podlaha P1.1" 3,4 : </t>
  </si>
  <si>
    <t xml:space="preserve">"podlaha P1.2" 3,4 : </t>
  </si>
  <si>
    <t xml:space="preserve">"stupně" (1,18+1,49)/2*(0,164+0,145) : </t>
  </si>
  <si>
    <t>7,213</t>
  </si>
  <si>
    <t>998711101R00</t>
  </si>
  <si>
    <t>Přesun hmot pro izolace proti vodě svisle do 6 m</t>
  </si>
  <si>
    <t>800-711</t>
  </si>
  <si>
    <t>50 m vodorovně měřeno od těžiště půdorysné plochy skládky do těžiště půdorysné plochy objektu</t>
  </si>
  <si>
    <t>713121211R00</t>
  </si>
  <si>
    <t>Izolace podlah tepelná lepená, bez dodávky materiálu, jednovrstvá</t>
  </si>
  <si>
    <t>800-713</t>
  </si>
  <si>
    <t xml:space="preserve">"kolem schodiště" 2,1*4 : </t>
  </si>
  <si>
    <t>8,4</t>
  </si>
  <si>
    <t>631402740</t>
  </si>
  <si>
    <t>pásek okrajový š 300 mm tl. 5 mm</t>
  </si>
  <si>
    <t xml:space="preserve">8,4*1,1 : </t>
  </si>
  <si>
    <t>9,24</t>
  </si>
  <si>
    <t>998713101R00</t>
  </si>
  <si>
    <t>Přesun hmot pro izolace tepelné v objektech výšky do 6 m</t>
  </si>
  <si>
    <t>50 m vodorovně</t>
  </si>
  <si>
    <t>73000-001</t>
  </si>
  <si>
    <t>Přesunutí radiátoru, vč. vypuštění a napuštění systému, prodloužení stáv. rozvodů, nátěrů, kompletní, provedení dle PD</t>
  </si>
  <si>
    <t>764002851</t>
  </si>
  <si>
    <t>Demontáž klempířských konstrukcí oplechování parapetů do suti</t>
  </si>
  <si>
    <t xml:space="preserve">1*1,185*5+1,18 : </t>
  </si>
  <si>
    <t>7,105</t>
  </si>
  <si>
    <t>764004861</t>
  </si>
  <si>
    <t>Demontáž klempířských konstrukcí svodu do suti</t>
  </si>
  <si>
    <t>764538422</t>
  </si>
  <si>
    <t>K/01 Svody kruhové včetně objímek, kolen, odskoků z Cu plechu průměru 100 mm</t>
  </si>
  <si>
    <t xml:space="preserve">3,2*2+1,8+1,5+0,4*4 : </t>
  </si>
  <si>
    <t>11,3</t>
  </si>
  <si>
    <t>721241102</t>
  </si>
  <si>
    <t>Lapače střešních splavenin litinové DN 100</t>
  </si>
  <si>
    <t>998764101R00</t>
  </si>
  <si>
    <t>Přesun hmot pro konstrukce klempířské v objektech výšky do 6 m</t>
  </si>
  <si>
    <t>800-764</t>
  </si>
  <si>
    <t>76600-001</t>
  </si>
  <si>
    <t>T/1.01 Repase stávajících - dvoukřídlé vstupní dveře s obloukovým nadsvětlíkem, 1550/4110 mm, vč., kotvení, kování, doplňků, povrchové úpravy, kompletní provedení dle PD</t>
  </si>
  <si>
    <t>76600-002</t>
  </si>
  <si>
    <t>T/1.02 Repase stávajících - dvoukřídlé vstupní dveře s obloukovým nadsvětlíkem, 1600/3000 mm, vč., kotvení, kování, doplňků, povrchové úpravy, kompletní provedení dle PD</t>
  </si>
  <si>
    <t>76700-001</t>
  </si>
  <si>
    <t>Z/0.01  M+D větrací mřížka 800/400 mm, broušená nerez, vč.kotvení, doplňků, povrchové úpravy,, kompletní provedení dle PD</t>
  </si>
  <si>
    <t>76700-002</t>
  </si>
  <si>
    <t>Z/0.02  M+D větrací mřížka 800/100 mm, broušená nerez, vč.kotvení, doplňků, povrchové úpravy,, kompletní provedení dle PD</t>
  </si>
  <si>
    <t>76700-101</t>
  </si>
  <si>
    <t>Z/1.01  M+D ocelová bezpečnostní mříž 2500/3390 mm+boční kus 250/3390 mm, vč.kotvení, doplňků,, povrchové úpravy, kompletní provedení dle PD</t>
  </si>
  <si>
    <t>76700-102</t>
  </si>
  <si>
    <t>Z/1.02  M+D bezrámové okno 1180/3070 mm v Al rámu,fix, vč. kotvení, lišt, doplňků, zasklení,, povrchové úpravy, kompletní provedení dle PD</t>
  </si>
  <si>
    <t>76700-103</t>
  </si>
  <si>
    <t>Z/1.03  M+D bezrámové okno 1205/3070 mm v Al rámu,otvíravé,vč. kotvení, lišt, doplňků, povrchové, úpravy,zasklení, kompletní provedení dle PD</t>
  </si>
  <si>
    <t>76700-104.1</t>
  </si>
  <si>
    <t>Z/1.04  M+D šambrána ve výkladcích 1180/3070/8 mm, vč. kotvení, doplňků, povrchové úpravy,, interierová část, kompletní provedení dle PD</t>
  </si>
  <si>
    <t>76700-104.2</t>
  </si>
  <si>
    <t>Z/1.04  M+D šambrána ve výkladcích 1180/3070/8 mm, vč. kotvení, doplňků, povrchové úpravy,, exterierová část, kompletní provedení dle PD</t>
  </si>
  <si>
    <t>76700-105</t>
  </si>
  <si>
    <t>Z/1.05  M+D šambrána v levém vstupu 1160/3850/8 mm, vč. kotvení, doplňků, povrchové úpravy,, kompletní provedení dle PD</t>
  </si>
  <si>
    <t>76700-106</t>
  </si>
  <si>
    <t>Z/1.06  M+D šambrána v levém vstupu 1160/3780/8 mm, vč. kotvení, doplňků, povrchové úpravy,, kompletní provedení dle PD</t>
  </si>
  <si>
    <t>76700-107</t>
  </si>
  <si>
    <t>Z/1.07  M+D madlo levá šambrána, vč. kotvení, doplňků, povrchové úpravy, kompletní provedení dle PD</t>
  </si>
  <si>
    <t>76700-108</t>
  </si>
  <si>
    <t>Z/1.08  M+D madlo pravá šambrána, vč. kotvení, doplňků, povrchové úpravy, kompletní provedení dle PD</t>
  </si>
  <si>
    <t>76700-109</t>
  </si>
  <si>
    <t>Z/1.09  M+D  ocel. dvířka 950/720 mm pro VO a el.skkříň, vč. kotvení, doplňků, povrchové úpravy,, kompletní provedení dle PD</t>
  </si>
  <si>
    <t>76700-110</t>
  </si>
  <si>
    <t>Z/1.10  M+D  ocel. mřížka 300/300 mm, broušená nerez, vč. kotvení, doplňků, povrchové úpravy,, kompletní provedení dle PD</t>
  </si>
  <si>
    <t>76700-201</t>
  </si>
  <si>
    <t>S/1.01  M+D prosklená stěna 2600+820/3390 mm v Al rámu s dveřmi, vč. kotvení, kování, doplňků,, povrchové úpravy, kompletní provedení dle PD</t>
  </si>
  <si>
    <t>76700-202</t>
  </si>
  <si>
    <t>S/1.02  M+D prosklená stěna 2600+820/3390 mm v Al rámu s dveřmi, vč. kotvení, kování, doplňků,, povrchové úpravy, kompletní provedení dle PD</t>
  </si>
  <si>
    <t>76700-203</t>
  </si>
  <si>
    <t>S/1.03  M+D čistící rohož v nerez rámu, 1200/600/20 mm, vč. kotvení, doplňků, povrchové úpravy,, kompletní provedení dle PD</t>
  </si>
  <si>
    <t>77361-001</t>
  </si>
  <si>
    <t>Lokální oprava teraca fasády</t>
  </si>
  <si>
    <t>68,715</t>
  </si>
  <si>
    <t>77361-003</t>
  </si>
  <si>
    <t>Oprava teracového zalomeného ostění</t>
  </si>
  <si>
    <t xml:space="preserve">(1,205+3,08*2)*0,2*2 : </t>
  </si>
  <si>
    <t xml:space="preserve">(1,185+3,07*2)*0,2*2 : </t>
  </si>
  <si>
    <t xml:space="preserve">(1,18+3,88*2)*0,2*2 : </t>
  </si>
  <si>
    <t>9,452</t>
  </si>
  <si>
    <t>773611150R00</t>
  </si>
  <si>
    <t>Obklady desek z přírodního teraca tloušťky 20 mm _x000D_
 rozvinuté šířky přes 400 mm</t>
  </si>
  <si>
    <t>800-773</t>
  </si>
  <si>
    <t>parapetních a jiných tl. 20 mm</t>
  </si>
  <si>
    <t xml:space="preserve">"sokl" 1,35*0,7*2 : </t>
  </si>
  <si>
    <t xml:space="preserve">"po demont. tablu" 0,2*0,2 : </t>
  </si>
  <si>
    <t xml:space="preserve">"opravovaná plocha 40%" : </t>
  </si>
  <si>
    <t>12,954</t>
  </si>
  <si>
    <t>77362-001</t>
  </si>
  <si>
    <t>Římsa z litého teraca š.31mm, h.140mm</t>
  </si>
  <si>
    <t xml:space="preserve">1,45*2 : </t>
  </si>
  <si>
    <t>2,9</t>
  </si>
  <si>
    <t>998773101R00</t>
  </si>
  <si>
    <t>Přesun hmot pro podlahy teracové v objektech výšky do 6 m</t>
  </si>
  <si>
    <t>776121111</t>
  </si>
  <si>
    <t>Příprava podkladu penetrace vodou ředitelná na savý podklad (válečkováním) ředěná v poměru 1:3, podlah</t>
  </si>
  <si>
    <t xml:space="preserve">"pod čistící zóny" 1,2*0,6*2 : </t>
  </si>
  <si>
    <t xml:space="preserve">"podlaha P1.1" 1,7+1,7 : </t>
  </si>
  <si>
    <t>4,84</t>
  </si>
  <si>
    <t>776141125</t>
  </si>
  <si>
    <t>Vyrovnání podkladu samonivelační stěrkou pevnosti 30 MPa tl 15 mm</t>
  </si>
  <si>
    <t xml:space="preserve">"pod čistící zóny" 0,6*1,2*2 : </t>
  </si>
  <si>
    <t>998776101R00</t>
  </si>
  <si>
    <t>Přesun hmot pro podlahy povlakové v objektech výšky do 6 m</t>
  </si>
  <si>
    <t>800-775</t>
  </si>
  <si>
    <t>vodorovně do 50 m</t>
  </si>
  <si>
    <t>783932171</t>
  </si>
  <si>
    <t>Celoplošné vyrovnání betonové podlahy cementovou stěrkou tloušťky do 3 mm</t>
  </si>
  <si>
    <t>78394-001</t>
  </si>
  <si>
    <t>Uzavírací lak cementové stěrky</t>
  </si>
  <si>
    <t>784121001</t>
  </si>
  <si>
    <t>Oškrabání malby v místnostech výšky do 3,80 m</t>
  </si>
  <si>
    <t xml:space="preserve">"mč.111" 7,8+(2+3,9+3,9)*3,39-1,07*2,02*2-1,7*3+(1,7+3*2)*0,4 : </t>
  </si>
  <si>
    <t xml:space="preserve">"mč.110" 5,1+(2,54-0,95)*(4,23+3,39)/2*2+(0,95+2+0,95)*4,23-1,55*3 : </t>
  </si>
  <si>
    <t>63,742</t>
  </si>
  <si>
    <t>784221101R00</t>
  </si>
  <si>
    <t>Příprava povrchu Penetrace (napouštění) podkladu  , jednonásobná</t>
  </si>
  <si>
    <t>800-784</t>
  </si>
  <si>
    <t xml:space="preserve">12,9+24,518+50,842+13,188+8,646+1,105 : </t>
  </si>
  <si>
    <t>174,941</t>
  </si>
  <si>
    <t>210-01</t>
  </si>
  <si>
    <t>Elektroinstalace</t>
  </si>
  <si>
    <t>POL1_9</t>
  </si>
  <si>
    <t>SUM</t>
  </si>
  <si>
    <t>END</t>
  </si>
  <si>
    <t>113106122R00</t>
  </si>
  <si>
    <t>Rozebrání komunikací pro pěší s jakýmkoliv ložem a výplní spár_x000D_
 z kamenných dlaždic nebo desek</t>
  </si>
  <si>
    <t>POL1_</t>
  </si>
  <si>
    <t>s přemístěním hmot na skládku na vzdálenost do 3 m nebo s naložením na dopravní prostředek</t>
  </si>
  <si>
    <t>113107510R00</t>
  </si>
  <si>
    <t>Odstranění podkladů nebo krytů z kameniva hrubého drceného, v ploše jednotlivě do 50 m2, tloušťka vrstvy 100 mm</t>
  </si>
  <si>
    <t>113153111R00</t>
  </si>
  <si>
    <t>Odstranění podkladů zpevněných ploch štěrkopísek stabilizovaný cementem</t>
  </si>
  <si>
    <t>800-2</t>
  </si>
  <si>
    <t>s přemístěním na skládku na vzdálenost do 20 m nebo s naložením na dopravní prostředek,</t>
  </si>
  <si>
    <t>113152111R00</t>
  </si>
  <si>
    <t>Odstranění podkladů zpevněných ploch kamenivo těžené</t>
  </si>
  <si>
    <t>119001421R00</t>
  </si>
  <si>
    <t>Dočasné zajištění podzemního potrubí nebo vedení kabelů do 3 kabelů</t>
  </si>
  <si>
    <t>800-1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</si>
  <si>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</si>
  <si>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139601102R00</t>
  </si>
  <si>
    <t>Ruční výkop jam, rýh a šachet v hornině 3</t>
  </si>
  <si>
    <t>s přehozením na vzdálenost do 5 m nebo s naložením na ruční dopravní prostředek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</si>
  <si>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</si>
  <si>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</si>
  <si>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</si>
  <si>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151101101R00</t>
  </si>
  <si>
    <t>Zřízení pažení a rozepření stěn rýh příložné  pro jakoukoliv mezerovitost, hloubky do 2 m</t>
  </si>
  <si>
    <t>pro podzemní vedení pro všechny šířky rýhy,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</si>
  <si>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</si>
  <si>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</si>
  <si>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</si>
  <si>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</si>
  <si>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</si>
  <si>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</si>
  <si>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</si>
  <si>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</si>
  <si>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</si>
  <si>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</si>
  <si>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</si>
  <si>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</si>
  <si>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</si>
  <si>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167101102R00</t>
  </si>
  <si>
    <t>Nakládání, skládání, překládání neulehlého výkopku nakládání výkopku_x000D_
 přes 100 m3, z horniny 1 až 4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</si>
  <si>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</si>
  <si>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</si>
  <si>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</si>
  <si>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199000002R00</t>
  </si>
  <si>
    <t>Poplatky za skládku horniny 1- 4, skupina 17 05 04 z Katalogu odpadů</t>
  </si>
  <si>
    <t xml:space="preserve">t     </t>
  </si>
  <si>
    <t>317944311RT3</t>
  </si>
  <si>
    <t>Dodání a osazení válcovaných nosníků do připravených otvorů profil I 120</t>
  </si>
  <si>
    <t>bez zazdění hlav, s nařezáním nosníků na potřebný rozměr,</t>
  </si>
  <si>
    <t>13380530R</t>
  </si>
  <si>
    <t>tyč ocelová profilová válcovaná za tepla S235 (11375); průřez I; výška 160 mm</t>
  </si>
  <si>
    <t>SPCM</t>
  </si>
  <si>
    <t>POL3_</t>
  </si>
  <si>
    <t>564271111R00</t>
  </si>
  <si>
    <t>Podklad nebo podsyp ze štěrkopísku tloušťka po zhutnění 250 mm</t>
  </si>
  <si>
    <t>564851111R00</t>
  </si>
  <si>
    <t>Podklad ze štěrkodrti s rozprostřením a zhutněním frakce 0-63 mm, tloušťka po zhutnění 150 mm</t>
  </si>
  <si>
    <t>561262611R00</t>
  </si>
  <si>
    <t>Zřízení podkl. ze zeminy stabiliz. cementem S II ze zeminy získané v trase nebo ze zemníku, tloušťka po zhutnění 200 mm</t>
  </si>
  <si>
    <t>se zpracováním směsi v míchacím centru v obvodu staveniště, bez přidání vylepšovacího materiálu, s rozprostřením směsi, zhutněním a ošetřením vodou</t>
  </si>
  <si>
    <t>564801112R00</t>
  </si>
  <si>
    <t>Podklad ze štěrkodrti s rozprostřením a zhutněním frakce 0-32 mm, tloušťka po zhutnění 40 mm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</si>
  <si>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</si>
  <si>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</si>
  <si>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</si>
  <si>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58381325R</t>
  </si>
  <si>
    <t>dlažba kamenná deska; žula; h = 80,0 mm; plocha do 0,24 m2; povrch řezaný</t>
  </si>
  <si>
    <t>612403399RT2</t>
  </si>
  <si>
    <t>Hrubá výplň rýh ve stěnách, jakoukoliv maltou maltou ze suchých směsí_x000D_
 jakékoliv šířky</t>
  </si>
  <si>
    <t>jakékoliv šířky rýhy,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</si>
  <si>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</si>
  <si>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</si>
  <si>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</si>
  <si>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953943113R00</t>
  </si>
  <si>
    <t>Osazování jiných kovových výrobků do vynechaných nebo vysekaných kapes zdiva, se zajištěním polohy, se zalitím cementovou maltou_x000D_
 přes 5 kg do 15 kg/kus</t>
  </si>
  <si>
    <t>osazování výrobků ostatních jinde neuvedených, bez dodání</t>
  </si>
  <si>
    <t>971033451R00</t>
  </si>
  <si>
    <t>Vybourání otvorů ve zdivu cihelném z jakýchkoliv cihel pálených_x000D_
 na jakoukoliv maltu vápenou nebo vápenocementovou, plochy do 0,25 m2, tloušťky do 450 mm</t>
  </si>
  <si>
    <t>základovém nebo nadzákladovém,</t>
  </si>
  <si>
    <t>Včetně pomocného lešení o výšce podlahy do 1900 mm a pro zatížení do 1,5 kPa  (150 kg/m2).</t>
  </si>
  <si>
    <t>973042451R00</t>
  </si>
  <si>
    <t>Vysekání výklenků a kapes ve zdivu betonovém kapes_x000D_
 plochy do 0,25 m2, hloubky do 300 mm</t>
  </si>
  <si>
    <t>970031100R00</t>
  </si>
  <si>
    <t>Jádrové vrtání, kruhové prostupy v cihelném zdivu jádrové vrtání, do D 100 mm</t>
  </si>
  <si>
    <t>998229112U00</t>
  </si>
  <si>
    <t>Přesun hmot, pozemní komunikace, kryt dlážděný-ruční přesun dle vv</t>
  </si>
  <si>
    <t>723150000t00</t>
  </si>
  <si>
    <t>ODSTAVENÍ OBJEKTU Z PROVOZU, UVEDENÍ DO PROVOZU</t>
  </si>
  <si>
    <t>723160805R00</t>
  </si>
  <si>
    <t>Demontáž přípojek k plynoměrům závitových  , G 5/4"</t>
  </si>
  <si>
    <t>pár</t>
  </si>
  <si>
    <t>800-721</t>
  </si>
  <si>
    <t>723230801R00</t>
  </si>
  <si>
    <t>Demontáž středotlakých regulátorů tlaku plynu regulační řada jednoduchá</t>
  </si>
  <si>
    <t>soubor</t>
  </si>
  <si>
    <t>723260801R00</t>
  </si>
  <si>
    <t>Demontáž plynoměrů PS 2, PS 6, PS 10</t>
  </si>
  <si>
    <t>723120805R00</t>
  </si>
  <si>
    <t>Demontáž potrubí svařovaného z trubek závitových přes 25 do DN 50</t>
  </si>
  <si>
    <t>723160831R00</t>
  </si>
  <si>
    <t>Demontáž přípojek k plynoměrům závitových rozpěrek, G 1"</t>
  </si>
  <si>
    <t>723160204R00</t>
  </si>
  <si>
    <t>Přípojky k plynoměrům G 1", bez ochozu</t>
  </si>
  <si>
    <t>včetně uzavíracích armatur, tvarovek, upevňovacího a těsnícího materiálu,</t>
  </si>
  <si>
    <t>Včetně potřebného počtu uzavíracích armatur, tvarovek, upevňovacího a těsnícího materiálu.</t>
  </si>
  <si>
    <t>723160334R00</t>
  </si>
  <si>
    <t>Rozpěrka přípojky plynoměru G 1"</t>
  </si>
  <si>
    <t>723110207R00</t>
  </si>
  <si>
    <t>Potrubí z trubek černých spojovaných na závit běžných, DN 50</t>
  </si>
  <si>
    <t>Potrubí včetně tvarovek a zednických výpomocí.</t>
  </si>
  <si>
    <t>723190909R00</t>
  </si>
  <si>
    <t>Opravy plynovodního potrubí doplňkové práce_x000D_
 neúřední tlaková zkouška dosavadního potrubí</t>
  </si>
  <si>
    <t>723239103RT2</t>
  </si>
  <si>
    <t>Montáž plynovodních armatur, 2 závity, G 1, včetně kulového kohoutu</t>
  </si>
  <si>
    <t>723261912R00</t>
  </si>
  <si>
    <t>Montáž plynoměrů s odvzdušněním a vyzkoušením PS-2, PS-6</t>
  </si>
  <si>
    <t>723239211R00</t>
  </si>
  <si>
    <t xml:space="preserve">Montáž regulátoru středotlakého, jednoduchého, závitového,  </t>
  </si>
  <si>
    <t>42243412.MR</t>
  </si>
  <si>
    <t>regulátor tlaku plynu domovní, dvoustupňová regulace; tlak vstupní min 0,700 bar; tlak vstupní max 4,00 bar; tlak výstupní max 0,004 bar; průtok 40 m3/hod; tř.přesn. RG; teplota prostředí -20 až 60 °C</t>
  </si>
  <si>
    <t>733321204</t>
  </si>
  <si>
    <t>POTRUBÍ PE 100 SVAŘOVANÉ D32 SDR11 S OCHRANNÝM PLÁŠTĚM</t>
  </si>
  <si>
    <t>28614002.AR</t>
  </si>
  <si>
    <t>trubka ochranná HDPE; SDR 26,0; vnější průměr 63,0 mm; vnitřní průměr 57,0 mm; s = 3,00 mm; barva černá se žlutými pruhy</t>
  </si>
  <si>
    <t>723-1</t>
  </si>
  <si>
    <t>OCHRANNÉ POTRUBÍ OCELOVÉ S PE DN50 IZOLACÍ DN80</t>
  </si>
  <si>
    <t>723-2</t>
  </si>
  <si>
    <t>OCHRANNÁ TRUBKA OCELOVÁ 108 X 4,0 MM</t>
  </si>
  <si>
    <t>998723101R00</t>
  </si>
  <si>
    <t>Přesun hmot pro vnitřní plynovod v objektech výšky do 6 m</t>
  </si>
  <si>
    <t>783425424U00</t>
  </si>
  <si>
    <t>Nátěr syntet. potrubí DÚFA do DN 50 mm  M+2a +1z+2el</t>
  </si>
  <si>
    <t>783425428U00</t>
  </si>
  <si>
    <t>Nátěr syntet. potrubí DÚFA do DN 50 mm  ZÁKLADNÍ ANTIK</t>
  </si>
  <si>
    <t>210800525RT1</t>
  </si>
  <si>
    <t>Montáž vodiče H07V-U (CY), 2,5 mm2, uloženého volně, včetně dodávky vodiče</t>
  </si>
  <si>
    <t>210010123R00</t>
  </si>
  <si>
    <t>Montáž trubky  ochranné, polyetylenové, DN do 47 mm, volně uložené</t>
  </si>
  <si>
    <t>10004005</t>
  </si>
  <si>
    <t>Koleno 90st. elektro PE 100 D30</t>
  </si>
  <si>
    <t xml:space="preserve">ks    </t>
  </si>
  <si>
    <t>10004002</t>
  </si>
  <si>
    <t>Přechodka ISIFLO D 32/1", vč.objímky, vložky a držáku</t>
  </si>
  <si>
    <t>10006302</t>
  </si>
  <si>
    <t>Koleno ocelové DN 50 PN16 - 90st</t>
  </si>
  <si>
    <t>422438010</t>
  </si>
  <si>
    <t>Plastová skříňka 50x50x25</t>
  </si>
  <si>
    <t>M-23 -1</t>
  </si>
  <si>
    <t>Manžeta těsnící gumová 50/32</t>
  </si>
  <si>
    <t>909      R00</t>
  </si>
  <si>
    <t>Hzs-nezmeritelne stavebni prace</t>
  </si>
  <si>
    <t>h</t>
  </si>
  <si>
    <t>Prav.M</t>
  </si>
  <si>
    <t>HZS</t>
  </si>
  <si>
    <t>POL10_</t>
  </si>
  <si>
    <t>904      R00</t>
  </si>
  <si>
    <t>Hzs-zkousky v ramci montaz.praci</t>
  </si>
  <si>
    <t>905      R00</t>
  </si>
  <si>
    <t>Hzs-revize provoz.souboru a st.obj.</t>
  </si>
  <si>
    <t>460490012RT1</t>
  </si>
  <si>
    <t>Fólie výstražná z PVC, šířka 33 cm, fólie PVC šířka 33 cm</t>
  </si>
  <si>
    <t>979087212R00</t>
  </si>
  <si>
    <t>Nakládání na dopravní prostředky suti</t>
  </si>
  <si>
    <t>pro vodorovnou dopravu</t>
  </si>
  <si>
    <t>979082213R00</t>
  </si>
  <si>
    <t>Vodorovná doprava suti po suchu bez naložení, ale se složením a hrubým urovnáním na vzdálenost do 1 km</t>
  </si>
  <si>
    <t>979999999R00</t>
  </si>
  <si>
    <t xml:space="preserve">Poplatek za skládku suti s 10 % příměsí - DUFONEV Brno,  </t>
  </si>
  <si>
    <t>979082219R00</t>
  </si>
  <si>
    <t>Vodorovná doprava suti po suchu příplatek k ceně za každý další i započatý 1 km přes 1 km</t>
  </si>
  <si>
    <t>Soubor</t>
  </si>
  <si>
    <t>POL99_8</t>
  </si>
  <si>
    <t>Veškeré náklady spojené s vybudováním, provozem a odstraněním zařízení staveniště.</t>
  </si>
  <si>
    <t>00513</t>
  </si>
  <si>
    <t>Kompletační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</si>
</sst>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7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2"/>
      <c r="B2" s="76" t="s">
        <v>22</v>
      </c>
      <c r="C2" s="77"/>
      <c r="D2" s="78" t="s">
        <v>43</v>
      </c>
      <c r="E2" s="203" t="s">
        <v>44</v>
      </c>
      <c r="F2" s="204"/>
      <c r="G2" s="204"/>
      <c r="H2" s="204"/>
      <c r="I2" s="204"/>
      <c r="J2" s="205"/>
      <c r="O2" s="1"/>
    </row>
    <row r="3" spans="1:15" ht="27" hidden="1" customHeight="1" x14ac:dyDescent="0.2">
      <c r="A3" s="2"/>
      <c r="B3" s="79"/>
      <c r="C3" s="77"/>
      <c r="D3" s="80"/>
      <c r="E3" s="206"/>
      <c r="F3" s="207"/>
      <c r="G3" s="207"/>
      <c r="H3" s="207"/>
      <c r="I3" s="207"/>
      <c r="J3" s="208"/>
    </row>
    <row r="4" spans="1:15" ht="23.25" customHeight="1" x14ac:dyDescent="0.2">
      <c r="A4" s="2"/>
      <c r="B4" s="81"/>
      <c r="C4" s="82"/>
      <c r="D4" s="83"/>
      <c r="E4" s="216"/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/>
      <c r="E5" s="221"/>
      <c r="F5" s="221"/>
      <c r="G5" s="22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2"/>
      <c r="E6" s="223"/>
      <c r="F6" s="223"/>
      <c r="G6" s="22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0"/>
      <c r="E11" s="210"/>
      <c r="F11" s="210"/>
      <c r="G11" s="210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9"/>
      <c r="F15" s="209"/>
      <c r="G15" s="211"/>
      <c r="H15" s="211"/>
      <c r="I15" s="211" t="s">
        <v>29</v>
      </c>
      <c r="J15" s="212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00"/>
      <c r="F16" s="201"/>
      <c r="G16" s="200"/>
      <c r="H16" s="201"/>
      <c r="I16" s="200">
        <f>SUMIF(F51:F83,A16,I51:I83)+SUMIF(F51:F83,"PSU",I51:I83)</f>
        <v>0</v>
      </c>
      <c r="J16" s="202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00"/>
      <c r="F17" s="201"/>
      <c r="G17" s="200"/>
      <c r="H17" s="201"/>
      <c r="I17" s="200">
        <f>SUMIF(F51:F83,A17,I51:I83)</f>
        <v>0</v>
      </c>
      <c r="J17" s="202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00"/>
      <c r="F18" s="201"/>
      <c r="G18" s="200"/>
      <c r="H18" s="201"/>
      <c r="I18" s="200">
        <f>SUMIF(F51:F83,A18,I51:I83)</f>
        <v>0</v>
      </c>
      <c r="J18" s="202"/>
    </row>
    <row r="19" spans="1:10" ht="23.25" customHeight="1" x14ac:dyDescent="0.2">
      <c r="A19" s="142" t="s">
        <v>117</v>
      </c>
      <c r="B19" s="38" t="s">
        <v>27</v>
      </c>
      <c r="C19" s="62"/>
      <c r="D19" s="63"/>
      <c r="E19" s="200"/>
      <c r="F19" s="201"/>
      <c r="G19" s="200"/>
      <c r="H19" s="201"/>
      <c r="I19" s="200">
        <f>SUMIF(F51:F83,A19,I51:I83)</f>
        <v>0</v>
      </c>
      <c r="J19" s="202"/>
    </row>
    <row r="20" spans="1:10" ht="23.25" customHeight="1" x14ac:dyDescent="0.2">
      <c r="A20" s="142" t="s">
        <v>118</v>
      </c>
      <c r="B20" s="38" t="s">
        <v>28</v>
      </c>
      <c r="C20" s="62"/>
      <c r="D20" s="63"/>
      <c r="E20" s="200"/>
      <c r="F20" s="201"/>
      <c r="G20" s="200"/>
      <c r="H20" s="201"/>
      <c r="I20" s="200">
        <f>SUMIF(F51:F83,A20,I51:I83)</f>
        <v>0</v>
      </c>
      <c r="J20" s="20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14"/>
      <c r="G21" s="213"/>
      <c r="H21" s="214"/>
      <c r="I21" s="213">
        <f>SUM(I16:J20)</f>
        <v>0</v>
      </c>
      <c r="J21" s="23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29">
        <f>ZakladDPHSniVypocet</f>
        <v>0</v>
      </c>
      <c r="H23" s="230"/>
      <c r="I23" s="23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7">
        <f>I23*E23/100</f>
        <v>0</v>
      </c>
      <c r="H24" s="228"/>
      <c r="I24" s="22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9">
        <f>ZakladDPHZaklVypocet</f>
        <v>0</v>
      </c>
      <c r="H25" s="230"/>
      <c r="I25" s="23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7">
        <f>I25*E25/100</f>
        <v>0</v>
      </c>
      <c r="H26" s="198"/>
      <c r="I26" s="19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199">
        <f>CenaCelkemBezDPH-(ZakladDPHSni+ZakladDPHZakl)</f>
        <v>0</v>
      </c>
      <c r="H27" s="199"/>
      <c r="I27" s="19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33">
        <f>A27</f>
        <v>0</v>
      </c>
      <c r="H28" s="233"/>
      <c r="I28" s="233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32">
        <f>ZakladDPHSni+DPHSni+ZakladDPHZakl+DPHZakl+Zaokrouhleni</f>
        <v>0</v>
      </c>
      <c r="H29" s="232"/>
      <c r="I29" s="232"/>
      <c r="J29" s="123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4"/>
      <c r="E34" s="235"/>
      <c r="G34" s="236"/>
      <c r="H34" s="237"/>
      <c r="I34" s="237"/>
      <c r="J34" s="25"/>
    </row>
    <row r="35" spans="1:10" ht="12.75" customHeight="1" x14ac:dyDescent="0.2">
      <c r="A35" s="2"/>
      <c r="B35" s="2"/>
      <c r="D35" s="226" t="s">
        <v>2</v>
      </c>
      <c r="E35" s="22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45</v>
      </c>
      <c r="C39" s="238"/>
      <c r="D39" s="238"/>
      <c r="E39" s="238"/>
      <c r="F39" s="100">
        <f>'01 01 Pol'!AD316+'01 02 Pol'!AD123</f>
        <v>0</v>
      </c>
      <c r="G39" s="101">
        <f>'01 01 Pol'!AE316+'01 02 Pol'!AE123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/>
      <c r="C40" s="239" t="s">
        <v>46</v>
      </c>
      <c r="D40" s="239"/>
      <c r="E40" s="239"/>
      <c r="F40" s="106"/>
      <c r="G40" s="107"/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88">
        <v>2</v>
      </c>
      <c r="B41" s="105" t="s">
        <v>47</v>
      </c>
      <c r="C41" s="239" t="s">
        <v>44</v>
      </c>
      <c r="D41" s="239"/>
      <c r="E41" s="239"/>
      <c r="F41" s="106">
        <f>'01 01 Pol'!AD316+'01 02 Pol'!AD123</f>
        <v>0</v>
      </c>
      <c r="G41" s="107">
        <f>'01 01 Pol'!AE316+'01 02 Pol'!AE123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88">
        <v>3</v>
      </c>
      <c r="B42" s="110" t="s">
        <v>47</v>
      </c>
      <c r="C42" s="238" t="s">
        <v>48</v>
      </c>
      <c r="D42" s="238"/>
      <c r="E42" s="238"/>
      <c r="F42" s="111">
        <f>'01 01 Pol'!AD316</f>
        <v>0</v>
      </c>
      <c r="G42" s="102">
        <f>'01 01 Pol'!AE316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88">
        <v>3</v>
      </c>
      <c r="B43" s="110" t="s">
        <v>49</v>
      </c>
      <c r="C43" s="238" t="s">
        <v>50</v>
      </c>
      <c r="D43" s="238"/>
      <c r="E43" s="238"/>
      <c r="F43" s="111">
        <f>'01 02 Pol'!AD123</f>
        <v>0</v>
      </c>
      <c r="G43" s="102">
        <f>'01 02 Pol'!AE123</f>
        <v>0</v>
      </c>
      <c r="H43" s="102"/>
      <c r="I43" s="103">
        <f>F43+G43+H43</f>
        <v>0</v>
      </c>
      <c r="J43" s="104" t="str">
        <f>IF(CenaCelkemVypocet=0,"",I43/CenaCelkemVypocet*100)</f>
        <v/>
      </c>
    </row>
    <row r="44" spans="1:10" ht="25.5" customHeight="1" x14ac:dyDescent="0.2">
      <c r="A44" s="88"/>
      <c r="B44" s="240" t="s">
        <v>51</v>
      </c>
      <c r="C44" s="241"/>
      <c r="D44" s="241"/>
      <c r="E44" s="241"/>
      <c r="F44" s="112">
        <f>SUMIF(A39:A43,"=1",F39:F43)</f>
        <v>0</v>
      </c>
      <c r="G44" s="113">
        <f>SUMIF(A39:A43,"=1",G39:G43)</f>
        <v>0</v>
      </c>
      <c r="H44" s="113">
        <f>SUMIF(A39:A43,"=1",H39:H43)</f>
        <v>0</v>
      </c>
      <c r="I44" s="114">
        <f>SUMIF(A39:A43,"=1",I39:I43)</f>
        <v>0</v>
      </c>
      <c r="J44" s="115">
        <f>SUMIF(A39:A43,"=1",J39:J43)</f>
        <v>0</v>
      </c>
    </row>
    <row r="48" spans="1:10" ht="15.75" x14ac:dyDescent="0.25">
      <c r="B48" s="124" t="s">
        <v>53</v>
      </c>
    </row>
    <row r="50" spans="1:10" ht="25.5" customHeight="1" x14ac:dyDescent="0.2">
      <c r="A50" s="126"/>
      <c r="B50" s="129" t="s">
        <v>17</v>
      </c>
      <c r="C50" s="129" t="s">
        <v>5</v>
      </c>
      <c r="D50" s="130"/>
      <c r="E50" s="130"/>
      <c r="F50" s="131" t="s">
        <v>54</v>
      </c>
      <c r="G50" s="131"/>
      <c r="H50" s="131"/>
      <c r="I50" s="131" t="s">
        <v>29</v>
      </c>
      <c r="J50" s="131" t="s">
        <v>0</v>
      </c>
    </row>
    <row r="51" spans="1:10" ht="36.75" customHeight="1" x14ac:dyDescent="0.2">
      <c r="A51" s="127"/>
      <c r="B51" s="132" t="s">
        <v>55</v>
      </c>
      <c r="C51" s="242" t="s">
        <v>56</v>
      </c>
      <c r="D51" s="243"/>
      <c r="E51" s="243"/>
      <c r="F51" s="138" t="s">
        <v>24</v>
      </c>
      <c r="G51" s="139"/>
      <c r="H51" s="139"/>
      <c r="I51" s="139">
        <f>'01 01 Pol'!G8</f>
        <v>0</v>
      </c>
      <c r="J51" s="136" t="str">
        <f>IF(I84=0,"",I51/I84*100)</f>
        <v/>
      </c>
    </row>
    <row r="52" spans="1:10" ht="36.75" customHeight="1" x14ac:dyDescent="0.2">
      <c r="A52" s="127"/>
      <c r="B52" s="132" t="s">
        <v>57</v>
      </c>
      <c r="C52" s="242" t="s">
        <v>58</v>
      </c>
      <c r="D52" s="243"/>
      <c r="E52" s="243"/>
      <c r="F52" s="138" t="s">
        <v>24</v>
      </c>
      <c r="G52" s="139"/>
      <c r="H52" s="139"/>
      <c r="I52" s="139">
        <f>'01 02 Pol'!G8</f>
        <v>0</v>
      </c>
      <c r="J52" s="136" t="str">
        <f>IF(I84=0,"",I52/I84*100)</f>
        <v/>
      </c>
    </row>
    <row r="53" spans="1:10" ht="36.75" customHeight="1" x14ac:dyDescent="0.2">
      <c r="A53" s="127"/>
      <c r="B53" s="132" t="s">
        <v>59</v>
      </c>
      <c r="C53" s="242" t="s">
        <v>60</v>
      </c>
      <c r="D53" s="243"/>
      <c r="E53" s="243"/>
      <c r="F53" s="138" t="s">
        <v>24</v>
      </c>
      <c r="G53" s="139"/>
      <c r="H53" s="139"/>
      <c r="I53" s="139">
        <f>'01 01 Pol'!G11</f>
        <v>0</v>
      </c>
      <c r="J53" s="136" t="str">
        <f>IF(I84=0,"",I53/I84*100)</f>
        <v/>
      </c>
    </row>
    <row r="54" spans="1:10" ht="36.75" customHeight="1" x14ac:dyDescent="0.2">
      <c r="A54" s="127"/>
      <c r="B54" s="132" t="s">
        <v>61</v>
      </c>
      <c r="C54" s="242" t="s">
        <v>62</v>
      </c>
      <c r="D54" s="243"/>
      <c r="E54" s="243"/>
      <c r="F54" s="138" t="s">
        <v>24</v>
      </c>
      <c r="G54" s="139"/>
      <c r="H54" s="139"/>
      <c r="I54" s="139">
        <f>'01 01 Pol'!G18+'01 02 Pol'!G37</f>
        <v>0</v>
      </c>
      <c r="J54" s="136" t="str">
        <f>IF(I84=0,"",I54/I84*100)</f>
        <v/>
      </c>
    </row>
    <row r="55" spans="1:10" ht="36.75" customHeight="1" x14ac:dyDescent="0.2">
      <c r="A55" s="127"/>
      <c r="B55" s="132" t="s">
        <v>63</v>
      </c>
      <c r="C55" s="242" t="s">
        <v>64</v>
      </c>
      <c r="D55" s="243"/>
      <c r="E55" s="243"/>
      <c r="F55" s="138" t="s">
        <v>24</v>
      </c>
      <c r="G55" s="139"/>
      <c r="H55" s="139"/>
      <c r="I55" s="139">
        <f>'01 01 Pol'!G33</f>
        <v>0</v>
      </c>
      <c r="J55" s="136" t="str">
        <f>IF(I84=0,"",I55/I84*100)</f>
        <v/>
      </c>
    </row>
    <row r="56" spans="1:10" ht="36.75" customHeight="1" x14ac:dyDescent="0.2">
      <c r="A56" s="127"/>
      <c r="B56" s="132" t="s">
        <v>65</v>
      </c>
      <c r="C56" s="242" t="s">
        <v>66</v>
      </c>
      <c r="D56" s="243"/>
      <c r="E56" s="243"/>
      <c r="F56" s="138" t="s">
        <v>24</v>
      </c>
      <c r="G56" s="139"/>
      <c r="H56" s="139"/>
      <c r="I56" s="139">
        <f>'01 02 Pol'!G41</f>
        <v>0</v>
      </c>
      <c r="J56" s="136" t="str">
        <f>IF(I84=0,"",I56/I84*100)</f>
        <v/>
      </c>
    </row>
    <row r="57" spans="1:10" ht="36.75" customHeight="1" x14ac:dyDescent="0.2">
      <c r="A57" s="127"/>
      <c r="B57" s="132" t="s">
        <v>65</v>
      </c>
      <c r="C57" s="242" t="s">
        <v>67</v>
      </c>
      <c r="D57" s="243"/>
      <c r="E57" s="243"/>
      <c r="F57" s="138" t="s">
        <v>24</v>
      </c>
      <c r="G57" s="139"/>
      <c r="H57" s="139"/>
      <c r="I57" s="139">
        <f>'01 01 Pol'!G53</f>
        <v>0</v>
      </c>
      <c r="J57" s="136" t="str">
        <f>IF(I84=0,"",I57/I84*100)</f>
        <v/>
      </c>
    </row>
    <row r="58" spans="1:10" ht="36.75" customHeight="1" x14ac:dyDescent="0.2">
      <c r="A58" s="127"/>
      <c r="B58" s="132" t="s">
        <v>68</v>
      </c>
      <c r="C58" s="242" t="s">
        <v>69</v>
      </c>
      <c r="D58" s="243"/>
      <c r="E58" s="243"/>
      <c r="F58" s="138" t="s">
        <v>24</v>
      </c>
      <c r="G58" s="139"/>
      <c r="H58" s="139"/>
      <c r="I58" s="139">
        <f>'01 01 Pol'!G67</f>
        <v>0</v>
      </c>
      <c r="J58" s="136" t="str">
        <f>IF(I84=0,"",I58/I84*100)</f>
        <v/>
      </c>
    </row>
    <row r="59" spans="1:10" ht="36.75" customHeight="1" x14ac:dyDescent="0.2">
      <c r="A59" s="127"/>
      <c r="B59" s="132" t="s">
        <v>70</v>
      </c>
      <c r="C59" s="242" t="s">
        <v>71</v>
      </c>
      <c r="D59" s="243"/>
      <c r="E59" s="243"/>
      <c r="F59" s="138" t="s">
        <v>24</v>
      </c>
      <c r="G59" s="139"/>
      <c r="H59" s="139"/>
      <c r="I59" s="139">
        <f>'01 02 Pol'!G51</f>
        <v>0</v>
      </c>
      <c r="J59" s="136" t="str">
        <f>IF(I84=0,"",I59/I84*100)</f>
        <v/>
      </c>
    </row>
    <row r="60" spans="1:10" ht="36.75" customHeight="1" x14ac:dyDescent="0.2">
      <c r="A60" s="127"/>
      <c r="B60" s="132" t="s">
        <v>72</v>
      </c>
      <c r="C60" s="242" t="s">
        <v>73</v>
      </c>
      <c r="D60" s="243"/>
      <c r="E60" s="243"/>
      <c r="F60" s="138" t="s">
        <v>24</v>
      </c>
      <c r="G60" s="139"/>
      <c r="H60" s="139"/>
      <c r="I60" s="139">
        <f>'01 01 Pol'!G102</f>
        <v>0</v>
      </c>
      <c r="J60" s="136" t="str">
        <f>IF(I84=0,"",I60/I84*100)</f>
        <v/>
      </c>
    </row>
    <row r="61" spans="1:10" ht="36.75" customHeight="1" x14ac:dyDescent="0.2">
      <c r="A61" s="127"/>
      <c r="B61" s="132" t="s">
        <v>74</v>
      </c>
      <c r="C61" s="242" t="s">
        <v>75</v>
      </c>
      <c r="D61" s="243"/>
      <c r="E61" s="243"/>
      <c r="F61" s="138" t="s">
        <v>24</v>
      </c>
      <c r="G61" s="139"/>
      <c r="H61" s="139"/>
      <c r="I61" s="139">
        <f>'01 02 Pol'!G56</f>
        <v>0</v>
      </c>
      <c r="J61" s="136" t="str">
        <f>IF(I84=0,"",I61/I84*100)</f>
        <v/>
      </c>
    </row>
    <row r="62" spans="1:10" ht="36.75" customHeight="1" x14ac:dyDescent="0.2">
      <c r="A62" s="127"/>
      <c r="B62" s="132" t="s">
        <v>76</v>
      </c>
      <c r="C62" s="242" t="s">
        <v>77</v>
      </c>
      <c r="D62" s="243"/>
      <c r="E62" s="243"/>
      <c r="F62" s="138" t="s">
        <v>24</v>
      </c>
      <c r="G62" s="139"/>
      <c r="H62" s="139"/>
      <c r="I62" s="139">
        <f>'01 02 Pol'!G59</f>
        <v>0</v>
      </c>
      <c r="J62" s="136" t="str">
        <f>IF(I84=0,"",I62/I84*100)</f>
        <v/>
      </c>
    </row>
    <row r="63" spans="1:10" ht="36.75" customHeight="1" x14ac:dyDescent="0.2">
      <c r="A63" s="127"/>
      <c r="B63" s="132" t="s">
        <v>78</v>
      </c>
      <c r="C63" s="242" t="s">
        <v>79</v>
      </c>
      <c r="D63" s="243"/>
      <c r="E63" s="243"/>
      <c r="F63" s="138" t="s">
        <v>24</v>
      </c>
      <c r="G63" s="139"/>
      <c r="H63" s="139"/>
      <c r="I63" s="139">
        <f>'01 02 Pol'!G68</f>
        <v>0</v>
      </c>
      <c r="J63" s="136" t="str">
        <f>IF(I84=0,"",I63/I84*100)</f>
        <v/>
      </c>
    </row>
    <row r="64" spans="1:10" ht="36.75" customHeight="1" x14ac:dyDescent="0.2">
      <c r="A64" s="127"/>
      <c r="B64" s="132" t="s">
        <v>80</v>
      </c>
      <c r="C64" s="242" t="s">
        <v>81</v>
      </c>
      <c r="D64" s="243"/>
      <c r="E64" s="243"/>
      <c r="F64" s="138" t="s">
        <v>24</v>
      </c>
      <c r="G64" s="139"/>
      <c r="H64" s="139"/>
      <c r="I64" s="139">
        <f>'01 01 Pol'!G202</f>
        <v>0</v>
      </c>
      <c r="J64" s="136" t="str">
        <f>IF(I84=0,"",I64/I84*100)</f>
        <v/>
      </c>
    </row>
    <row r="65" spans="1:10" ht="36.75" customHeight="1" x14ac:dyDescent="0.2">
      <c r="A65" s="127"/>
      <c r="B65" s="132" t="s">
        <v>82</v>
      </c>
      <c r="C65" s="242" t="s">
        <v>83</v>
      </c>
      <c r="D65" s="243"/>
      <c r="E65" s="243"/>
      <c r="F65" s="138" t="s">
        <v>24</v>
      </c>
      <c r="G65" s="139"/>
      <c r="H65" s="139"/>
      <c r="I65" s="139">
        <f>'01 01 Pol'!G211</f>
        <v>0</v>
      </c>
      <c r="J65" s="136" t="str">
        <f>IF(I84=0,"",I65/I84*100)</f>
        <v/>
      </c>
    </row>
    <row r="66" spans="1:10" ht="36.75" customHeight="1" x14ac:dyDescent="0.2">
      <c r="A66" s="127"/>
      <c r="B66" s="132" t="s">
        <v>84</v>
      </c>
      <c r="C66" s="242" t="s">
        <v>85</v>
      </c>
      <c r="D66" s="243"/>
      <c r="E66" s="243"/>
      <c r="F66" s="138" t="s">
        <v>25</v>
      </c>
      <c r="G66" s="139"/>
      <c r="H66" s="139"/>
      <c r="I66" s="139">
        <f>'01 01 Pol'!G213</f>
        <v>0</v>
      </c>
      <c r="J66" s="136" t="str">
        <f>IF(I84=0,"",I66/I84*100)</f>
        <v/>
      </c>
    </row>
    <row r="67" spans="1:10" ht="36.75" customHeight="1" x14ac:dyDescent="0.2">
      <c r="A67" s="127"/>
      <c r="B67" s="132" t="s">
        <v>86</v>
      </c>
      <c r="C67" s="242" t="s">
        <v>87</v>
      </c>
      <c r="D67" s="243"/>
      <c r="E67" s="243"/>
      <c r="F67" s="138" t="s">
        <v>25</v>
      </c>
      <c r="G67" s="139"/>
      <c r="H67" s="139"/>
      <c r="I67" s="139">
        <f>'01 01 Pol'!G221</f>
        <v>0</v>
      </c>
      <c r="J67" s="136" t="str">
        <f>IF(I84=0,"",I67/I84*100)</f>
        <v/>
      </c>
    </row>
    <row r="68" spans="1:10" ht="36.75" customHeight="1" x14ac:dyDescent="0.2">
      <c r="A68" s="127"/>
      <c r="B68" s="132" t="s">
        <v>88</v>
      </c>
      <c r="C68" s="242" t="s">
        <v>89</v>
      </c>
      <c r="D68" s="243"/>
      <c r="E68" s="243"/>
      <c r="F68" s="138" t="s">
        <v>25</v>
      </c>
      <c r="G68" s="139"/>
      <c r="H68" s="139"/>
      <c r="I68" s="139">
        <f>'01 02 Pol'!G70</f>
        <v>0</v>
      </c>
      <c r="J68" s="136" t="str">
        <f>IF(I84=0,"",I68/I84*100)</f>
        <v/>
      </c>
    </row>
    <row r="69" spans="1:10" ht="36.75" customHeight="1" x14ac:dyDescent="0.2">
      <c r="A69" s="127"/>
      <c r="B69" s="132" t="s">
        <v>90</v>
      </c>
      <c r="C69" s="242" t="s">
        <v>91</v>
      </c>
      <c r="D69" s="243"/>
      <c r="E69" s="243"/>
      <c r="F69" s="138" t="s">
        <v>25</v>
      </c>
      <c r="G69" s="139"/>
      <c r="H69" s="139"/>
      <c r="I69" s="139">
        <f>'01 01 Pol'!G230</f>
        <v>0</v>
      </c>
      <c r="J69" s="136" t="str">
        <f>IF(I84=0,"",I69/I84*100)</f>
        <v/>
      </c>
    </row>
    <row r="70" spans="1:10" ht="36.75" customHeight="1" x14ac:dyDescent="0.2">
      <c r="A70" s="127"/>
      <c r="B70" s="132" t="s">
        <v>92</v>
      </c>
      <c r="C70" s="242" t="s">
        <v>93</v>
      </c>
      <c r="D70" s="243"/>
      <c r="E70" s="243"/>
      <c r="F70" s="138" t="s">
        <v>25</v>
      </c>
      <c r="G70" s="139"/>
      <c r="H70" s="139"/>
      <c r="I70" s="139">
        <f>'01 01 Pol'!G232</f>
        <v>0</v>
      </c>
      <c r="J70" s="136" t="str">
        <f>IF(I84=0,"",I70/I84*100)</f>
        <v/>
      </c>
    </row>
    <row r="71" spans="1:10" ht="36.75" customHeight="1" x14ac:dyDescent="0.2">
      <c r="A71" s="127"/>
      <c r="B71" s="132" t="s">
        <v>94</v>
      </c>
      <c r="C71" s="242" t="s">
        <v>95</v>
      </c>
      <c r="D71" s="243"/>
      <c r="E71" s="243"/>
      <c r="F71" s="138" t="s">
        <v>25</v>
      </c>
      <c r="G71" s="139"/>
      <c r="H71" s="139"/>
      <c r="I71" s="139">
        <f>'01 01 Pol'!G243</f>
        <v>0</v>
      </c>
      <c r="J71" s="136" t="str">
        <f>IF(I84=0,"",I71/I84*100)</f>
        <v/>
      </c>
    </row>
    <row r="72" spans="1:10" ht="36.75" customHeight="1" x14ac:dyDescent="0.2">
      <c r="A72" s="127"/>
      <c r="B72" s="132" t="s">
        <v>96</v>
      </c>
      <c r="C72" s="242" t="s">
        <v>97</v>
      </c>
      <c r="D72" s="243"/>
      <c r="E72" s="243"/>
      <c r="F72" s="138" t="s">
        <v>25</v>
      </c>
      <c r="G72" s="139"/>
      <c r="H72" s="139"/>
      <c r="I72" s="139">
        <f>'01 01 Pol'!G246</f>
        <v>0</v>
      </c>
      <c r="J72" s="136" t="str">
        <f>IF(I84=0,"",I72/I84*100)</f>
        <v/>
      </c>
    </row>
    <row r="73" spans="1:10" ht="36.75" customHeight="1" x14ac:dyDescent="0.2">
      <c r="A73" s="127"/>
      <c r="B73" s="132" t="s">
        <v>98</v>
      </c>
      <c r="C73" s="242" t="s">
        <v>99</v>
      </c>
      <c r="D73" s="243"/>
      <c r="E73" s="243"/>
      <c r="F73" s="138" t="s">
        <v>25</v>
      </c>
      <c r="G73" s="139"/>
      <c r="H73" s="139"/>
      <c r="I73" s="139">
        <f>'01 01 Pol'!G263</f>
        <v>0</v>
      </c>
      <c r="J73" s="136" t="str">
        <f>IF(I84=0,"",I73/I84*100)</f>
        <v/>
      </c>
    </row>
    <row r="74" spans="1:10" ht="36.75" customHeight="1" x14ac:dyDescent="0.2">
      <c r="A74" s="127"/>
      <c r="B74" s="132" t="s">
        <v>100</v>
      </c>
      <c r="C74" s="242" t="s">
        <v>101</v>
      </c>
      <c r="D74" s="243"/>
      <c r="E74" s="243"/>
      <c r="F74" s="138" t="s">
        <v>25</v>
      </c>
      <c r="G74" s="139"/>
      <c r="H74" s="139"/>
      <c r="I74" s="139">
        <f>'01 01 Pol'!G285</f>
        <v>0</v>
      </c>
      <c r="J74" s="136" t="str">
        <f>IF(I84=0,"",I74/I84*100)</f>
        <v/>
      </c>
    </row>
    <row r="75" spans="1:10" ht="36.75" customHeight="1" x14ac:dyDescent="0.2">
      <c r="A75" s="127"/>
      <c r="B75" s="132" t="s">
        <v>102</v>
      </c>
      <c r="C75" s="242" t="s">
        <v>103</v>
      </c>
      <c r="D75" s="243"/>
      <c r="E75" s="243"/>
      <c r="F75" s="138" t="s">
        <v>25</v>
      </c>
      <c r="G75" s="139"/>
      <c r="H75" s="139"/>
      <c r="I75" s="139">
        <f>'01 01 Pol'!G296</f>
        <v>0</v>
      </c>
      <c r="J75" s="136" t="str">
        <f>IF(I84=0,"",I75/I84*100)</f>
        <v/>
      </c>
    </row>
    <row r="76" spans="1:10" ht="36.75" customHeight="1" x14ac:dyDescent="0.2">
      <c r="A76" s="127"/>
      <c r="B76" s="132" t="s">
        <v>102</v>
      </c>
      <c r="C76" s="242" t="s">
        <v>104</v>
      </c>
      <c r="D76" s="243"/>
      <c r="E76" s="243"/>
      <c r="F76" s="138" t="s">
        <v>25</v>
      </c>
      <c r="G76" s="139"/>
      <c r="H76" s="139"/>
      <c r="I76" s="139">
        <f>'01 02 Pol'!G95</f>
        <v>0</v>
      </c>
      <c r="J76" s="136" t="str">
        <f>IF(I84=0,"",I76/I84*100)</f>
        <v/>
      </c>
    </row>
    <row r="77" spans="1:10" ht="36.75" customHeight="1" x14ac:dyDescent="0.2">
      <c r="A77" s="127"/>
      <c r="B77" s="132" t="s">
        <v>105</v>
      </c>
      <c r="C77" s="242" t="s">
        <v>106</v>
      </c>
      <c r="D77" s="243"/>
      <c r="E77" s="243"/>
      <c r="F77" s="138" t="s">
        <v>25</v>
      </c>
      <c r="G77" s="139"/>
      <c r="H77" s="139"/>
      <c r="I77" s="139">
        <f>'01 01 Pol'!G303</f>
        <v>0</v>
      </c>
      <c r="J77" s="136" t="str">
        <f>IF(I84=0,"",I77/I84*100)</f>
        <v/>
      </c>
    </row>
    <row r="78" spans="1:10" ht="36.75" customHeight="1" x14ac:dyDescent="0.2">
      <c r="A78" s="127"/>
      <c r="B78" s="132" t="s">
        <v>107</v>
      </c>
      <c r="C78" s="242" t="s">
        <v>107</v>
      </c>
      <c r="D78" s="243"/>
      <c r="E78" s="243"/>
      <c r="F78" s="138" t="s">
        <v>26</v>
      </c>
      <c r="G78" s="139"/>
      <c r="H78" s="139"/>
      <c r="I78" s="139">
        <f>'01 01 Pol'!G313</f>
        <v>0</v>
      </c>
      <c r="J78" s="136" t="str">
        <f>IF(I84=0,"",I78/I84*100)</f>
        <v/>
      </c>
    </row>
    <row r="79" spans="1:10" ht="36.75" customHeight="1" x14ac:dyDescent="0.2">
      <c r="A79" s="127"/>
      <c r="B79" s="132" t="s">
        <v>108</v>
      </c>
      <c r="C79" s="242" t="s">
        <v>109</v>
      </c>
      <c r="D79" s="243"/>
      <c r="E79" s="243"/>
      <c r="F79" s="138" t="s">
        <v>26</v>
      </c>
      <c r="G79" s="139"/>
      <c r="H79" s="139"/>
      <c r="I79" s="139">
        <f>'01 02 Pol'!G98</f>
        <v>0</v>
      </c>
      <c r="J79" s="136" t="str">
        <f>IF(I84=0,"",I79/I84*100)</f>
        <v/>
      </c>
    </row>
    <row r="80" spans="1:10" ht="36.75" customHeight="1" x14ac:dyDescent="0.2">
      <c r="A80" s="127"/>
      <c r="B80" s="132" t="s">
        <v>110</v>
      </c>
      <c r="C80" s="242" t="s">
        <v>111</v>
      </c>
      <c r="D80" s="243"/>
      <c r="E80" s="243"/>
      <c r="F80" s="138" t="s">
        <v>26</v>
      </c>
      <c r="G80" s="139"/>
      <c r="H80" s="139"/>
      <c r="I80" s="139">
        <f>'01 02 Pol'!G101</f>
        <v>0</v>
      </c>
      <c r="J80" s="136" t="str">
        <f>IF(I84=0,"",I80/I84*100)</f>
        <v/>
      </c>
    </row>
    <row r="81" spans="1:10" ht="36.75" customHeight="1" x14ac:dyDescent="0.2">
      <c r="A81" s="127"/>
      <c r="B81" s="132" t="s">
        <v>112</v>
      </c>
      <c r="C81" s="242" t="s">
        <v>113</v>
      </c>
      <c r="D81" s="243"/>
      <c r="E81" s="243"/>
      <c r="F81" s="138" t="s">
        <v>26</v>
      </c>
      <c r="G81" s="139"/>
      <c r="H81" s="139"/>
      <c r="I81" s="139">
        <f>'01 02 Pol'!G110</f>
        <v>0</v>
      </c>
      <c r="J81" s="136" t="str">
        <f>IF(I84=0,"",I81/I84*100)</f>
        <v/>
      </c>
    </row>
    <row r="82" spans="1:10" ht="36.75" customHeight="1" x14ac:dyDescent="0.2">
      <c r="A82" s="127"/>
      <c r="B82" s="132" t="s">
        <v>114</v>
      </c>
      <c r="C82" s="242" t="s">
        <v>115</v>
      </c>
      <c r="D82" s="243"/>
      <c r="E82" s="243"/>
      <c r="F82" s="138" t="s">
        <v>116</v>
      </c>
      <c r="G82" s="139"/>
      <c r="H82" s="139"/>
      <c r="I82" s="139">
        <f>'01 02 Pol'!G112</f>
        <v>0</v>
      </c>
      <c r="J82" s="136" t="str">
        <f>IF(I84=0,"",I82/I84*100)</f>
        <v/>
      </c>
    </row>
    <row r="83" spans="1:10" ht="36.75" customHeight="1" x14ac:dyDescent="0.2">
      <c r="A83" s="127"/>
      <c r="B83" s="132" t="s">
        <v>117</v>
      </c>
      <c r="C83" s="242" t="s">
        <v>27</v>
      </c>
      <c r="D83" s="243"/>
      <c r="E83" s="243"/>
      <c r="F83" s="138" t="s">
        <v>117</v>
      </c>
      <c r="G83" s="139"/>
      <c r="H83" s="139"/>
      <c r="I83" s="139">
        <f>'01 02 Pol'!G118</f>
        <v>0</v>
      </c>
      <c r="J83" s="136" t="str">
        <f>IF(I84=0,"",I83/I84*100)</f>
        <v/>
      </c>
    </row>
    <row r="84" spans="1:10" ht="25.5" customHeight="1" x14ac:dyDescent="0.2">
      <c r="A84" s="128"/>
      <c r="B84" s="133" t="s">
        <v>1</v>
      </c>
      <c r="C84" s="134"/>
      <c r="D84" s="135"/>
      <c r="E84" s="135"/>
      <c r="F84" s="140"/>
      <c r="G84" s="141"/>
      <c r="H84" s="141"/>
      <c r="I84" s="141">
        <f>SUM(I51:I83)</f>
        <v>0</v>
      </c>
      <c r="J84" s="137">
        <f>SUM(J51:J83)</f>
        <v>0</v>
      </c>
    </row>
    <row r="85" spans="1:10" x14ac:dyDescent="0.2">
      <c r="F85" s="86"/>
      <c r="G85" s="86"/>
      <c r="H85" s="86"/>
      <c r="I85" s="86"/>
      <c r="J85" s="87"/>
    </row>
    <row r="86" spans="1:10" x14ac:dyDescent="0.2">
      <c r="F86" s="86"/>
      <c r="G86" s="86"/>
      <c r="H86" s="86"/>
      <c r="I86" s="86"/>
      <c r="J86" s="87"/>
    </row>
    <row r="87" spans="1:10" x14ac:dyDescent="0.2">
      <c r="F87" s="86"/>
      <c r="G87" s="86"/>
      <c r="H87" s="86"/>
      <c r="I87" s="86"/>
      <c r="J87" s="87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5000"/>
  <sheetViews>
    <sheetView workbookViewId="0">
      <pane ySplit="7" topLeftCell="A8" activePane="bottomLeft" state="frozen"/>
      <selection pane="bottomLeft" activeCell="F15" sqref="F15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19" max="23" width="0" hidden="1" customWidth="1"/>
    <col min="28" max="28" width="0" hidden="1" customWidth="1"/>
    <col min="30" max="40" width="0" hidden="1" customWidth="1"/>
    <col min="52" max="52" width="98.7109375" customWidth="1"/>
  </cols>
  <sheetData>
    <row r="1" spans="1:59" ht="15.75" customHeight="1" x14ac:dyDescent="0.25">
      <c r="A1" s="250" t="s">
        <v>119</v>
      </c>
      <c r="B1" s="250"/>
      <c r="C1" s="250"/>
      <c r="D1" s="250"/>
      <c r="E1" s="250"/>
      <c r="F1" s="250"/>
      <c r="G1" s="250"/>
      <c r="AF1" t="s">
        <v>120</v>
      </c>
    </row>
    <row r="2" spans="1:59" ht="25.15" customHeight="1" x14ac:dyDescent="0.2">
      <c r="A2" s="143" t="s">
        <v>7</v>
      </c>
      <c r="B2" s="49" t="s">
        <v>43</v>
      </c>
      <c r="C2" s="251" t="s">
        <v>44</v>
      </c>
      <c r="D2" s="252"/>
      <c r="E2" s="252"/>
      <c r="F2" s="252"/>
      <c r="G2" s="253"/>
      <c r="AF2" t="s">
        <v>121</v>
      </c>
    </row>
    <row r="3" spans="1:59" ht="25.15" customHeight="1" x14ac:dyDescent="0.2">
      <c r="A3" s="143" t="s">
        <v>8</v>
      </c>
      <c r="B3" s="49" t="s">
        <v>47</v>
      </c>
      <c r="C3" s="251" t="s">
        <v>44</v>
      </c>
      <c r="D3" s="252"/>
      <c r="E3" s="252"/>
      <c r="F3" s="252"/>
      <c r="G3" s="253"/>
      <c r="AB3" s="125" t="s">
        <v>121</v>
      </c>
      <c r="AF3" t="s">
        <v>122</v>
      </c>
    </row>
    <row r="4" spans="1:59" ht="25.15" customHeight="1" x14ac:dyDescent="0.2">
      <c r="A4" s="144" t="s">
        <v>9</v>
      </c>
      <c r="B4" s="145" t="s">
        <v>47</v>
      </c>
      <c r="C4" s="254" t="s">
        <v>48</v>
      </c>
      <c r="D4" s="255"/>
      <c r="E4" s="255"/>
      <c r="F4" s="255"/>
      <c r="G4" s="256"/>
      <c r="AF4" t="s">
        <v>123</v>
      </c>
    </row>
    <row r="5" spans="1:59" x14ac:dyDescent="0.2">
      <c r="D5" s="10"/>
    </row>
    <row r="6" spans="1:59" ht="38.25" x14ac:dyDescent="0.2">
      <c r="A6" s="147" t="s">
        <v>124</v>
      </c>
      <c r="B6" s="149" t="s">
        <v>125</v>
      </c>
      <c r="C6" s="149" t="s">
        <v>126</v>
      </c>
      <c r="D6" s="148" t="s">
        <v>127</v>
      </c>
      <c r="E6" s="147" t="s">
        <v>128</v>
      </c>
      <c r="F6" s="146" t="s">
        <v>129</v>
      </c>
      <c r="G6" s="147" t="s">
        <v>29</v>
      </c>
      <c r="H6" s="150" t="s">
        <v>30</v>
      </c>
      <c r="I6" s="150" t="s">
        <v>130</v>
      </c>
      <c r="J6" s="150" t="s">
        <v>31</v>
      </c>
      <c r="K6" s="150" t="s">
        <v>131</v>
      </c>
      <c r="L6" s="150" t="s">
        <v>132</v>
      </c>
      <c r="M6" s="150" t="s">
        <v>133</v>
      </c>
      <c r="N6" s="150" t="s">
        <v>134</v>
      </c>
      <c r="O6" s="150" t="s">
        <v>135</v>
      </c>
      <c r="P6" s="150" t="s">
        <v>136</v>
      </c>
      <c r="Q6" s="150" t="s">
        <v>137</v>
      </c>
      <c r="R6" s="150" t="s">
        <v>138</v>
      </c>
      <c r="S6" s="150" t="s">
        <v>139</v>
      </c>
      <c r="T6" s="150" t="s">
        <v>140</v>
      </c>
      <c r="U6" s="150" t="s">
        <v>141</v>
      </c>
      <c r="V6" s="150" t="s">
        <v>142</v>
      </c>
      <c r="W6" s="150" t="s">
        <v>143</v>
      </c>
    </row>
    <row r="7" spans="1:59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59" x14ac:dyDescent="0.2">
      <c r="A8" s="164" t="s">
        <v>144</v>
      </c>
      <c r="B8" s="165" t="s">
        <v>55</v>
      </c>
      <c r="C8" s="186" t="s">
        <v>56</v>
      </c>
      <c r="D8" s="166"/>
      <c r="E8" s="167"/>
      <c r="F8" s="168"/>
      <c r="G8" s="168">
        <f>SUMIF(AF9:AF10,"&lt;&gt;NOR",G9:G10)</f>
        <v>0</v>
      </c>
      <c r="H8" s="168"/>
      <c r="I8" s="168">
        <f>SUM(I9:I10)</f>
        <v>0</v>
      </c>
      <c r="J8" s="168"/>
      <c r="K8" s="168">
        <f>SUM(K9:K10)</f>
        <v>0</v>
      </c>
      <c r="L8" s="168"/>
      <c r="M8" s="168">
        <f>SUM(M9:M10)</f>
        <v>0</v>
      </c>
      <c r="N8" s="168"/>
      <c r="O8" s="168">
        <f>SUM(O9:O10)</f>
        <v>0</v>
      </c>
      <c r="P8" s="168"/>
      <c r="Q8" s="168">
        <f>SUM(Q9:Q10)</f>
        <v>0</v>
      </c>
      <c r="R8" s="168"/>
      <c r="S8" s="169"/>
      <c r="T8" s="163"/>
      <c r="U8" s="163">
        <f>SUM(U9:U10)</f>
        <v>0</v>
      </c>
      <c r="V8" s="163"/>
      <c r="W8" s="163"/>
      <c r="AF8" t="s">
        <v>145</v>
      </c>
    </row>
    <row r="9" spans="1:59" outlineLevel="1" x14ac:dyDescent="0.2">
      <c r="A9" s="177">
        <v>1</v>
      </c>
      <c r="B9" s="178" t="s">
        <v>146</v>
      </c>
      <c r="C9" s="187" t="s">
        <v>147</v>
      </c>
      <c r="D9" s="179" t="s">
        <v>148</v>
      </c>
      <c r="E9" s="180">
        <v>1</v>
      </c>
      <c r="F9" s="181"/>
      <c r="G9" s="182">
        <f>ROUND(E9*F9,2)</f>
        <v>0</v>
      </c>
      <c r="H9" s="181"/>
      <c r="I9" s="182">
        <f>ROUND(E9*H9,2)</f>
        <v>0</v>
      </c>
      <c r="J9" s="181"/>
      <c r="K9" s="182">
        <f>ROUND(E9*J9,2)</f>
        <v>0</v>
      </c>
      <c r="L9" s="182">
        <v>15</v>
      </c>
      <c r="M9" s="182">
        <f>G9*(1+L9/100)</f>
        <v>0</v>
      </c>
      <c r="N9" s="182">
        <v>0</v>
      </c>
      <c r="O9" s="182">
        <f>ROUND(E9*N9,2)</f>
        <v>0</v>
      </c>
      <c r="P9" s="182">
        <v>0</v>
      </c>
      <c r="Q9" s="182">
        <f>ROUND(E9*P9,2)</f>
        <v>0</v>
      </c>
      <c r="R9" s="182"/>
      <c r="S9" s="183" t="s">
        <v>150</v>
      </c>
      <c r="T9" s="160">
        <v>0</v>
      </c>
      <c r="U9" s="160">
        <f>ROUND(E9*T9,2)</f>
        <v>0</v>
      </c>
      <c r="V9" s="160"/>
      <c r="W9" s="160" t="s">
        <v>56</v>
      </c>
      <c r="X9" s="151"/>
      <c r="Y9" s="151"/>
      <c r="Z9" s="151"/>
      <c r="AA9" s="151"/>
      <c r="AB9" s="151"/>
      <c r="AC9" s="151"/>
      <c r="AD9" s="151"/>
      <c r="AE9" s="151"/>
      <c r="AF9" s="151" t="s">
        <v>151</v>
      </c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</row>
    <row r="10" spans="1:59" outlineLevel="1" x14ac:dyDescent="0.2">
      <c r="A10" s="177">
        <v>2</v>
      </c>
      <c r="B10" s="178" t="s">
        <v>152</v>
      </c>
      <c r="C10" s="187" t="s">
        <v>153</v>
      </c>
      <c r="D10" s="179" t="s">
        <v>148</v>
      </c>
      <c r="E10" s="180">
        <v>1</v>
      </c>
      <c r="F10" s="181"/>
      <c r="G10" s="182">
        <f>ROUND(E10*F10,2)</f>
        <v>0</v>
      </c>
      <c r="H10" s="181"/>
      <c r="I10" s="182">
        <f>ROUND(E10*H10,2)</f>
        <v>0</v>
      </c>
      <c r="J10" s="181"/>
      <c r="K10" s="182">
        <f>ROUND(E10*J10,2)</f>
        <v>0</v>
      </c>
      <c r="L10" s="182">
        <v>15</v>
      </c>
      <c r="M10" s="182">
        <f>G10*(1+L10/100)</f>
        <v>0</v>
      </c>
      <c r="N10" s="182">
        <v>0</v>
      </c>
      <c r="O10" s="182">
        <f>ROUND(E10*N10,2)</f>
        <v>0</v>
      </c>
      <c r="P10" s="182">
        <v>0</v>
      </c>
      <c r="Q10" s="182">
        <f>ROUND(E10*P10,2)</f>
        <v>0</v>
      </c>
      <c r="R10" s="182"/>
      <c r="S10" s="183" t="s">
        <v>150</v>
      </c>
      <c r="T10" s="160">
        <v>0</v>
      </c>
      <c r="U10" s="160">
        <f>ROUND(E10*T10,2)</f>
        <v>0</v>
      </c>
      <c r="V10" s="160"/>
      <c r="W10" s="160" t="s">
        <v>154</v>
      </c>
      <c r="X10" s="151"/>
      <c r="Y10" s="151"/>
      <c r="Z10" s="151"/>
      <c r="AA10" s="151"/>
      <c r="AB10" s="151"/>
      <c r="AC10" s="151"/>
      <c r="AD10" s="151"/>
      <c r="AE10" s="151"/>
      <c r="AF10" s="151" t="s">
        <v>155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</row>
    <row r="11" spans="1:59" x14ac:dyDescent="0.2">
      <c r="A11" s="164" t="s">
        <v>144</v>
      </c>
      <c r="B11" s="165" t="s">
        <v>59</v>
      </c>
      <c r="C11" s="186" t="s">
        <v>60</v>
      </c>
      <c r="D11" s="166"/>
      <c r="E11" s="167"/>
      <c r="F11" s="168"/>
      <c r="G11" s="168">
        <f>SUMIF(AF12:AF17,"&lt;&gt;NOR",G12:G17)</f>
        <v>0</v>
      </c>
      <c r="H11" s="168"/>
      <c r="I11" s="168">
        <f>SUM(I12:I17)</f>
        <v>0</v>
      </c>
      <c r="J11" s="168"/>
      <c r="K11" s="168">
        <f>SUM(K12:K17)</f>
        <v>0</v>
      </c>
      <c r="L11" s="168"/>
      <c r="M11" s="168">
        <f>SUM(M12:M17)</f>
        <v>0</v>
      </c>
      <c r="N11" s="168"/>
      <c r="O11" s="168">
        <f>SUM(O12:O17)</f>
        <v>0</v>
      </c>
      <c r="P11" s="168"/>
      <c r="Q11" s="168">
        <f>SUM(Q12:Q17)</f>
        <v>0</v>
      </c>
      <c r="R11" s="168"/>
      <c r="S11" s="169"/>
      <c r="T11" s="163"/>
      <c r="U11" s="163">
        <f>SUM(U12:U17)</f>
        <v>0</v>
      </c>
      <c r="V11" s="163"/>
      <c r="W11" s="163"/>
      <c r="AF11" t="s">
        <v>145</v>
      </c>
    </row>
    <row r="12" spans="1:59" ht="22.5" outlineLevel="1" x14ac:dyDescent="0.2">
      <c r="A12" s="170">
        <v>3</v>
      </c>
      <c r="B12" s="171" t="s">
        <v>156</v>
      </c>
      <c r="C12" s="188" t="s">
        <v>157</v>
      </c>
      <c r="D12" s="172" t="s">
        <v>158</v>
      </c>
      <c r="E12" s="173">
        <v>43.6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15</v>
      </c>
      <c r="M12" s="175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/>
      <c r="S12" s="176" t="s">
        <v>159</v>
      </c>
      <c r="T12" s="160">
        <v>0</v>
      </c>
      <c r="U12" s="160">
        <f>ROUND(E12*T12,2)</f>
        <v>0</v>
      </c>
      <c r="V12" s="160"/>
      <c r="W12" s="160" t="s">
        <v>154</v>
      </c>
      <c r="X12" s="151"/>
      <c r="Y12" s="151"/>
      <c r="Z12" s="151"/>
      <c r="AA12" s="151"/>
      <c r="AB12" s="151"/>
      <c r="AC12" s="151"/>
      <c r="AD12" s="151"/>
      <c r="AE12" s="151"/>
      <c r="AF12" s="151" t="s">
        <v>155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</row>
    <row r="13" spans="1:59" outlineLevel="1" x14ac:dyDescent="0.2">
      <c r="A13" s="158"/>
      <c r="B13" s="159"/>
      <c r="C13" s="189" t="s">
        <v>160</v>
      </c>
      <c r="D13" s="161"/>
      <c r="E13" s="162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1"/>
      <c r="Y13" s="151"/>
      <c r="Z13" s="151"/>
      <c r="AA13" s="151"/>
      <c r="AB13" s="151"/>
      <c r="AC13" s="151"/>
      <c r="AD13" s="151"/>
      <c r="AE13" s="151"/>
      <c r="AF13" s="151" t="s">
        <v>161</v>
      </c>
      <c r="AG13" s="151">
        <v>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</row>
    <row r="14" spans="1:59" outlineLevel="1" x14ac:dyDescent="0.2">
      <c r="A14" s="158"/>
      <c r="B14" s="159"/>
      <c r="C14" s="189" t="s">
        <v>162</v>
      </c>
      <c r="D14" s="161"/>
      <c r="E14" s="162">
        <v>43.6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1"/>
      <c r="Y14" s="151"/>
      <c r="Z14" s="151"/>
      <c r="AA14" s="151"/>
      <c r="AB14" s="151"/>
      <c r="AC14" s="151"/>
      <c r="AD14" s="151"/>
      <c r="AE14" s="151"/>
      <c r="AF14" s="151" t="s">
        <v>161</v>
      </c>
      <c r="AG14" s="151">
        <v>0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</row>
    <row r="15" spans="1:59" outlineLevel="1" x14ac:dyDescent="0.2">
      <c r="A15" s="170">
        <v>4</v>
      </c>
      <c r="B15" s="171" t="s">
        <v>163</v>
      </c>
      <c r="C15" s="188" t="s">
        <v>164</v>
      </c>
      <c r="D15" s="172" t="s">
        <v>158</v>
      </c>
      <c r="E15" s="173">
        <v>50.14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15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76" t="s">
        <v>165</v>
      </c>
      <c r="T15" s="160">
        <v>0</v>
      </c>
      <c r="U15" s="160">
        <f>ROUND(E15*T15,2)</f>
        <v>0</v>
      </c>
      <c r="V15" s="160"/>
      <c r="W15" s="160" t="s">
        <v>166</v>
      </c>
      <c r="X15" s="151"/>
      <c r="Y15" s="151"/>
      <c r="Z15" s="151"/>
      <c r="AA15" s="151"/>
      <c r="AB15" s="151"/>
      <c r="AC15" s="151"/>
      <c r="AD15" s="151"/>
      <c r="AE15" s="151"/>
      <c r="AF15" s="151" t="s">
        <v>167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</row>
    <row r="16" spans="1:59" outlineLevel="1" x14ac:dyDescent="0.2">
      <c r="A16" s="158"/>
      <c r="B16" s="159"/>
      <c r="C16" s="189" t="s">
        <v>168</v>
      </c>
      <c r="D16" s="161"/>
      <c r="E16" s="162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1"/>
      <c r="Y16" s="151"/>
      <c r="Z16" s="151"/>
      <c r="AA16" s="151"/>
      <c r="AB16" s="151"/>
      <c r="AC16" s="151"/>
      <c r="AD16" s="151"/>
      <c r="AE16" s="151"/>
      <c r="AF16" s="151" t="s">
        <v>161</v>
      </c>
      <c r="AG16" s="151">
        <v>0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</row>
    <row r="17" spans="1:59" outlineLevel="1" x14ac:dyDescent="0.2">
      <c r="A17" s="158"/>
      <c r="B17" s="159"/>
      <c r="C17" s="189" t="s">
        <v>169</v>
      </c>
      <c r="D17" s="161"/>
      <c r="E17" s="162">
        <v>50.14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1"/>
      <c r="Y17" s="151"/>
      <c r="Z17" s="151"/>
      <c r="AA17" s="151"/>
      <c r="AB17" s="151"/>
      <c r="AC17" s="151"/>
      <c r="AD17" s="151"/>
      <c r="AE17" s="151"/>
      <c r="AF17" s="151" t="s">
        <v>161</v>
      </c>
      <c r="AG17" s="151">
        <v>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</row>
    <row r="18" spans="1:59" x14ac:dyDescent="0.2">
      <c r="A18" s="164" t="s">
        <v>144</v>
      </c>
      <c r="B18" s="165" t="s">
        <v>61</v>
      </c>
      <c r="C18" s="186" t="s">
        <v>62</v>
      </c>
      <c r="D18" s="166"/>
      <c r="E18" s="167"/>
      <c r="F18" s="168"/>
      <c r="G18" s="168">
        <f>SUMIF(AF19:AF32,"&lt;&gt;NOR",G19:G32)</f>
        <v>0</v>
      </c>
      <c r="H18" s="168"/>
      <c r="I18" s="168">
        <f>SUM(I19:I32)</f>
        <v>0</v>
      </c>
      <c r="J18" s="168"/>
      <c r="K18" s="168">
        <f>SUM(K19:K32)</f>
        <v>0</v>
      </c>
      <c r="L18" s="168"/>
      <c r="M18" s="168">
        <f>SUM(M19:M32)</f>
        <v>0</v>
      </c>
      <c r="N18" s="168"/>
      <c r="O18" s="168">
        <f>SUM(O19:O32)</f>
        <v>0</v>
      </c>
      <c r="P18" s="168"/>
      <c r="Q18" s="168">
        <f>SUM(Q19:Q32)</f>
        <v>0</v>
      </c>
      <c r="R18" s="168"/>
      <c r="S18" s="169"/>
      <c r="T18" s="163"/>
      <c r="U18" s="163">
        <f>SUM(U19:U32)</f>
        <v>5.5299999999999994</v>
      </c>
      <c r="V18" s="163"/>
      <c r="W18" s="163"/>
      <c r="AF18" t="s">
        <v>145</v>
      </c>
    </row>
    <row r="19" spans="1:59" ht="22.5" outlineLevel="1" x14ac:dyDescent="0.2">
      <c r="A19" s="170">
        <v>5</v>
      </c>
      <c r="B19" s="171" t="s">
        <v>170</v>
      </c>
      <c r="C19" s="188" t="s">
        <v>171</v>
      </c>
      <c r="D19" s="172" t="s">
        <v>172</v>
      </c>
      <c r="E19" s="173">
        <v>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15</v>
      </c>
      <c r="M19" s="175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5" t="s">
        <v>173</v>
      </c>
      <c r="S19" s="176" t="s">
        <v>159</v>
      </c>
      <c r="T19" s="160">
        <v>0.55100000000000005</v>
      </c>
      <c r="U19" s="160">
        <f>ROUND(E19*T19,2)</f>
        <v>0.55000000000000004</v>
      </c>
      <c r="V19" s="160"/>
      <c r="W19" s="160" t="s">
        <v>154</v>
      </c>
      <c r="X19" s="151"/>
      <c r="Y19" s="151"/>
      <c r="Z19" s="151"/>
      <c r="AA19" s="151"/>
      <c r="AB19" s="151"/>
      <c r="AC19" s="151"/>
      <c r="AD19" s="151"/>
      <c r="AE19" s="151"/>
      <c r="AF19" s="151" t="s">
        <v>155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</row>
    <row r="20" spans="1:59" outlineLevel="1" x14ac:dyDescent="0.2">
      <c r="A20" s="158"/>
      <c r="B20" s="159"/>
      <c r="C20" s="248" t="s">
        <v>174</v>
      </c>
      <c r="D20" s="249"/>
      <c r="E20" s="249"/>
      <c r="F20" s="249"/>
      <c r="G20" s="249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 t="s">
        <v>175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</row>
    <row r="21" spans="1:59" outlineLevel="1" x14ac:dyDescent="0.2">
      <c r="A21" s="158"/>
      <c r="B21" s="159"/>
      <c r="C21" s="189" t="s">
        <v>176</v>
      </c>
      <c r="D21" s="161"/>
      <c r="E21" s="162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 t="s">
        <v>161</v>
      </c>
      <c r="AG21" s="151">
        <v>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</row>
    <row r="22" spans="1:59" outlineLevel="1" x14ac:dyDescent="0.2">
      <c r="A22" s="158"/>
      <c r="B22" s="159"/>
      <c r="C22" s="189" t="s">
        <v>57</v>
      </c>
      <c r="D22" s="161"/>
      <c r="E22" s="162">
        <v>1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1"/>
      <c r="Y22" s="151"/>
      <c r="Z22" s="151"/>
      <c r="AA22" s="151"/>
      <c r="AB22" s="151"/>
      <c r="AC22" s="151"/>
      <c r="AD22" s="151"/>
      <c r="AE22" s="151"/>
      <c r="AF22" s="151" t="s">
        <v>161</v>
      </c>
      <c r="AG22" s="151">
        <v>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</row>
    <row r="23" spans="1:59" ht="33.75" outlineLevel="1" x14ac:dyDescent="0.2">
      <c r="A23" s="170">
        <v>6</v>
      </c>
      <c r="B23" s="171" t="s">
        <v>177</v>
      </c>
      <c r="C23" s="188" t="s">
        <v>178</v>
      </c>
      <c r="D23" s="172" t="s">
        <v>158</v>
      </c>
      <c r="E23" s="173">
        <v>4.3230000000000004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15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 t="s">
        <v>179</v>
      </c>
      <c r="S23" s="176" t="s">
        <v>150</v>
      </c>
      <c r="T23" s="160">
        <v>1.1124000000000001</v>
      </c>
      <c r="U23" s="160">
        <f>ROUND(E23*T23,2)</f>
        <v>4.8099999999999996</v>
      </c>
      <c r="V23" s="160"/>
      <c r="W23" s="160" t="s">
        <v>154</v>
      </c>
      <c r="X23" s="151"/>
      <c r="Y23" s="151"/>
      <c r="Z23" s="151"/>
      <c r="AA23" s="151"/>
      <c r="AB23" s="151"/>
      <c r="AC23" s="151"/>
      <c r="AD23" s="151"/>
      <c r="AE23" s="151"/>
      <c r="AF23" s="151" t="s">
        <v>155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</row>
    <row r="24" spans="1:59" outlineLevel="1" x14ac:dyDescent="0.2">
      <c r="A24" s="158"/>
      <c r="B24" s="159"/>
      <c r="C24" s="189" t="s">
        <v>180</v>
      </c>
      <c r="D24" s="161"/>
      <c r="E24" s="162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1"/>
      <c r="Y24" s="151"/>
      <c r="Z24" s="151"/>
      <c r="AA24" s="151"/>
      <c r="AB24" s="151"/>
      <c r="AC24" s="151"/>
      <c r="AD24" s="151"/>
      <c r="AE24" s="151"/>
      <c r="AF24" s="151" t="s">
        <v>161</v>
      </c>
      <c r="AG24" s="151">
        <v>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</row>
    <row r="25" spans="1:59" outlineLevel="1" x14ac:dyDescent="0.2">
      <c r="A25" s="158"/>
      <c r="B25" s="159"/>
      <c r="C25" s="189" t="s">
        <v>181</v>
      </c>
      <c r="D25" s="161"/>
      <c r="E25" s="162">
        <v>4.32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1"/>
      <c r="Y25" s="151"/>
      <c r="Z25" s="151"/>
      <c r="AA25" s="151"/>
      <c r="AB25" s="151"/>
      <c r="AC25" s="151"/>
      <c r="AD25" s="151"/>
      <c r="AE25" s="151"/>
      <c r="AF25" s="151" t="s">
        <v>161</v>
      </c>
      <c r="AG25" s="151">
        <v>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</row>
    <row r="26" spans="1:59" ht="22.5" outlineLevel="1" x14ac:dyDescent="0.2">
      <c r="A26" s="170">
        <v>7</v>
      </c>
      <c r="B26" s="171" t="s">
        <v>182</v>
      </c>
      <c r="C26" s="188" t="s">
        <v>183</v>
      </c>
      <c r="D26" s="172" t="s">
        <v>184</v>
      </c>
      <c r="E26" s="173">
        <v>0.01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15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 t="s">
        <v>179</v>
      </c>
      <c r="S26" s="176" t="s">
        <v>159</v>
      </c>
      <c r="T26" s="160">
        <v>16.582999999999998</v>
      </c>
      <c r="U26" s="160">
        <f>ROUND(E26*T26,2)</f>
        <v>0.17</v>
      </c>
      <c r="V26" s="160"/>
      <c r="W26" s="160" t="s">
        <v>154</v>
      </c>
      <c r="X26" s="151"/>
      <c r="Y26" s="151"/>
      <c r="Z26" s="151"/>
      <c r="AA26" s="151"/>
      <c r="AB26" s="151"/>
      <c r="AC26" s="151"/>
      <c r="AD26" s="151"/>
      <c r="AE26" s="151"/>
      <c r="AF26" s="151" t="s">
        <v>155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</row>
    <row r="27" spans="1:59" outlineLevel="1" x14ac:dyDescent="0.2">
      <c r="A27" s="158"/>
      <c r="B27" s="159"/>
      <c r="C27" s="248" t="s">
        <v>185</v>
      </c>
      <c r="D27" s="249"/>
      <c r="E27" s="249"/>
      <c r="F27" s="249"/>
      <c r="G27" s="249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1"/>
      <c r="Y27" s="151"/>
      <c r="Z27" s="151"/>
      <c r="AA27" s="151"/>
      <c r="AB27" s="151"/>
      <c r="AC27" s="151"/>
      <c r="AD27" s="151"/>
      <c r="AE27" s="151"/>
      <c r="AF27" s="151" t="s">
        <v>175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</row>
    <row r="28" spans="1:59" outlineLevel="1" x14ac:dyDescent="0.2">
      <c r="A28" s="158"/>
      <c r="B28" s="159"/>
      <c r="C28" s="189" t="s">
        <v>186</v>
      </c>
      <c r="D28" s="161"/>
      <c r="E28" s="162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1"/>
      <c r="Y28" s="151"/>
      <c r="Z28" s="151"/>
      <c r="AA28" s="151"/>
      <c r="AB28" s="151"/>
      <c r="AC28" s="151"/>
      <c r="AD28" s="151"/>
      <c r="AE28" s="151"/>
      <c r="AF28" s="151" t="s">
        <v>161</v>
      </c>
      <c r="AG28" s="151">
        <v>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</row>
    <row r="29" spans="1:59" outlineLevel="1" x14ac:dyDescent="0.2">
      <c r="A29" s="158"/>
      <c r="B29" s="159"/>
      <c r="C29" s="189" t="s">
        <v>187</v>
      </c>
      <c r="D29" s="161"/>
      <c r="E29" s="162">
        <v>0.01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1"/>
      <c r="Y29" s="151"/>
      <c r="Z29" s="151"/>
      <c r="AA29" s="151"/>
      <c r="AB29" s="151"/>
      <c r="AC29" s="151"/>
      <c r="AD29" s="151"/>
      <c r="AE29" s="151"/>
      <c r="AF29" s="151" t="s">
        <v>161</v>
      </c>
      <c r="AG29" s="151">
        <v>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</row>
    <row r="30" spans="1:59" outlineLevel="1" x14ac:dyDescent="0.2">
      <c r="A30" s="170">
        <v>8</v>
      </c>
      <c r="B30" s="171" t="s">
        <v>188</v>
      </c>
      <c r="C30" s="188" t="s">
        <v>189</v>
      </c>
      <c r="D30" s="172" t="s">
        <v>184</v>
      </c>
      <c r="E30" s="173">
        <v>1.0999999999999999E-2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15</v>
      </c>
      <c r="M30" s="175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5"/>
      <c r="S30" s="176" t="s">
        <v>159</v>
      </c>
      <c r="T30" s="160">
        <v>0</v>
      </c>
      <c r="U30" s="160">
        <f>ROUND(E30*T30,2)</f>
        <v>0</v>
      </c>
      <c r="V30" s="160"/>
      <c r="W30" s="160" t="s">
        <v>166</v>
      </c>
      <c r="X30" s="151"/>
      <c r="Y30" s="151"/>
      <c r="Z30" s="151"/>
      <c r="AA30" s="151"/>
      <c r="AB30" s="151"/>
      <c r="AC30" s="151"/>
      <c r="AD30" s="151"/>
      <c r="AE30" s="151"/>
      <c r="AF30" s="151" t="s">
        <v>167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</row>
    <row r="31" spans="1:59" outlineLevel="1" x14ac:dyDescent="0.2">
      <c r="A31" s="158"/>
      <c r="B31" s="159"/>
      <c r="C31" s="189" t="s">
        <v>190</v>
      </c>
      <c r="D31" s="161"/>
      <c r="E31" s="162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1"/>
      <c r="Y31" s="151"/>
      <c r="Z31" s="151"/>
      <c r="AA31" s="151"/>
      <c r="AB31" s="151"/>
      <c r="AC31" s="151"/>
      <c r="AD31" s="151"/>
      <c r="AE31" s="151"/>
      <c r="AF31" s="151" t="s">
        <v>161</v>
      </c>
      <c r="AG31" s="151">
        <v>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</row>
    <row r="32" spans="1:59" outlineLevel="1" x14ac:dyDescent="0.2">
      <c r="A32" s="158"/>
      <c r="B32" s="159"/>
      <c r="C32" s="189" t="s">
        <v>191</v>
      </c>
      <c r="D32" s="161"/>
      <c r="E32" s="162">
        <v>0.01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 t="s">
        <v>161</v>
      </c>
      <c r="AG32" s="151">
        <v>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</row>
    <row r="33" spans="1:59" x14ac:dyDescent="0.2">
      <c r="A33" s="164" t="s">
        <v>144</v>
      </c>
      <c r="B33" s="165" t="s">
        <v>63</v>
      </c>
      <c r="C33" s="186" t="s">
        <v>64</v>
      </c>
      <c r="D33" s="166"/>
      <c r="E33" s="167"/>
      <c r="F33" s="168"/>
      <c r="G33" s="168">
        <f>SUMIF(AF34:AF52,"&lt;&gt;NOR",G34:G52)</f>
        <v>0</v>
      </c>
      <c r="H33" s="168"/>
      <c r="I33" s="168">
        <f>SUM(I34:I52)</f>
        <v>0</v>
      </c>
      <c r="J33" s="168"/>
      <c r="K33" s="168">
        <f>SUM(K34:K52)</f>
        <v>0</v>
      </c>
      <c r="L33" s="168"/>
      <c r="M33" s="168">
        <f>SUM(M34:M52)</f>
        <v>0</v>
      </c>
      <c r="N33" s="168"/>
      <c r="O33" s="168">
        <f>SUM(O34:O52)</f>
        <v>0</v>
      </c>
      <c r="P33" s="168"/>
      <c r="Q33" s="168">
        <f>SUM(Q34:Q52)</f>
        <v>0</v>
      </c>
      <c r="R33" s="168"/>
      <c r="S33" s="169"/>
      <c r="T33" s="163"/>
      <c r="U33" s="163">
        <f>SUM(U34:U52)</f>
        <v>35.75</v>
      </c>
      <c r="V33" s="163"/>
      <c r="W33" s="163"/>
      <c r="AF33" t="s">
        <v>145</v>
      </c>
    </row>
    <row r="34" spans="1:59" ht="22.5" outlineLevel="1" x14ac:dyDescent="0.2">
      <c r="A34" s="170">
        <v>9</v>
      </c>
      <c r="B34" s="171" t="s">
        <v>192</v>
      </c>
      <c r="C34" s="188" t="s">
        <v>193</v>
      </c>
      <c r="D34" s="172" t="s">
        <v>194</v>
      </c>
      <c r="E34" s="173">
        <v>1.202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15</v>
      </c>
      <c r="M34" s="175">
        <f>G34*(1+L34/100)</f>
        <v>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5"/>
      <c r="S34" s="176" t="s">
        <v>159</v>
      </c>
      <c r="T34" s="160">
        <v>0</v>
      </c>
      <c r="U34" s="160">
        <f>ROUND(E34*T34,2)</f>
        <v>0</v>
      </c>
      <c r="V34" s="160"/>
      <c r="W34" s="160" t="s">
        <v>154</v>
      </c>
      <c r="X34" s="151"/>
      <c r="Y34" s="151"/>
      <c r="Z34" s="151"/>
      <c r="AA34" s="151"/>
      <c r="AB34" s="151"/>
      <c r="AC34" s="151"/>
      <c r="AD34" s="151"/>
      <c r="AE34" s="151"/>
      <c r="AF34" s="151" t="s">
        <v>155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</row>
    <row r="35" spans="1:59" outlineLevel="1" x14ac:dyDescent="0.2">
      <c r="A35" s="158"/>
      <c r="B35" s="159"/>
      <c r="C35" s="189" t="s">
        <v>195</v>
      </c>
      <c r="D35" s="161"/>
      <c r="E35" s="162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1"/>
      <c r="Y35" s="151"/>
      <c r="Z35" s="151"/>
      <c r="AA35" s="151"/>
      <c r="AB35" s="151"/>
      <c r="AC35" s="151"/>
      <c r="AD35" s="151"/>
      <c r="AE35" s="151"/>
      <c r="AF35" s="151" t="s">
        <v>161</v>
      </c>
      <c r="AG35" s="151">
        <v>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</row>
    <row r="36" spans="1:59" outlineLevel="1" x14ac:dyDescent="0.2">
      <c r="A36" s="158"/>
      <c r="B36" s="159"/>
      <c r="C36" s="189" t="s">
        <v>196</v>
      </c>
      <c r="D36" s="161"/>
      <c r="E36" s="162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1"/>
      <c r="Y36" s="151"/>
      <c r="Z36" s="151"/>
      <c r="AA36" s="151"/>
      <c r="AB36" s="151"/>
      <c r="AC36" s="151"/>
      <c r="AD36" s="151"/>
      <c r="AE36" s="151"/>
      <c r="AF36" s="151" t="s">
        <v>161</v>
      </c>
      <c r="AG36" s="151">
        <v>0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</row>
    <row r="37" spans="1:59" outlineLevel="1" x14ac:dyDescent="0.2">
      <c r="A37" s="158"/>
      <c r="B37" s="159"/>
      <c r="C37" s="189" t="s">
        <v>197</v>
      </c>
      <c r="D37" s="161"/>
      <c r="E37" s="162">
        <v>1.2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 t="s">
        <v>161</v>
      </c>
      <c r="AG37" s="151">
        <v>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</row>
    <row r="38" spans="1:59" ht="22.5" outlineLevel="1" x14ac:dyDescent="0.2">
      <c r="A38" s="170">
        <v>10</v>
      </c>
      <c r="B38" s="171" t="s">
        <v>198</v>
      </c>
      <c r="C38" s="188" t="s">
        <v>199</v>
      </c>
      <c r="D38" s="172" t="s">
        <v>184</v>
      </c>
      <c r="E38" s="173">
        <v>7.9000000000000001E-2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15</v>
      </c>
      <c r="M38" s="175">
        <f>G38*(1+L38/100)</f>
        <v>0</v>
      </c>
      <c r="N38" s="175">
        <v>0</v>
      </c>
      <c r="O38" s="175">
        <f>ROUND(E38*N38,2)</f>
        <v>0</v>
      </c>
      <c r="P38" s="175">
        <v>0</v>
      </c>
      <c r="Q38" s="175">
        <f>ROUND(E38*P38,2)</f>
        <v>0</v>
      </c>
      <c r="R38" s="175" t="s">
        <v>179</v>
      </c>
      <c r="S38" s="176" t="s">
        <v>159</v>
      </c>
      <c r="T38" s="160">
        <v>54.167999999999999</v>
      </c>
      <c r="U38" s="160">
        <f>ROUND(E38*T38,2)</f>
        <v>4.28</v>
      </c>
      <c r="V38" s="160"/>
      <c r="W38" s="160" t="s">
        <v>154</v>
      </c>
      <c r="X38" s="151"/>
      <c r="Y38" s="151"/>
      <c r="Z38" s="151"/>
      <c r="AA38" s="151"/>
      <c r="AB38" s="151"/>
      <c r="AC38" s="151"/>
      <c r="AD38" s="151"/>
      <c r="AE38" s="151"/>
      <c r="AF38" s="151" t="s">
        <v>155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</row>
    <row r="39" spans="1:59" outlineLevel="1" x14ac:dyDescent="0.2">
      <c r="A39" s="158"/>
      <c r="B39" s="159"/>
      <c r="C39" s="248" t="s">
        <v>200</v>
      </c>
      <c r="D39" s="249"/>
      <c r="E39" s="249"/>
      <c r="F39" s="249"/>
      <c r="G39" s="249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1"/>
      <c r="Y39" s="151"/>
      <c r="Z39" s="151"/>
      <c r="AA39" s="151"/>
      <c r="AB39" s="151"/>
      <c r="AC39" s="151"/>
      <c r="AD39" s="151"/>
      <c r="AE39" s="151"/>
      <c r="AF39" s="151" t="s">
        <v>175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</row>
    <row r="40" spans="1:59" outlineLevel="1" x14ac:dyDescent="0.2">
      <c r="A40" s="158"/>
      <c r="B40" s="159"/>
      <c r="C40" s="189" t="s">
        <v>201</v>
      </c>
      <c r="D40" s="161"/>
      <c r="E40" s="162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1"/>
      <c r="Y40" s="151"/>
      <c r="Z40" s="151"/>
      <c r="AA40" s="151"/>
      <c r="AB40" s="151"/>
      <c r="AC40" s="151"/>
      <c r="AD40" s="151"/>
      <c r="AE40" s="151"/>
      <c r="AF40" s="151" t="s">
        <v>161</v>
      </c>
      <c r="AG40" s="151">
        <v>0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</row>
    <row r="41" spans="1:59" outlineLevel="1" x14ac:dyDescent="0.2">
      <c r="A41" s="158"/>
      <c r="B41" s="159"/>
      <c r="C41" s="189" t="s">
        <v>202</v>
      </c>
      <c r="D41" s="161"/>
      <c r="E41" s="162">
        <v>0.08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1"/>
      <c r="Y41" s="151"/>
      <c r="Z41" s="151"/>
      <c r="AA41" s="151"/>
      <c r="AB41" s="151"/>
      <c r="AC41" s="151"/>
      <c r="AD41" s="151"/>
      <c r="AE41" s="151"/>
      <c r="AF41" s="151" t="s">
        <v>161</v>
      </c>
      <c r="AG41" s="151">
        <v>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</row>
    <row r="42" spans="1:59" outlineLevel="1" x14ac:dyDescent="0.2">
      <c r="A42" s="170">
        <v>11</v>
      </c>
      <c r="B42" s="171" t="s">
        <v>203</v>
      </c>
      <c r="C42" s="188" t="s">
        <v>204</v>
      </c>
      <c r="D42" s="172" t="s">
        <v>158</v>
      </c>
      <c r="E42" s="173">
        <v>7.242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15</v>
      </c>
      <c r="M42" s="175">
        <f>G42*(1+L42/100)</f>
        <v>0</v>
      </c>
      <c r="N42" s="175">
        <v>0</v>
      </c>
      <c r="O42" s="175">
        <f>ROUND(E42*N42,2)</f>
        <v>0</v>
      </c>
      <c r="P42" s="175">
        <v>0</v>
      </c>
      <c r="Q42" s="175">
        <f>ROUND(E42*P42,2)</f>
        <v>0</v>
      </c>
      <c r="R42" s="175" t="s">
        <v>179</v>
      </c>
      <c r="S42" s="176" t="s">
        <v>159</v>
      </c>
      <c r="T42" s="160">
        <v>2.31</v>
      </c>
      <c r="U42" s="160">
        <f>ROUND(E42*T42,2)</f>
        <v>16.73</v>
      </c>
      <c r="V42" s="160"/>
      <c r="W42" s="160" t="s">
        <v>154</v>
      </c>
      <c r="X42" s="151"/>
      <c r="Y42" s="151"/>
      <c r="Z42" s="151"/>
      <c r="AA42" s="151"/>
      <c r="AB42" s="151"/>
      <c r="AC42" s="151"/>
      <c r="AD42" s="151"/>
      <c r="AE42" s="151"/>
      <c r="AF42" s="151" t="s">
        <v>155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</row>
    <row r="43" spans="1:59" outlineLevel="1" x14ac:dyDescent="0.2">
      <c r="A43" s="158"/>
      <c r="B43" s="159"/>
      <c r="C43" s="248" t="s">
        <v>205</v>
      </c>
      <c r="D43" s="249"/>
      <c r="E43" s="249"/>
      <c r="F43" s="249"/>
      <c r="G43" s="249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1"/>
      <c r="Y43" s="151"/>
      <c r="Z43" s="151"/>
      <c r="AA43" s="151"/>
      <c r="AB43" s="151"/>
      <c r="AC43" s="151"/>
      <c r="AD43" s="151"/>
      <c r="AE43" s="151"/>
      <c r="AF43" s="151" t="s">
        <v>175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</row>
    <row r="44" spans="1:59" outlineLevel="1" x14ac:dyDescent="0.2">
      <c r="A44" s="158"/>
      <c r="B44" s="159"/>
      <c r="C44" s="189" t="s">
        <v>206</v>
      </c>
      <c r="D44" s="161"/>
      <c r="E44" s="162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1"/>
      <c r="Y44" s="151"/>
      <c r="Z44" s="151"/>
      <c r="AA44" s="151"/>
      <c r="AB44" s="151"/>
      <c r="AC44" s="151"/>
      <c r="AD44" s="151"/>
      <c r="AE44" s="151"/>
      <c r="AF44" s="151" t="s">
        <v>161</v>
      </c>
      <c r="AG44" s="151">
        <v>0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</row>
    <row r="45" spans="1:59" outlineLevel="1" x14ac:dyDescent="0.2">
      <c r="A45" s="158"/>
      <c r="B45" s="159"/>
      <c r="C45" s="189" t="s">
        <v>207</v>
      </c>
      <c r="D45" s="161"/>
      <c r="E45" s="162">
        <v>7.24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 t="s">
        <v>161</v>
      </c>
      <c r="AG45" s="151">
        <v>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</row>
    <row r="46" spans="1:59" outlineLevel="1" x14ac:dyDescent="0.2">
      <c r="A46" s="170">
        <v>12</v>
      </c>
      <c r="B46" s="171" t="s">
        <v>208</v>
      </c>
      <c r="C46" s="188" t="s">
        <v>209</v>
      </c>
      <c r="D46" s="172" t="s">
        <v>158</v>
      </c>
      <c r="E46" s="173">
        <v>7.242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15</v>
      </c>
      <c r="M46" s="175">
        <f>G46*(1+L46/100)</f>
        <v>0</v>
      </c>
      <c r="N46" s="175">
        <v>0</v>
      </c>
      <c r="O46" s="175">
        <f>ROUND(E46*N46,2)</f>
        <v>0</v>
      </c>
      <c r="P46" s="175">
        <v>0</v>
      </c>
      <c r="Q46" s="175">
        <f>ROUND(E46*P46,2)</f>
        <v>0</v>
      </c>
      <c r="R46" s="175" t="s">
        <v>179</v>
      </c>
      <c r="S46" s="176" t="s">
        <v>159</v>
      </c>
      <c r="T46" s="160">
        <v>0.38500000000000001</v>
      </c>
      <c r="U46" s="160">
        <f>ROUND(E46*T46,2)</f>
        <v>2.79</v>
      </c>
      <c r="V46" s="160"/>
      <c r="W46" s="160" t="s">
        <v>154</v>
      </c>
      <c r="X46" s="151"/>
      <c r="Y46" s="151"/>
      <c r="Z46" s="151"/>
      <c r="AA46" s="151"/>
      <c r="AB46" s="151"/>
      <c r="AC46" s="151"/>
      <c r="AD46" s="151"/>
      <c r="AE46" s="151"/>
      <c r="AF46" s="151" t="s">
        <v>155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</row>
    <row r="47" spans="1:59" outlineLevel="1" x14ac:dyDescent="0.2">
      <c r="A47" s="158"/>
      <c r="B47" s="159"/>
      <c r="C47" s="248" t="s">
        <v>205</v>
      </c>
      <c r="D47" s="249"/>
      <c r="E47" s="249"/>
      <c r="F47" s="249"/>
      <c r="G47" s="249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1"/>
      <c r="Y47" s="151"/>
      <c r="Z47" s="151"/>
      <c r="AA47" s="151"/>
      <c r="AB47" s="151"/>
      <c r="AC47" s="151"/>
      <c r="AD47" s="151"/>
      <c r="AE47" s="151"/>
      <c r="AF47" s="151" t="s">
        <v>175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</row>
    <row r="48" spans="1:59" ht="22.5" outlineLevel="1" x14ac:dyDescent="0.2">
      <c r="A48" s="170">
        <v>13</v>
      </c>
      <c r="B48" s="171" t="s">
        <v>210</v>
      </c>
      <c r="C48" s="188" t="s">
        <v>211</v>
      </c>
      <c r="D48" s="172" t="s">
        <v>158</v>
      </c>
      <c r="E48" s="173">
        <v>6.64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15</v>
      </c>
      <c r="M48" s="175">
        <f>G48*(1+L48/100)</f>
        <v>0</v>
      </c>
      <c r="N48" s="175">
        <v>0</v>
      </c>
      <c r="O48" s="175">
        <f>ROUND(E48*N48,2)</f>
        <v>0</v>
      </c>
      <c r="P48" s="175">
        <v>0</v>
      </c>
      <c r="Q48" s="175">
        <f>ROUND(E48*P48,2)</f>
        <v>0</v>
      </c>
      <c r="R48" s="175" t="s">
        <v>179</v>
      </c>
      <c r="S48" s="176" t="s">
        <v>159</v>
      </c>
      <c r="T48" s="160">
        <v>1.5396000000000001</v>
      </c>
      <c r="U48" s="160">
        <f>ROUND(E48*T48,2)</f>
        <v>10.220000000000001</v>
      </c>
      <c r="V48" s="160"/>
      <c r="W48" s="160" t="s">
        <v>154</v>
      </c>
      <c r="X48" s="151"/>
      <c r="Y48" s="151"/>
      <c r="Z48" s="151"/>
      <c r="AA48" s="151"/>
      <c r="AB48" s="151"/>
      <c r="AC48" s="151"/>
      <c r="AD48" s="151"/>
      <c r="AE48" s="151"/>
      <c r="AF48" s="151" t="s">
        <v>155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</row>
    <row r="49" spans="1:59" outlineLevel="1" x14ac:dyDescent="0.2">
      <c r="A49" s="158"/>
      <c r="B49" s="159"/>
      <c r="C49" s="189" t="s">
        <v>212</v>
      </c>
      <c r="D49" s="161"/>
      <c r="E49" s="162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1"/>
      <c r="Y49" s="151"/>
      <c r="Z49" s="151"/>
      <c r="AA49" s="151"/>
      <c r="AB49" s="151"/>
      <c r="AC49" s="151"/>
      <c r="AD49" s="151"/>
      <c r="AE49" s="151"/>
      <c r="AF49" s="151" t="s">
        <v>161</v>
      </c>
      <c r="AG49" s="151">
        <v>0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</row>
    <row r="50" spans="1:59" outlineLevel="1" x14ac:dyDescent="0.2">
      <c r="A50" s="158"/>
      <c r="B50" s="159"/>
      <c r="C50" s="189" t="s">
        <v>213</v>
      </c>
      <c r="D50" s="161"/>
      <c r="E50" s="162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1"/>
      <c r="Y50" s="151"/>
      <c r="Z50" s="151"/>
      <c r="AA50" s="151"/>
      <c r="AB50" s="151"/>
      <c r="AC50" s="151"/>
      <c r="AD50" s="151"/>
      <c r="AE50" s="151"/>
      <c r="AF50" s="151" t="s">
        <v>161</v>
      </c>
      <c r="AG50" s="151">
        <v>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</row>
    <row r="51" spans="1:59" outlineLevel="1" x14ac:dyDescent="0.2">
      <c r="A51" s="158"/>
      <c r="B51" s="159"/>
      <c r="C51" s="189" t="s">
        <v>214</v>
      </c>
      <c r="D51" s="161"/>
      <c r="E51" s="162">
        <v>6.64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1"/>
      <c r="Y51" s="151"/>
      <c r="Z51" s="151"/>
      <c r="AA51" s="151"/>
      <c r="AB51" s="151"/>
      <c r="AC51" s="151"/>
      <c r="AD51" s="151"/>
      <c r="AE51" s="151"/>
      <c r="AF51" s="151" t="s">
        <v>161</v>
      </c>
      <c r="AG51" s="151">
        <v>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</row>
    <row r="52" spans="1:59" ht="22.5" outlineLevel="1" x14ac:dyDescent="0.2">
      <c r="A52" s="177">
        <v>14</v>
      </c>
      <c r="B52" s="178" t="s">
        <v>215</v>
      </c>
      <c r="C52" s="187" t="s">
        <v>216</v>
      </c>
      <c r="D52" s="179" t="s">
        <v>158</v>
      </c>
      <c r="E52" s="180">
        <v>6.64</v>
      </c>
      <c r="F52" s="181"/>
      <c r="G52" s="182">
        <f>ROUND(E52*F52,2)</f>
        <v>0</v>
      </c>
      <c r="H52" s="181"/>
      <c r="I52" s="182">
        <f>ROUND(E52*H52,2)</f>
        <v>0</v>
      </c>
      <c r="J52" s="181"/>
      <c r="K52" s="182">
        <f>ROUND(E52*J52,2)</f>
        <v>0</v>
      </c>
      <c r="L52" s="182">
        <v>15</v>
      </c>
      <c r="M52" s="182">
        <f>G52*(1+L52/100)</f>
        <v>0</v>
      </c>
      <c r="N52" s="182">
        <v>0</v>
      </c>
      <c r="O52" s="182">
        <f>ROUND(E52*N52,2)</f>
        <v>0</v>
      </c>
      <c r="P52" s="182">
        <v>0</v>
      </c>
      <c r="Q52" s="182">
        <f>ROUND(E52*P52,2)</f>
        <v>0</v>
      </c>
      <c r="R52" s="182" t="s">
        <v>179</v>
      </c>
      <c r="S52" s="183" t="s">
        <v>159</v>
      </c>
      <c r="T52" s="160">
        <v>0.26</v>
      </c>
      <c r="U52" s="160">
        <f>ROUND(E52*T52,2)</f>
        <v>1.73</v>
      </c>
      <c r="V52" s="160"/>
      <c r="W52" s="160" t="s">
        <v>154</v>
      </c>
      <c r="X52" s="151"/>
      <c r="Y52" s="151"/>
      <c r="Z52" s="151"/>
      <c r="AA52" s="151"/>
      <c r="AB52" s="151"/>
      <c r="AC52" s="151"/>
      <c r="AD52" s="151"/>
      <c r="AE52" s="151"/>
      <c r="AF52" s="151" t="s">
        <v>155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</row>
    <row r="53" spans="1:59" x14ac:dyDescent="0.2">
      <c r="A53" s="164" t="s">
        <v>144</v>
      </c>
      <c r="B53" s="165" t="s">
        <v>65</v>
      </c>
      <c r="C53" s="186" t="s">
        <v>67</v>
      </c>
      <c r="D53" s="166"/>
      <c r="E53" s="167"/>
      <c r="F53" s="168"/>
      <c r="G53" s="168">
        <f>SUMIF(AF54:AF66,"&lt;&gt;NOR",G54:G66)</f>
        <v>0</v>
      </c>
      <c r="H53" s="168"/>
      <c r="I53" s="168">
        <f>SUM(I54:I66)</f>
        <v>0</v>
      </c>
      <c r="J53" s="168"/>
      <c r="K53" s="168">
        <f>SUM(K54:K66)</f>
        <v>0</v>
      </c>
      <c r="L53" s="168"/>
      <c r="M53" s="168">
        <f>SUM(M54:M66)</f>
        <v>0</v>
      </c>
      <c r="N53" s="168"/>
      <c r="O53" s="168">
        <f>SUM(O54:O66)</f>
        <v>0</v>
      </c>
      <c r="P53" s="168"/>
      <c r="Q53" s="168">
        <f>SUM(Q54:Q66)</f>
        <v>0</v>
      </c>
      <c r="R53" s="168"/>
      <c r="S53" s="169"/>
      <c r="T53" s="163"/>
      <c r="U53" s="163">
        <f>SUM(U54:U66)</f>
        <v>1.05</v>
      </c>
      <c r="V53" s="163"/>
      <c r="W53" s="163"/>
      <c r="AF53" t="s">
        <v>145</v>
      </c>
    </row>
    <row r="54" spans="1:59" ht="33.75" outlineLevel="1" x14ac:dyDescent="0.2">
      <c r="A54" s="170">
        <v>15</v>
      </c>
      <c r="B54" s="171" t="s">
        <v>217</v>
      </c>
      <c r="C54" s="188" t="s">
        <v>218</v>
      </c>
      <c r="D54" s="172" t="s">
        <v>158</v>
      </c>
      <c r="E54" s="173">
        <v>0.84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15</v>
      </c>
      <c r="M54" s="175">
        <f>G54*(1+L54/100)</f>
        <v>0</v>
      </c>
      <c r="N54" s="175">
        <v>0</v>
      </c>
      <c r="O54" s="175">
        <f>ROUND(E54*N54,2)</f>
        <v>0</v>
      </c>
      <c r="P54" s="175">
        <v>0</v>
      </c>
      <c r="Q54" s="175">
        <f>ROUND(E54*P54,2)</f>
        <v>0</v>
      </c>
      <c r="R54" s="175"/>
      <c r="S54" s="176" t="s">
        <v>159</v>
      </c>
      <c r="T54" s="160">
        <v>0</v>
      </c>
      <c r="U54" s="160">
        <f>ROUND(E54*T54,2)</f>
        <v>0</v>
      </c>
      <c r="V54" s="160"/>
      <c r="W54" s="160" t="s">
        <v>154</v>
      </c>
      <c r="X54" s="151"/>
      <c r="Y54" s="151"/>
      <c r="Z54" s="151"/>
      <c r="AA54" s="151"/>
      <c r="AB54" s="151"/>
      <c r="AC54" s="151"/>
      <c r="AD54" s="151"/>
      <c r="AE54" s="151"/>
      <c r="AF54" s="151" t="s">
        <v>155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</row>
    <row r="55" spans="1:59" outlineLevel="1" x14ac:dyDescent="0.2">
      <c r="A55" s="158"/>
      <c r="B55" s="159"/>
      <c r="C55" s="257" t="s">
        <v>219</v>
      </c>
      <c r="D55" s="258"/>
      <c r="E55" s="258"/>
      <c r="F55" s="258"/>
      <c r="G55" s="258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1"/>
      <c r="Y55" s="151"/>
      <c r="Z55" s="151"/>
      <c r="AA55" s="151"/>
      <c r="AB55" s="151"/>
      <c r="AC55" s="151"/>
      <c r="AD55" s="151"/>
      <c r="AE55" s="151"/>
      <c r="AF55" s="151" t="s">
        <v>220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</row>
    <row r="56" spans="1:59" outlineLevel="1" x14ac:dyDescent="0.2">
      <c r="A56" s="158"/>
      <c r="B56" s="159"/>
      <c r="C56" s="189" t="s">
        <v>221</v>
      </c>
      <c r="D56" s="161"/>
      <c r="E56" s="162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1"/>
      <c r="Y56" s="151"/>
      <c r="Z56" s="151"/>
      <c r="AA56" s="151"/>
      <c r="AB56" s="151"/>
      <c r="AC56" s="151"/>
      <c r="AD56" s="151"/>
      <c r="AE56" s="151"/>
      <c r="AF56" s="151" t="s">
        <v>161</v>
      </c>
      <c r="AG56" s="151">
        <v>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</row>
    <row r="57" spans="1:59" outlineLevel="1" x14ac:dyDescent="0.2">
      <c r="A57" s="158"/>
      <c r="B57" s="159"/>
      <c r="C57" s="189" t="s">
        <v>222</v>
      </c>
      <c r="D57" s="161"/>
      <c r="E57" s="162">
        <v>0.84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1"/>
      <c r="Y57" s="151"/>
      <c r="Z57" s="151"/>
      <c r="AA57" s="151"/>
      <c r="AB57" s="151"/>
      <c r="AC57" s="151"/>
      <c r="AD57" s="151"/>
      <c r="AE57" s="151"/>
      <c r="AF57" s="151" t="s">
        <v>161</v>
      </c>
      <c r="AG57" s="151">
        <v>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</row>
    <row r="58" spans="1:59" outlineLevel="1" x14ac:dyDescent="0.2">
      <c r="A58" s="170">
        <v>16</v>
      </c>
      <c r="B58" s="171" t="s">
        <v>223</v>
      </c>
      <c r="C58" s="188" t="s">
        <v>224</v>
      </c>
      <c r="D58" s="172" t="s">
        <v>158</v>
      </c>
      <c r="E58" s="173">
        <v>0.84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15</v>
      </c>
      <c r="M58" s="175">
        <f>G58*(1+L58/100)</f>
        <v>0</v>
      </c>
      <c r="N58" s="175">
        <v>0</v>
      </c>
      <c r="O58" s="175">
        <f>ROUND(E58*N58,2)</f>
        <v>0</v>
      </c>
      <c r="P58" s="175">
        <v>0</v>
      </c>
      <c r="Q58" s="175">
        <f>ROUND(E58*P58,2)</f>
        <v>0</v>
      </c>
      <c r="R58" s="175" t="s">
        <v>225</v>
      </c>
      <c r="S58" s="176" t="s">
        <v>159</v>
      </c>
      <c r="T58" s="160">
        <v>2.4E-2</v>
      </c>
      <c r="U58" s="160">
        <f>ROUND(E58*T58,2)</f>
        <v>0.02</v>
      </c>
      <c r="V58" s="160"/>
      <c r="W58" s="160" t="s">
        <v>154</v>
      </c>
      <c r="X58" s="151"/>
      <c r="Y58" s="151"/>
      <c r="Z58" s="151"/>
      <c r="AA58" s="151"/>
      <c r="AB58" s="151"/>
      <c r="AC58" s="151"/>
      <c r="AD58" s="151"/>
      <c r="AE58" s="151"/>
      <c r="AF58" s="151" t="s">
        <v>155</v>
      </c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</row>
    <row r="59" spans="1:59" outlineLevel="1" x14ac:dyDescent="0.2">
      <c r="A59" s="158"/>
      <c r="B59" s="159"/>
      <c r="C59" s="248" t="s">
        <v>226</v>
      </c>
      <c r="D59" s="249"/>
      <c r="E59" s="249"/>
      <c r="F59" s="249"/>
      <c r="G59" s="249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1"/>
      <c r="Y59" s="151"/>
      <c r="Z59" s="151"/>
      <c r="AA59" s="151"/>
      <c r="AB59" s="151"/>
      <c r="AC59" s="151"/>
      <c r="AD59" s="151"/>
      <c r="AE59" s="151"/>
      <c r="AF59" s="151" t="s">
        <v>175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</row>
    <row r="60" spans="1:59" outlineLevel="1" x14ac:dyDescent="0.2">
      <c r="A60" s="170">
        <v>17</v>
      </c>
      <c r="B60" s="171" t="s">
        <v>227</v>
      </c>
      <c r="C60" s="188" t="s">
        <v>228</v>
      </c>
      <c r="D60" s="172" t="s">
        <v>158</v>
      </c>
      <c r="E60" s="173">
        <v>0.84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15</v>
      </c>
      <c r="M60" s="175">
        <f>G60*(1+L60/100)</f>
        <v>0</v>
      </c>
      <c r="N60" s="175">
        <v>0</v>
      </c>
      <c r="O60" s="175">
        <f>ROUND(E60*N60,2)</f>
        <v>0</v>
      </c>
      <c r="P60" s="175">
        <v>0</v>
      </c>
      <c r="Q60" s="175">
        <f>ROUND(E60*P60,2)</f>
        <v>0</v>
      </c>
      <c r="R60" s="175" t="s">
        <v>225</v>
      </c>
      <c r="S60" s="176" t="s">
        <v>159</v>
      </c>
      <c r="T60" s="160">
        <v>1.135</v>
      </c>
      <c r="U60" s="160">
        <f>ROUND(E60*T60,2)</f>
        <v>0.95</v>
      </c>
      <c r="V60" s="160"/>
      <c r="W60" s="160" t="s">
        <v>154</v>
      </c>
      <c r="X60" s="151"/>
      <c r="Y60" s="151"/>
      <c r="Z60" s="151"/>
      <c r="AA60" s="151"/>
      <c r="AB60" s="151"/>
      <c r="AC60" s="151"/>
      <c r="AD60" s="151"/>
      <c r="AE60" s="151"/>
      <c r="AF60" s="151" t="s">
        <v>155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</row>
    <row r="61" spans="1:59" outlineLevel="1" x14ac:dyDescent="0.2">
      <c r="A61" s="158"/>
      <c r="B61" s="159"/>
      <c r="C61" s="248" t="s">
        <v>229</v>
      </c>
      <c r="D61" s="249"/>
      <c r="E61" s="249"/>
      <c r="F61" s="249"/>
      <c r="G61" s="249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1"/>
      <c r="Y61" s="151"/>
      <c r="Z61" s="151"/>
      <c r="AA61" s="151"/>
      <c r="AB61" s="151"/>
      <c r="AC61" s="151"/>
      <c r="AD61" s="151"/>
      <c r="AE61" s="151"/>
      <c r="AF61" s="151" t="s">
        <v>175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84" t="str">
        <f>C61</f>
        <v>s provedením lože do 50 mm, s vyplněním spár, s dvojím beraněním a se smetením přebytečného materiálu na krajnici</v>
      </c>
      <c r="BA61" s="151"/>
      <c r="BB61" s="151"/>
      <c r="BC61" s="151"/>
      <c r="BD61" s="151"/>
      <c r="BE61" s="151"/>
      <c r="BF61" s="151"/>
      <c r="BG61" s="151"/>
    </row>
    <row r="62" spans="1:59" outlineLevel="1" x14ac:dyDescent="0.2">
      <c r="A62" s="158"/>
      <c r="B62" s="159"/>
      <c r="C62" s="189" t="s">
        <v>221</v>
      </c>
      <c r="D62" s="161"/>
      <c r="E62" s="162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1"/>
      <c r="Y62" s="151"/>
      <c r="Z62" s="151"/>
      <c r="AA62" s="151"/>
      <c r="AB62" s="151"/>
      <c r="AC62" s="151"/>
      <c r="AD62" s="151"/>
      <c r="AE62" s="151"/>
      <c r="AF62" s="151" t="s">
        <v>161</v>
      </c>
      <c r="AG62" s="151">
        <v>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</row>
    <row r="63" spans="1:59" outlineLevel="1" x14ac:dyDescent="0.2">
      <c r="A63" s="158"/>
      <c r="B63" s="159"/>
      <c r="C63" s="189" t="s">
        <v>222</v>
      </c>
      <c r="D63" s="161"/>
      <c r="E63" s="162">
        <v>0.84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1"/>
      <c r="Y63" s="151"/>
      <c r="Z63" s="151"/>
      <c r="AA63" s="151"/>
      <c r="AB63" s="151"/>
      <c r="AC63" s="151"/>
      <c r="AD63" s="151"/>
      <c r="AE63" s="151"/>
      <c r="AF63" s="151" t="s">
        <v>161</v>
      </c>
      <c r="AG63" s="151">
        <v>0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</row>
    <row r="64" spans="1:59" ht="22.5" outlineLevel="1" x14ac:dyDescent="0.2">
      <c r="A64" s="170">
        <v>18</v>
      </c>
      <c r="B64" s="171" t="s">
        <v>230</v>
      </c>
      <c r="C64" s="188" t="s">
        <v>231</v>
      </c>
      <c r="D64" s="172" t="s">
        <v>158</v>
      </c>
      <c r="E64" s="173">
        <v>0.84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15</v>
      </c>
      <c r="M64" s="175">
        <f>G64*(1+L64/100)</f>
        <v>0</v>
      </c>
      <c r="N64" s="175">
        <v>0</v>
      </c>
      <c r="O64" s="175">
        <f>ROUND(E64*N64,2)</f>
        <v>0</v>
      </c>
      <c r="P64" s="175">
        <v>0</v>
      </c>
      <c r="Q64" s="175">
        <f>ROUND(E64*P64,2)</f>
        <v>0</v>
      </c>
      <c r="R64" s="175" t="s">
        <v>225</v>
      </c>
      <c r="S64" s="176" t="s">
        <v>159</v>
      </c>
      <c r="T64" s="160">
        <v>0.09</v>
      </c>
      <c r="U64" s="160">
        <f>ROUND(E64*T64,2)</f>
        <v>0.08</v>
      </c>
      <c r="V64" s="160"/>
      <c r="W64" s="160" t="s">
        <v>154</v>
      </c>
      <c r="X64" s="151"/>
      <c r="Y64" s="151"/>
      <c r="Z64" s="151"/>
      <c r="AA64" s="151"/>
      <c r="AB64" s="151"/>
      <c r="AC64" s="151"/>
      <c r="AD64" s="151"/>
      <c r="AE64" s="151"/>
      <c r="AF64" s="151" t="s">
        <v>155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</row>
    <row r="65" spans="1:59" ht="22.5" outlineLevel="1" x14ac:dyDescent="0.2">
      <c r="A65" s="158"/>
      <c r="B65" s="159"/>
      <c r="C65" s="248" t="s">
        <v>232</v>
      </c>
      <c r="D65" s="249"/>
      <c r="E65" s="249"/>
      <c r="F65" s="249"/>
      <c r="G65" s="249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1"/>
      <c r="Y65" s="151"/>
      <c r="Z65" s="151"/>
      <c r="AA65" s="151"/>
      <c r="AB65" s="151"/>
      <c r="AC65" s="151"/>
      <c r="AD65" s="151"/>
      <c r="AE65" s="151"/>
      <c r="AF65" s="151" t="s">
        <v>175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84" t="str">
        <f>C65</f>
        <v>od spojovacího materiálu, s uložením očištěných kostek na skládku, s odklizením odpadových hmot na hromady a s odklizením vybouraných kostek na vzdálenost do 3 m</v>
      </c>
      <c r="BA65" s="151"/>
      <c r="BB65" s="151"/>
      <c r="BC65" s="151"/>
      <c r="BD65" s="151"/>
      <c r="BE65" s="151"/>
      <c r="BF65" s="151"/>
      <c r="BG65" s="151"/>
    </row>
    <row r="66" spans="1:59" outlineLevel="1" x14ac:dyDescent="0.2">
      <c r="A66" s="158"/>
      <c r="B66" s="159"/>
      <c r="C66" s="259" t="s">
        <v>233</v>
      </c>
      <c r="D66" s="260"/>
      <c r="E66" s="260"/>
      <c r="F66" s="260"/>
      <c r="G66" s="2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1"/>
      <c r="Y66" s="151"/>
      <c r="Z66" s="151"/>
      <c r="AA66" s="151"/>
      <c r="AB66" s="151"/>
      <c r="AC66" s="151"/>
      <c r="AD66" s="151"/>
      <c r="AE66" s="151"/>
      <c r="AF66" s="151" t="s">
        <v>220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</row>
    <row r="67" spans="1:59" x14ac:dyDescent="0.2">
      <c r="A67" s="164" t="s">
        <v>144</v>
      </c>
      <c r="B67" s="165" t="s">
        <v>68</v>
      </c>
      <c r="C67" s="186" t="s">
        <v>69</v>
      </c>
      <c r="D67" s="166"/>
      <c r="E67" s="167"/>
      <c r="F67" s="168"/>
      <c r="G67" s="168">
        <f>SUMIF(AF68:AF101,"&lt;&gt;NOR",G68:G101)</f>
        <v>0</v>
      </c>
      <c r="H67" s="168"/>
      <c r="I67" s="168">
        <f>SUM(I68:I101)</f>
        <v>0</v>
      </c>
      <c r="J67" s="168"/>
      <c r="K67" s="168">
        <f>SUM(K68:K101)</f>
        <v>0</v>
      </c>
      <c r="L67" s="168"/>
      <c r="M67" s="168">
        <f>SUM(M68:M101)</f>
        <v>0</v>
      </c>
      <c r="N67" s="168"/>
      <c r="O67" s="168">
        <f>SUM(O68:O101)</f>
        <v>0</v>
      </c>
      <c r="P67" s="168"/>
      <c r="Q67" s="168">
        <f>SUM(Q68:Q101)</f>
        <v>0</v>
      </c>
      <c r="R67" s="168"/>
      <c r="S67" s="169"/>
      <c r="T67" s="163"/>
      <c r="U67" s="163">
        <f>SUM(U68:U101)</f>
        <v>0</v>
      </c>
      <c r="V67" s="163"/>
      <c r="W67" s="163"/>
      <c r="AF67" t="s">
        <v>145</v>
      </c>
    </row>
    <row r="68" spans="1:59" ht="22.5" outlineLevel="1" x14ac:dyDescent="0.2">
      <c r="A68" s="170">
        <v>19</v>
      </c>
      <c r="B68" s="171" t="s">
        <v>234</v>
      </c>
      <c r="C68" s="188" t="s">
        <v>235</v>
      </c>
      <c r="D68" s="172" t="s">
        <v>158</v>
      </c>
      <c r="E68" s="173">
        <v>12.9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5">
        <f>ROUND(E68*J68,2)</f>
        <v>0</v>
      </c>
      <c r="L68" s="175">
        <v>15</v>
      </c>
      <c r="M68" s="175">
        <f>G68*(1+L68/100)</f>
        <v>0</v>
      </c>
      <c r="N68" s="175">
        <v>0</v>
      </c>
      <c r="O68" s="175">
        <f>ROUND(E68*N68,2)</f>
        <v>0</v>
      </c>
      <c r="P68" s="175">
        <v>0</v>
      </c>
      <c r="Q68" s="175">
        <f>ROUND(E68*P68,2)</f>
        <v>0</v>
      </c>
      <c r="R68" s="175"/>
      <c r="S68" s="176" t="s">
        <v>159</v>
      </c>
      <c r="T68" s="160">
        <v>0</v>
      </c>
      <c r="U68" s="160">
        <f>ROUND(E68*T68,2)</f>
        <v>0</v>
      </c>
      <c r="V68" s="160"/>
      <c r="W68" s="160" t="s">
        <v>154</v>
      </c>
      <c r="X68" s="151"/>
      <c r="Y68" s="151"/>
      <c r="Z68" s="151"/>
      <c r="AA68" s="151"/>
      <c r="AB68" s="151"/>
      <c r="AC68" s="151"/>
      <c r="AD68" s="151"/>
      <c r="AE68" s="151"/>
      <c r="AF68" s="151" t="s">
        <v>155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</row>
    <row r="69" spans="1:59" outlineLevel="1" x14ac:dyDescent="0.2">
      <c r="A69" s="158"/>
      <c r="B69" s="159"/>
      <c r="C69" s="189" t="s">
        <v>236</v>
      </c>
      <c r="D69" s="161"/>
      <c r="E69" s="162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1"/>
      <c r="Y69" s="151"/>
      <c r="Z69" s="151"/>
      <c r="AA69" s="151"/>
      <c r="AB69" s="151"/>
      <c r="AC69" s="151"/>
      <c r="AD69" s="151"/>
      <c r="AE69" s="151"/>
      <c r="AF69" s="151" t="s">
        <v>161</v>
      </c>
      <c r="AG69" s="151">
        <v>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</row>
    <row r="70" spans="1:59" outlineLevel="1" x14ac:dyDescent="0.2">
      <c r="A70" s="158"/>
      <c r="B70" s="159"/>
      <c r="C70" s="189" t="s">
        <v>237</v>
      </c>
      <c r="D70" s="161"/>
      <c r="E70" s="162">
        <v>12.9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1"/>
      <c r="Y70" s="151"/>
      <c r="Z70" s="151"/>
      <c r="AA70" s="151"/>
      <c r="AB70" s="151"/>
      <c r="AC70" s="151"/>
      <c r="AD70" s="151"/>
      <c r="AE70" s="151"/>
      <c r="AF70" s="151" t="s">
        <v>161</v>
      </c>
      <c r="AG70" s="151">
        <v>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</row>
    <row r="71" spans="1:59" outlineLevel="1" x14ac:dyDescent="0.2">
      <c r="A71" s="170">
        <v>20</v>
      </c>
      <c r="B71" s="171" t="s">
        <v>238</v>
      </c>
      <c r="C71" s="188" t="s">
        <v>239</v>
      </c>
      <c r="D71" s="172" t="s">
        <v>158</v>
      </c>
      <c r="E71" s="173">
        <v>1.105</v>
      </c>
      <c r="F71" s="174"/>
      <c r="G71" s="175">
        <f>ROUND(E71*F71,2)</f>
        <v>0</v>
      </c>
      <c r="H71" s="174"/>
      <c r="I71" s="175">
        <f>ROUND(E71*H71,2)</f>
        <v>0</v>
      </c>
      <c r="J71" s="174"/>
      <c r="K71" s="175">
        <f>ROUND(E71*J71,2)</f>
        <v>0</v>
      </c>
      <c r="L71" s="175">
        <v>15</v>
      </c>
      <c r="M71" s="175">
        <f>G71*(1+L71/100)</f>
        <v>0</v>
      </c>
      <c r="N71" s="175">
        <v>0</v>
      </c>
      <c r="O71" s="175">
        <f>ROUND(E71*N71,2)</f>
        <v>0</v>
      </c>
      <c r="P71" s="175">
        <v>0</v>
      </c>
      <c r="Q71" s="175">
        <f>ROUND(E71*P71,2)</f>
        <v>0</v>
      </c>
      <c r="R71" s="175"/>
      <c r="S71" s="176" t="s">
        <v>159</v>
      </c>
      <c r="T71" s="160">
        <v>0</v>
      </c>
      <c r="U71" s="160">
        <f>ROUND(E71*T71,2)</f>
        <v>0</v>
      </c>
      <c r="V71" s="160"/>
      <c r="W71" s="160" t="s">
        <v>154</v>
      </c>
      <c r="X71" s="151"/>
      <c r="Y71" s="151"/>
      <c r="Z71" s="151"/>
      <c r="AA71" s="151"/>
      <c r="AB71" s="151"/>
      <c r="AC71" s="151"/>
      <c r="AD71" s="151"/>
      <c r="AE71" s="151"/>
      <c r="AF71" s="151" t="s">
        <v>155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</row>
    <row r="72" spans="1:59" outlineLevel="1" x14ac:dyDescent="0.2">
      <c r="A72" s="158"/>
      <c r="B72" s="159"/>
      <c r="C72" s="189" t="s">
        <v>240</v>
      </c>
      <c r="D72" s="161"/>
      <c r="E72" s="162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1"/>
      <c r="Y72" s="151"/>
      <c r="Z72" s="151"/>
      <c r="AA72" s="151"/>
      <c r="AB72" s="151"/>
      <c r="AC72" s="151"/>
      <c r="AD72" s="151"/>
      <c r="AE72" s="151"/>
      <c r="AF72" s="151" t="s">
        <v>161</v>
      </c>
      <c r="AG72" s="151">
        <v>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</row>
    <row r="73" spans="1:59" outlineLevel="1" x14ac:dyDescent="0.2">
      <c r="A73" s="158"/>
      <c r="B73" s="159"/>
      <c r="C73" s="189" t="s">
        <v>241</v>
      </c>
      <c r="D73" s="161"/>
      <c r="E73" s="162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51"/>
      <c r="Y73" s="151"/>
      <c r="Z73" s="151"/>
      <c r="AA73" s="151"/>
      <c r="AB73" s="151"/>
      <c r="AC73" s="151"/>
      <c r="AD73" s="151"/>
      <c r="AE73" s="151"/>
      <c r="AF73" s="151" t="s">
        <v>161</v>
      </c>
      <c r="AG73" s="151">
        <v>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</row>
    <row r="74" spans="1:59" outlineLevel="1" x14ac:dyDescent="0.2">
      <c r="A74" s="158"/>
      <c r="B74" s="159"/>
      <c r="C74" s="189" t="s">
        <v>242</v>
      </c>
      <c r="D74" s="161"/>
      <c r="E74" s="162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1"/>
      <c r="Y74" s="151"/>
      <c r="Z74" s="151"/>
      <c r="AA74" s="151"/>
      <c r="AB74" s="151"/>
      <c r="AC74" s="151"/>
      <c r="AD74" s="151"/>
      <c r="AE74" s="151"/>
      <c r="AF74" s="151" t="s">
        <v>161</v>
      </c>
      <c r="AG74" s="151">
        <v>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</row>
    <row r="75" spans="1:59" outlineLevel="1" x14ac:dyDescent="0.2">
      <c r="A75" s="158"/>
      <c r="B75" s="159"/>
      <c r="C75" s="189" t="s">
        <v>243</v>
      </c>
      <c r="D75" s="161"/>
      <c r="E75" s="162">
        <v>1.1000000000000001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51"/>
      <c r="Y75" s="151"/>
      <c r="Z75" s="151"/>
      <c r="AA75" s="151"/>
      <c r="AB75" s="151"/>
      <c r="AC75" s="151"/>
      <c r="AD75" s="151"/>
      <c r="AE75" s="151"/>
      <c r="AF75" s="151" t="s">
        <v>161</v>
      </c>
      <c r="AG75" s="151">
        <v>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</row>
    <row r="76" spans="1:59" outlineLevel="1" x14ac:dyDescent="0.2">
      <c r="A76" s="170">
        <v>21</v>
      </c>
      <c r="B76" s="171" t="s">
        <v>244</v>
      </c>
      <c r="C76" s="188" t="s">
        <v>245</v>
      </c>
      <c r="D76" s="172" t="s">
        <v>158</v>
      </c>
      <c r="E76" s="173">
        <v>1.105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15</v>
      </c>
      <c r="M76" s="175">
        <f>G76*(1+L76/100)</f>
        <v>0</v>
      </c>
      <c r="N76" s="175">
        <v>0</v>
      </c>
      <c r="O76" s="175">
        <f>ROUND(E76*N76,2)</f>
        <v>0</v>
      </c>
      <c r="P76" s="175">
        <v>0</v>
      </c>
      <c r="Q76" s="175">
        <f>ROUND(E76*P76,2)</f>
        <v>0</v>
      </c>
      <c r="R76" s="175"/>
      <c r="S76" s="176" t="s">
        <v>150</v>
      </c>
      <c r="T76" s="160">
        <v>0</v>
      </c>
      <c r="U76" s="160">
        <f>ROUND(E76*T76,2)</f>
        <v>0</v>
      </c>
      <c r="V76" s="160"/>
      <c r="W76" s="160" t="s">
        <v>154</v>
      </c>
      <c r="X76" s="151"/>
      <c r="Y76" s="151"/>
      <c r="Z76" s="151"/>
      <c r="AA76" s="151"/>
      <c r="AB76" s="151"/>
      <c r="AC76" s="151"/>
      <c r="AD76" s="151"/>
      <c r="AE76" s="151"/>
      <c r="AF76" s="151" t="s">
        <v>155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</row>
    <row r="77" spans="1:59" outlineLevel="1" x14ac:dyDescent="0.2">
      <c r="A77" s="158"/>
      <c r="B77" s="159"/>
      <c r="C77" s="189" t="s">
        <v>240</v>
      </c>
      <c r="D77" s="161"/>
      <c r="E77" s="162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1"/>
      <c r="Y77" s="151"/>
      <c r="Z77" s="151"/>
      <c r="AA77" s="151"/>
      <c r="AB77" s="151"/>
      <c r="AC77" s="151"/>
      <c r="AD77" s="151"/>
      <c r="AE77" s="151"/>
      <c r="AF77" s="151" t="s">
        <v>161</v>
      </c>
      <c r="AG77" s="151">
        <v>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</row>
    <row r="78" spans="1:59" outlineLevel="1" x14ac:dyDescent="0.2">
      <c r="A78" s="158"/>
      <c r="B78" s="159"/>
      <c r="C78" s="189" t="s">
        <v>241</v>
      </c>
      <c r="D78" s="161"/>
      <c r="E78" s="162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1"/>
      <c r="Y78" s="151"/>
      <c r="Z78" s="151"/>
      <c r="AA78" s="151"/>
      <c r="AB78" s="151"/>
      <c r="AC78" s="151"/>
      <c r="AD78" s="151"/>
      <c r="AE78" s="151"/>
      <c r="AF78" s="151" t="s">
        <v>161</v>
      </c>
      <c r="AG78" s="151">
        <v>0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</row>
    <row r="79" spans="1:59" outlineLevel="1" x14ac:dyDescent="0.2">
      <c r="A79" s="158"/>
      <c r="B79" s="159"/>
      <c r="C79" s="189" t="s">
        <v>242</v>
      </c>
      <c r="D79" s="161"/>
      <c r="E79" s="162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51"/>
      <c r="Y79" s="151"/>
      <c r="Z79" s="151"/>
      <c r="AA79" s="151"/>
      <c r="AB79" s="151"/>
      <c r="AC79" s="151"/>
      <c r="AD79" s="151"/>
      <c r="AE79" s="151"/>
      <c r="AF79" s="151" t="s">
        <v>161</v>
      </c>
      <c r="AG79" s="151">
        <v>0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</row>
    <row r="80" spans="1:59" outlineLevel="1" x14ac:dyDescent="0.2">
      <c r="A80" s="158"/>
      <c r="B80" s="159"/>
      <c r="C80" s="189" t="s">
        <v>243</v>
      </c>
      <c r="D80" s="161"/>
      <c r="E80" s="162">
        <v>1.1000000000000001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1"/>
      <c r="Y80" s="151"/>
      <c r="Z80" s="151"/>
      <c r="AA80" s="151"/>
      <c r="AB80" s="151"/>
      <c r="AC80" s="151"/>
      <c r="AD80" s="151"/>
      <c r="AE80" s="151"/>
      <c r="AF80" s="151" t="s">
        <v>161</v>
      </c>
      <c r="AG80" s="151">
        <v>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</row>
    <row r="81" spans="1:59" outlineLevel="1" x14ac:dyDescent="0.2">
      <c r="A81" s="170">
        <v>22</v>
      </c>
      <c r="B81" s="171" t="s">
        <v>246</v>
      </c>
      <c r="C81" s="188" t="s">
        <v>247</v>
      </c>
      <c r="D81" s="172" t="s">
        <v>158</v>
      </c>
      <c r="E81" s="173">
        <v>24.518000000000001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15</v>
      </c>
      <c r="M81" s="175">
        <f>G81*(1+L81/100)</f>
        <v>0</v>
      </c>
      <c r="N81" s="175">
        <v>0</v>
      </c>
      <c r="O81" s="175">
        <f>ROUND(E81*N81,2)</f>
        <v>0</v>
      </c>
      <c r="P81" s="175">
        <v>0</v>
      </c>
      <c r="Q81" s="175">
        <f>ROUND(E81*P81,2)</f>
        <v>0</v>
      </c>
      <c r="R81" s="175"/>
      <c r="S81" s="176" t="s">
        <v>159</v>
      </c>
      <c r="T81" s="160">
        <v>0</v>
      </c>
      <c r="U81" s="160">
        <f>ROUND(E81*T81,2)</f>
        <v>0</v>
      </c>
      <c r="V81" s="160"/>
      <c r="W81" s="160" t="s">
        <v>154</v>
      </c>
      <c r="X81" s="151"/>
      <c r="Y81" s="151"/>
      <c r="Z81" s="151"/>
      <c r="AA81" s="151"/>
      <c r="AB81" s="151"/>
      <c r="AC81" s="151"/>
      <c r="AD81" s="151"/>
      <c r="AE81" s="151"/>
      <c r="AF81" s="151" t="s">
        <v>155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</row>
    <row r="82" spans="1:59" outlineLevel="1" x14ac:dyDescent="0.2">
      <c r="A82" s="158"/>
      <c r="B82" s="159"/>
      <c r="C82" s="189" t="s">
        <v>248</v>
      </c>
      <c r="D82" s="161"/>
      <c r="E82" s="162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1"/>
      <c r="Y82" s="151"/>
      <c r="Z82" s="151"/>
      <c r="AA82" s="151"/>
      <c r="AB82" s="151"/>
      <c r="AC82" s="151"/>
      <c r="AD82" s="151"/>
      <c r="AE82" s="151"/>
      <c r="AF82" s="151" t="s">
        <v>161</v>
      </c>
      <c r="AG82" s="151">
        <v>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</row>
    <row r="83" spans="1:59" outlineLevel="1" x14ac:dyDescent="0.2">
      <c r="A83" s="158"/>
      <c r="B83" s="159"/>
      <c r="C83" s="189" t="s">
        <v>249</v>
      </c>
      <c r="D83" s="161"/>
      <c r="E83" s="162">
        <v>24.52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51"/>
      <c r="Y83" s="151"/>
      <c r="Z83" s="151"/>
      <c r="AA83" s="151"/>
      <c r="AB83" s="151"/>
      <c r="AC83" s="151"/>
      <c r="AD83" s="151"/>
      <c r="AE83" s="151"/>
      <c r="AF83" s="151" t="s">
        <v>161</v>
      </c>
      <c r="AG83" s="151">
        <v>0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</row>
    <row r="84" spans="1:59" ht="22.5" outlineLevel="1" x14ac:dyDescent="0.2">
      <c r="A84" s="170">
        <v>23</v>
      </c>
      <c r="B84" s="171" t="s">
        <v>250</v>
      </c>
      <c r="C84" s="188" t="s">
        <v>251</v>
      </c>
      <c r="D84" s="172" t="s">
        <v>158</v>
      </c>
      <c r="E84" s="173">
        <v>50.841999999999999</v>
      </c>
      <c r="F84" s="174"/>
      <c r="G84" s="175">
        <f>ROUND(E84*F84,2)</f>
        <v>0</v>
      </c>
      <c r="H84" s="174"/>
      <c r="I84" s="175">
        <f>ROUND(E84*H84,2)</f>
        <v>0</v>
      </c>
      <c r="J84" s="174"/>
      <c r="K84" s="175">
        <f>ROUND(E84*J84,2)</f>
        <v>0</v>
      </c>
      <c r="L84" s="175">
        <v>15</v>
      </c>
      <c r="M84" s="175">
        <f>G84*(1+L84/100)</f>
        <v>0</v>
      </c>
      <c r="N84" s="175">
        <v>0</v>
      </c>
      <c r="O84" s="175">
        <f>ROUND(E84*N84,2)</f>
        <v>0</v>
      </c>
      <c r="P84" s="175">
        <v>0</v>
      </c>
      <c r="Q84" s="175">
        <f>ROUND(E84*P84,2)</f>
        <v>0</v>
      </c>
      <c r="R84" s="175"/>
      <c r="S84" s="176" t="s">
        <v>159</v>
      </c>
      <c r="T84" s="160">
        <v>0</v>
      </c>
      <c r="U84" s="160">
        <f>ROUND(E84*T84,2)</f>
        <v>0</v>
      </c>
      <c r="V84" s="160"/>
      <c r="W84" s="160" t="s">
        <v>154</v>
      </c>
      <c r="X84" s="151"/>
      <c r="Y84" s="151"/>
      <c r="Z84" s="151"/>
      <c r="AA84" s="151"/>
      <c r="AB84" s="151"/>
      <c r="AC84" s="151"/>
      <c r="AD84" s="151"/>
      <c r="AE84" s="151"/>
      <c r="AF84" s="151" t="s">
        <v>155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</row>
    <row r="85" spans="1:59" outlineLevel="1" x14ac:dyDescent="0.2">
      <c r="A85" s="158"/>
      <c r="B85" s="159"/>
      <c r="C85" s="189" t="s">
        <v>252</v>
      </c>
      <c r="D85" s="161"/>
      <c r="E85" s="162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1"/>
      <c r="Y85" s="151"/>
      <c r="Z85" s="151"/>
      <c r="AA85" s="151"/>
      <c r="AB85" s="151"/>
      <c r="AC85" s="151"/>
      <c r="AD85" s="151"/>
      <c r="AE85" s="151"/>
      <c r="AF85" s="151" t="s">
        <v>161</v>
      </c>
      <c r="AG85" s="151">
        <v>0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</row>
    <row r="86" spans="1:59" outlineLevel="1" x14ac:dyDescent="0.2">
      <c r="A86" s="158"/>
      <c r="B86" s="159"/>
      <c r="C86" s="189" t="s">
        <v>253</v>
      </c>
      <c r="D86" s="161"/>
      <c r="E86" s="162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51"/>
      <c r="Y86" s="151"/>
      <c r="Z86" s="151"/>
      <c r="AA86" s="151"/>
      <c r="AB86" s="151"/>
      <c r="AC86" s="151"/>
      <c r="AD86" s="151"/>
      <c r="AE86" s="151"/>
      <c r="AF86" s="151" t="s">
        <v>161</v>
      </c>
      <c r="AG86" s="151">
        <v>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</row>
    <row r="87" spans="1:59" outlineLevel="1" x14ac:dyDescent="0.2">
      <c r="A87" s="158"/>
      <c r="B87" s="159"/>
      <c r="C87" s="189" t="s">
        <v>254</v>
      </c>
      <c r="D87" s="161"/>
      <c r="E87" s="162">
        <v>50.84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1"/>
      <c r="Y87" s="151"/>
      <c r="Z87" s="151"/>
      <c r="AA87" s="151"/>
      <c r="AB87" s="151"/>
      <c r="AC87" s="151"/>
      <c r="AD87" s="151"/>
      <c r="AE87" s="151"/>
      <c r="AF87" s="151" t="s">
        <v>161</v>
      </c>
      <c r="AG87" s="151">
        <v>0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</row>
    <row r="88" spans="1:59" outlineLevel="1" x14ac:dyDescent="0.2">
      <c r="A88" s="170">
        <v>24</v>
      </c>
      <c r="B88" s="171" t="s">
        <v>255</v>
      </c>
      <c r="C88" s="188" t="s">
        <v>256</v>
      </c>
      <c r="D88" s="172" t="s">
        <v>158</v>
      </c>
      <c r="E88" s="173">
        <v>13.188000000000001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15</v>
      </c>
      <c r="M88" s="175">
        <f>G88*(1+L88/100)</f>
        <v>0</v>
      </c>
      <c r="N88" s="175">
        <v>0</v>
      </c>
      <c r="O88" s="175">
        <f>ROUND(E88*N88,2)</f>
        <v>0</v>
      </c>
      <c r="P88" s="175">
        <v>0</v>
      </c>
      <c r="Q88" s="175">
        <f>ROUND(E88*P88,2)</f>
        <v>0</v>
      </c>
      <c r="R88" s="175"/>
      <c r="S88" s="176" t="s">
        <v>159</v>
      </c>
      <c r="T88" s="160">
        <v>0</v>
      </c>
      <c r="U88" s="160">
        <f>ROUND(E88*T88,2)</f>
        <v>0</v>
      </c>
      <c r="V88" s="160"/>
      <c r="W88" s="160" t="s">
        <v>154</v>
      </c>
      <c r="X88" s="151"/>
      <c r="Y88" s="151"/>
      <c r="Z88" s="151"/>
      <c r="AA88" s="151"/>
      <c r="AB88" s="151"/>
      <c r="AC88" s="151"/>
      <c r="AD88" s="151"/>
      <c r="AE88" s="151"/>
      <c r="AF88" s="151" t="s">
        <v>155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</row>
    <row r="89" spans="1:59" outlineLevel="1" x14ac:dyDescent="0.2">
      <c r="A89" s="158"/>
      <c r="B89" s="159"/>
      <c r="C89" s="189" t="s">
        <v>257</v>
      </c>
      <c r="D89" s="161"/>
      <c r="E89" s="162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1"/>
      <c r="Y89" s="151"/>
      <c r="Z89" s="151"/>
      <c r="AA89" s="151"/>
      <c r="AB89" s="151"/>
      <c r="AC89" s="151"/>
      <c r="AD89" s="151"/>
      <c r="AE89" s="151"/>
      <c r="AF89" s="151" t="s">
        <v>161</v>
      </c>
      <c r="AG89" s="151">
        <v>0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</row>
    <row r="90" spans="1:59" outlineLevel="1" x14ac:dyDescent="0.2">
      <c r="A90" s="158"/>
      <c r="B90" s="159"/>
      <c r="C90" s="189" t="s">
        <v>258</v>
      </c>
      <c r="D90" s="161"/>
      <c r="E90" s="162">
        <v>13.19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51"/>
      <c r="Y90" s="151"/>
      <c r="Z90" s="151"/>
      <c r="AA90" s="151"/>
      <c r="AB90" s="151"/>
      <c r="AC90" s="151"/>
      <c r="AD90" s="151"/>
      <c r="AE90" s="151"/>
      <c r="AF90" s="151" t="s">
        <v>161</v>
      </c>
      <c r="AG90" s="151">
        <v>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</row>
    <row r="91" spans="1:59" ht="22.5" outlineLevel="1" x14ac:dyDescent="0.2">
      <c r="A91" s="170">
        <v>25</v>
      </c>
      <c r="B91" s="171" t="s">
        <v>259</v>
      </c>
      <c r="C91" s="188" t="s">
        <v>260</v>
      </c>
      <c r="D91" s="172" t="s">
        <v>158</v>
      </c>
      <c r="E91" s="173">
        <v>8.6460000000000008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15</v>
      </c>
      <c r="M91" s="175">
        <f>G91*(1+L91/100)</f>
        <v>0</v>
      </c>
      <c r="N91" s="175">
        <v>0</v>
      </c>
      <c r="O91" s="175">
        <f>ROUND(E91*N91,2)</f>
        <v>0</v>
      </c>
      <c r="P91" s="175">
        <v>0</v>
      </c>
      <c r="Q91" s="175">
        <f>ROUND(E91*P91,2)</f>
        <v>0</v>
      </c>
      <c r="R91" s="175"/>
      <c r="S91" s="176" t="s">
        <v>159</v>
      </c>
      <c r="T91" s="160">
        <v>0</v>
      </c>
      <c r="U91" s="160">
        <f>ROUND(E91*T91,2)</f>
        <v>0</v>
      </c>
      <c r="V91" s="160"/>
      <c r="W91" s="160" t="s">
        <v>154</v>
      </c>
      <c r="X91" s="151"/>
      <c r="Y91" s="151"/>
      <c r="Z91" s="151"/>
      <c r="AA91" s="151"/>
      <c r="AB91" s="151"/>
      <c r="AC91" s="151"/>
      <c r="AD91" s="151"/>
      <c r="AE91" s="151"/>
      <c r="AF91" s="151" t="s">
        <v>155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</row>
    <row r="92" spans="1:59" outlineLevel="1" x14ac:dyDescent="0.2">
      <c r="A92" s="158"/>
      <c r="B92" s="159"/>
      <c r="C92" s="189" t="s">
        <v>261</v>
      </c>
      <c r="D92" s="161"/>
      <c r="E92" s="162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1"/>
      <c r="Y92" s="151"/>
      <c r="Z92" s="151"/>
      <c r="AA92" s="151"/>
      <c r="AB92" s="151"/>
      <c r="AC92" s="151"/>
      <c r="AD92" s="151"/>
      <c r="AE92" s="151"/>
      <c r="AF92" s="151" t="s">
        <v>161</v>
      </c>
      <c r="AG92" s="151">
        <v>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</row>
    <row r="93" spans="1:59" outlineLevel="1" x14ac:dyDescent="0.2">
      <c r="A93" s="158"/>
      <c r="B93" s="159"/>
      <c r="C93" s="189" t="s">
        <v>262</v>
      </c>
      <c r="D93" s="161"/>
      <c r="E93" s="162">
        <v>8.65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51"/>
      <c r="Y93" s="151"/>
      <c r="Z93" s="151"/>
      <c r="AA93" s="151"/>
      <c r="AB93" s="151"/>
      <c r="AC93" s="151"/>
      <c r="AD93" s="151"/>
      <c r="AE93" s="151"/>
      <c r="AF93" s="151" t="s">
        <v>161</v>
      </c>
      <c r="AG93" s="151">
        <v>0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</row>
    <row r="94" spans="1:59" ht="22.5" outlineLevel="1" x14ac:dyDescent="0.2">
      <c r="A94" s="170">
        <v>26</v>
      </c>
      <c r="B94" s="171" t="s">
        <v>263</v>
      </c>
      <c r="C94" s="188" t="s">
        <v>264</v>
      </c>
      <c r="D94" s="172" t="s">
        <v>158</v>
      </c>
      <c r="E94" s="173">
        <v>13.32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15</v>
      </c>
      <c r="M94" s="175">
        <f>G94*(1+L94/100)</f>
        <v>0</v>
      </c>
      <c r="N94" s="175">
        <v>0</v>
      </c>
      <c r="O94" s="175">
        <f>ROUND(E94*N94,2)</f>
        <v>0</v>
      </c>
      <c r="P94" s="175">
        <v>0</v>
      </c>
      <c r="Q94" s="175">
        <f>ROUND(E94*P94,2)</f>
        <v>0</v>
      </c>
      <c r="R94" s="175"/>
      <c r="S94" s="176" t="s">
        <v>159</v>
      </c>
      <c r="T94" s="160">
        <v>0</v>
      </c>
      <c r="U94" s="160">
        <f>ROUND(E94*T94,2)</f>
        <v>0</v>
      </c>
      <c r="V94" s="160"/>
      <c r="W94" s="160" t="s">
        <v>154</v>
      </c>
      <c r="X94" s="151"/>
      <c r="Y94" s="151"/>
      <c r="Z94" s="151"/>
      <c r="AA94" s="151"/>
      <c r="AB94" s="151"/>
      <c r="AC94" s="151"/>
      <c r="AD94" s="151"/>
      <c r="AE94" s="151"/>
      <c r="AF94" s="151" t="s">
        <v>155</v>
      </c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</row>
    <row r="95" spans="1:59" outlineLevel="1" x14ac:dyDescent="0.2">
      <c r="A95" s="158"/>
      <c r="B95" s="159"/>
      <c r="C95" s="189" t="s">
        <v>265</v>
      </c>
      <c r="D95" s="161"/>
      <c r="E95" s="162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1"/>
      <c r="Y95" s="151"/>
      <c r="Z95" s="151"/>
      <c r="AA95" s="151"/>
      <c r="AB95" s="151"/>
      <c r="AC95" s="151"/>
      <c r="AD95" s="151"/>
      <c r="AE95" s="151"/>
      <c r="AF95" s="151" t="s">
        <v>161</v>
      </c>
      <c r="AG95" s="151">
        <v>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</row>
    <row r="96" spans="1:59" outlineLevel="1" x14ac:dyDescent="0.2">
      <c r="A96" s="158"/>
      <c r="B96" s="159"/>
      <c r="C96" s="189" t="s">
        <v>266</v>
      </c>
      <c r="D96" s="161"/>
      <c r="E96" s="162">
        <v>13.32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51"/>
      <c r="Y96" s="151"/>
      <c r="Z96" s="151"/>
      <c r="AA96" s="151"/>
      <c r="AB96" s="151"/>
      <c r="AC96" s="151"/>
      <c r="AD96" s="151"/>
      <c r="AE96" s="151"/>
      <c r="AF96" s="151" t="s">
        <v>161</v>
      </c>
      <c r="AG96" s="151">
        <v>0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</row>
    <row r="97" spans="1:59" outlineLevel="1" x14ac:dyDescent="0.2">
      <c r="A97" s="170">
        <v>27</v>
      </c>
      <c r="B97" s="171" t="s">
        <v>267</v>
      </c>
      <c r="C97" s="188" t="s">
        <v>268</v>
      </c>
      <c r="D97" s="172" t="s">
        <v>158</v>
      </c>
      <c r="E97" s="173">
        <v>96.275999999999996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15</v>
      </c>
      <c r="M97" s="175">
        <f>G97*(1+L97/100)</f>
        <v>0</v>
      </c>
      <c r="N97" s="175">
        <v>0</v>
      </c>
      <c r="O97" s="175">
        <f>ROUND(E97*N97,2)</f>
        <v>0</v>
      </c>
      <c r="P97" s="175">
        <v>0</v>
      </c>
      <c r="Q97" s="175">
        <f>ROUND(E97*P97,2)</f>
        <v>0</v>
      </c>
      <c r="R97" s="175"/>
      <c r="S97" s="176" t="s">
        <v>159</v>
      </c>
      <c r="T97" s="160">
        <v>0</v>
      </c>
      <c r="U97" s="160">
        <f>ROUND(E97*T97,2)</f>
        <v>0</v>
      </c>
      <c r="V97" s="160"/>
      <c r="W97" s="160" t="s">
        <v>154</v>
      </c>
      <c r="X97" s="151"/>
      <c r="Y97" s="151"/>
      <c r="Z97" s="151"/>
      <c r="AA97" s="151"/>
      <c r="AB97" s="151"/>
      <c r="AC97" s="151"/>
      <c r="AD97" s="151"/>
      <c r="AE97" s="151"/>
      <c r="AF97" s="151" t="s">
        <v>155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</row>
    <row r="98" spans="1:59" outlineLevel="1" x14ac:dyDescent="0.2">
      <c r="A98" s="158"/>
      <c r="B98" s="159"/>
      <c r="C98" s="189" t="s">
        <v>269</v>
      </c>
      <c r="D98" s="161"/>
      <c r="E98" s="162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51"/>
      <c r="Y98" s="151"/>
      <c r="Z98" s="151"/>
      <c r="AA98" s="151"/>
      <c r="AB98" s="151"/>
      <c r="AC98" s="151"/>
      <c r="AD98" s="151"/>
      <c r="AE98" s="151"/>
      <c r="AF98" s="151" t="s">
        <v>161</v>
      </c>
      <c r="AG98" s="151">
        <v>0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</row>
    <row r="99" spans="1:59" ht="22.5" outlineLevel="1" x14ac:dyDescent="0.2">
      <c r="A99" s="158"/>
      <c r="B99" s="159"/>
      <c r="C99" s="189" t="s">
        <v>270</v>
      </c>
      <c r="D99" s="161"/>
      <c r="E99" s="162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51"/>
      <c r="Y99" s="151"/>
      <c r="Z99" s="151"/>
      <c r="AA99" s="151"/>
      <c r="AB99" s="151"/>
      <c r="AC99" s="151"/>
      <c r="AD99" s="151"/>
      <c r="AE99" s="151"/>
      <c r="AF99" s="151" t="s">
        <v>161</v>
      </c>
      <c r="AG99" s="151">
        <v>0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</row>
    <row r="100" spans="1:59" outlineLevel="1" x14ac:dyDescent="0.2">
      <c r="A100" s="158"/>
      <c r="B100" s="159"/>
      <c r="C100" s="189" t="s">
        <v>271</v>
      </c>
      <c r="D100" s="161"/>
      <c r="E100" s="162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51"/>
      <c r="Y100" s="151"/>
      <c r="Z100" s="151"/>
      <c r="AA100" s="151"/>
      <c r="AB100" s="151"/>
      <c r="AC100" s="151"/>
      <c r="AD100" s="151"/>
      <c r="AE100" s="151"/>
      <c r="AF100" s="151" t="s">
        <v>161</v>
      </c>
      <c r="AG100" s="151">
        <v>0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</row>
    <row r="101" spans="1:59" outlineLevel="1" x14ac:dyDescent="0.2">
      <c r="A101" s="158"/>
      <c r="B101" s="159"/>
      <c r="C101" s="189" t="s">
        <v>272</v>
      </c>
      <c r="D101" s="161"/>
      <c r="E101" s="162">
        <v>96.28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51"/>
      <c r="Y101" s="151"/>
      <c r="Z101" s="151"/>
      <c r="AA101" s="151"/>
      <c r="AB101" s="151"/>
      <c r="AC101" s="151"/>
      <c r="AD101" s="151"/>
      <c r="AE101" s="151"/>
      <c r="AF101" s="151" t="s">
        <v>161</v>
      </c>
      <c r="AG101" s="151">
        <v>0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</row>
    <row r="102" spans="1:59" x14ac:dyDescent="0.2">
      <c r="A102" s="164" t="s">
        <v>144</v>
      </c>
      <c r="B102" s="165" t="s">
        <v>72</v>
      </c>
      <c r="C102" s="186" t="s">
        <v>73</v>
      </c>
      <c r="D102" s="166"/>
      <c r="E102" s="167"/>
      <c r="F102" s="168"/>
      <c r="G102" s="168">
        <f>SUMIF(AF103:AF201,"&lt;&gt;NOR",G103:G201)</f>
        <v>0</v>
      </c>
      <c r="H102" s="168"/>
      <c r="I102" s="168">
        <f>SUM(I103:I201)</f>
        <v>0</v>
      </c>
      <c r="J102" s="168"/>
      <c r="K102" s="168">
        <f>SUM(K103:K201)</f>
        <v>0</v>
      </c>
      <c r="L102" s="168"/>
      <c r="M102" s="168">
        <f>SUM(M103:M201)</f>
        <v>0</v>
      </c>
      <c r="N102" s="168"/>
      <c r="O102" s="168">
        <f>SUM(O103:O201)</f>
        <v>0</v>
      </c>
      <c r="P102" s="168"/>
      <c r="Q102" s="168">
        <f>SUM(Q103:Q201)</f>
        <v>0</v>
      </c>
      <c r="R102" s="168"/>
      <c r="S102" s="169"/>
      <c r="T102" s="163"/>
      <c r="U102" s="163">
        <f>SUM(U103:U201)</f>
        <v>109.19000000000003</v>
      </c>
      <c r="V102" s="163"/>
      <c r="W102" s="163"/>
      <c r="AF102" t="s">
        <v>145</v>
      </c>
    </row>
    <row r="103" spans="1:59" ht="22.5" outlineLevel="1" x14ac:dyDescent="0.2">
      <c r="A103" s="170">
        <v>28</v>
      </c>
      <c r="B103" s="171" t="s">
        <v>273</v>
      </c>
      <c r="C103" s="188" t="s">
        <v>274</v>
      </c>
      <c r="D103" s="172" t="s">
        <v>158</v>
      </c>
      <c r="E103" s="173">
        <v>120.443</v>
      </c>
      <c r="F103" s="174"/>
      <c r="G103" s="175">
        <f>ROUND(E103*F103,2)</f>
        <v>0</v>
      </c>
      <c r="H103" s="174"/>
      <c r="I103" s="175">
        <f>ROUND(E103*H103,2)</f>
        <v>0</v>
      </c>
      <c r="J103" s="174"/>
      <c r="K103" s="175">
        <f>ROUND(E103*J103,2)</f>
        <v>0</v>
      </c>
      <c r="L103" s="175">
        <v>15</v>
      </c>
      <c r="M103" s="175">
        <f>G103*(1+L103/100)</f>
        <v>0</v>
      </c>
      <c r="N103" s="175">
        <v>0</v>
      </c>
      <c r="O103" s="175">
        <f>ROUND(E103*N103,2)</f>
        <v>0</v>
      </c>
      <c r="P103" s="175">
        <v>0</v>
      </c>
      <c r="Q103" s="175">
        <f>ROUND(E103*P103,2)</f>
        <v>0</v>
      </c>
      <c r="R103" s="175"/>
      <c r="S103" s="176" t="s">
        <v>159</v>
      </c>
      <c r="T103" s="160">
        <v>0</v>
      </c>
      <c r="U103" s="160">
        <f>ROUND(E103*T103,2)</f>
        <v>0</v>
      </c>
      <c r="V103" s="160"/>
      <c r="W103" s="160" t="s">
        <v>154</v>
      </c>
      <c r="X103" s="151"/>
      <c r="Y103" s="151"/>
      <c r="Z103" s="151"/>
      <c r="AA103" s="151"/>
      <c r="AB103" s="151"/>
      <c r="AC103" s="151"/>
      <c r="AD103" s="151"/>
      <c r="AE103" s="151"/>
      <c r="AF103" s="151" t="s">
        <v>155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</row>
    <row r="104" spans="1:59" outlineLevel="1" x14ac:dyDescent="0.2">
      <c r="A104" s="158"/>
      <c r="B104" s="159"/>
      <c r="C104" s="189" t="s">
        <v>275</v>
      </c>
      <c r="D104" s="161"/>
      <c r="E104" s="162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51"/>
      <c r="Y104" s="151"/>
      <c r="Z104" s="151"/>
      <c r="AA104" s="151"/>
      <c r="AB104" s="151"/>
      <c r="AC104" s="151"/>
      <c r="AD104" s="151"/>
      <c r="AE104" s="151"/>
      <c r="AF104" s="151" t="s">
        <v>161</v>
      </c>
      <c r="AG104" s="151">
        <v>0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</row>
    <row r="105" spans="1:59" outlineLevel="1" x14ac:dyDescent="0.2">
      <c r="A105" s="158"/>
      <c r="B105" s="159"/>
      <c r="C105" s="189" t="s">
        <v>276</v>
      </c>
      <c r="D105" s="161"/>
      <c r="E105" s="162">
        <v>120.44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51"/>
      <c r="Y105" s="151"/>
      <c r="Z105" s="151"/>
      <c r="AA105" s="151"/>
      <c r="AB105" s="151"/>
      <c r="AC105" s="151"/>
      <c r="AD105" s="151"/>
      <c r="AE105" s="151"/>
      <c r="AF105" s="151" t="s">
        <v>161</v>
      </c>
      <c r="AG105" s="151">
        <v>0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</row>
    <row r="106" spans="1:59" ht="33.75" outlineLevel="1" x14ac:dyDescent="0.2">
      <c r="A106" s="170">
        <v>29</v>
      </c>
      <c r="B106" s="171" t="s">
        <v>277</v>
      </c>
      <c r="C106" s="188" t="s">
        <v>278</v>
      </c>
      <c r="D106" s="172" t="s">
        <v>158</v>
      </c>
      <c r="E106" s="173">
        <v>1686.202</v>
      </c>
      <c r="F106" s="174"/>
      <c r="G106" s="175">
        <f>ROUND(E106*F106,2)</f>
        <v>0</v>
      </c>
      <c r="H106" s="174"/>
      <c r="I106" s="175">
        <f>ROUND(E106*H106,2)</f>
        <v>0</v>
      </c>
      <c r="J106" s="174"/>
      <c r="K106" s="175">
        <f>ROUND(E106*J106,2)</f>
        <v>0</v>
      </c>
      <c r="L106" s="175">
        <v>15</v>
      </c>
      <c r="M106" s="175">
        <f>G106*(1+L106/100)</f>
        <v>0</v>
      </c>
      <c r="N106" s="175">
        <v>0</v>
      </c>
      <c r="O106" s="175">
        <f>ROUND(E106*N106,2)</f>
        <v>0</v>
      </c>
      <c r="P106" s="175">
        <v>0</v>
      </c>
      <c r="Q106" s="175">
        <f>ROUND(E106*P106,2)</f>
        <v>0</v>
      </c>
      <c r="R106" s="175"/>
      <c r="S106" s="176" t="s">
        <v>159</v>
      </c>
      <c r="T106" s="160">
        <v>0</v>
      </c>
      <c r="U106" s="160">
        <f>ROUND(E106*T106,2)</f>
        <v>0</v>
      </c>
      <c r="V106" s="160"/>
      <c r="W106" s="160" t="s">
        <v>154</v>
      </c>
      <c r="X106" s="151"/>
      <c r="Y106" s="151"/>
      <c r="Z106" s="151"/>
      <c r="AA106" s="151"/>
      <c r="AB106" s="151"/>
      <c r="AC106" s="151"/>
      <c r="AD106" s="151"/>
      <c r="AE106" s="151"/>
      <c r="AF106" s="151" t="s">
        <v>155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</row>
    <row r="107" spans="1:59" outlineLevel="1" x14ac:dyDescent="0.2">
      <c r="A107" s="158"/>
      <c r="B107" s="159"/>
      <c r="C107" s="189" t="s">
        <v>279</v>
      </c>
      <c r="D107" s="161"/>
      <c r="E107" s="162"/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51"/>
      <c r="Y107" s="151"/>
      <c r="Z107" s="151"/>
      <c r="AA107" s="151"/>
      <c r="AB107" s="151"/>
      <c r="AC107" s="151"/>
      <c r="AD107" s="151"/>
      <c r="AE107" s="151"/>
      <c r="AF107" s="151" t="s">
        <v>161</v>
      </c>
      <c r="AG107" s="151">
        <v>0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</row>
    <row r="108" spans="1:59" outlineLevel="1" x14ac:dyDescent="0.2">
      <c r="A108" s="158"/>
      <c r="B108" s="159"/>
      <c r="C108" s="189" t="s">
        <v>280</v>
      </c>
      <c r="D108" s="161"/>
      <c r="E108" s="162">
        <v>1686.2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51"/>
      <c r="Y108" s="151"/>
      <c r="Z108" s="151"/>
      <c r="AA108" s="151"/>
      <c r="AB108" s="151"/>
      <c r="AC108" s="151"/>
      <c r="AD108" s="151"/>
      <c r="AE108" s="151"/>
      <c r="AF108" s="151" t="s">
        <v>161</v>
      </c>
      <c r="AG108" s="151">
        <v>0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</row>
    <row r="109" spans="1:59" ht="22.5" outlineLevel="1" x14ac:dyDescent="0.2">
      <c r="A109" s="177">
        <v>30</v>
      </c>
      <c r="B109" s="178" t="s">
        <v>281</v>
      </c>
      <c r="C109" s="187" t="s">
        <v>282</v>
      </c>
      <c r="D109" s="179" t="s">
        <v>158</v>
      </c>
      <c r="E109" s="180">
        <v>120.443</v>
      </c>
      <c r="F109" s="181"/>
      <c r="G109" s="182">
        <f>ROUND(E109*F109,2)</f>
        <v>0</v>
      </c>
      <c r="H109" s="181"/>
      <c r="I109" s="182">
        <f>ROUND(E109*H109,2)</f>
        <v>0</v>
      </c>
      <c r="J109" s="181"/>
      <c r="K109" s="182">
        <f>ROUND(E109*J109,2)</f>
        <v>0</v>
      </c>
      <c r="L109" s="182">
        <v>15</v>
      </c>
      <c r="M109" s="182">
        <f>G109*(1+L109/100)</f>
        <v>0</v>
      </c>
      <c r="N109" s="182">
        <v>0</v>
      </c>
      <c r="O109" s="182">
        <f>ROUND(E109*N109,2)</f>
        <v>0</v>
      </c>
      <c r="P109" s="182">
        <v>0</v>
      </c>
      <c r="Q109" s="182">
        <f>ROUND(E109*P109,2)</f>
        <v>0</v>
      </c>
      <c r="R109" s="182"/>
      <c r="S109" s="183" t="s">
        <v>159</v>
      </c>
      <c r="T109" s="160">
        <v>0</v>
      </c>
      <c r="U109" s="160">
        <f>ROUND(E109*T109,2)</f>
        <v>0</v>
      </c>
      <c r="V109" s="160"/>
      <c r="W109" s="160" t="s">
        <v>154</v>
      </c>
      <c r="X109" s="151"/>
      <c r="Y109" s="151"/>
      <c r="Z109" s="151"/>
      <c r="AA109" s="151"/>
      <c r="AB109" s="151"/>
      <c r="AC109" s="151"/>
      <c r="AD109" s="151"/>
      <c r="AE109" s="151"/>
      <c r="AF109" s="151" t="s">
        <v>155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</row>
    <row r="110" spans="1:59" outlineLevel="1" x14ac:dyDescent="0.2">
      <c r="A110" s="177">
        <v>31</v>
      </c>
      <c r="B110" s="178" t="s">
        <v>283</v>
      </c>
      <c r="C110" s="187" t="s">
        <v>284</v>
      </c>
      <c r="D110" s="179" t="s">
        <v>158</v>
      </c>
      <c r="E110" s="180">
        <v>120.443</v>
      </c>
      <c r="F110" s="181"/>
      <c r="G110" s="182">
        <f>ROUND(E110*F110,2)</f>
        <v>0</v>
      </c>
      <c r="H110" s="181"/>
      <c r="I110" s="182">
        <f>ROUND(E110*H110,2)</f>
        <v>0</v>
      </c>
      <c r="J110" s="181"/>
      <c r="K110" s="182">
        <f>ROUND(E110*J110,2)</f>
        <v>0</v>
      </c>
      <c r="L110" s="182">
        <v>15</v>
      </c>
      <c r="M110" s="182">
        <f>G110*(1+L110/100)</f>
        <v>0</v>
      </c>
      <c r="N110" s="182">
        <v>0</v>
      </c>
      <c r="O110" s="182">
        <f>ROUND(E110*N110,2)</f>
        <v>0</v>
      </c>
      <c r="P110" s="182">
        <v>0</v>
      </c>
      <c r="Q110" s="182">
        <f>ROUND(E110*P110,2)</f>
        <v>0</v>
      </c>
      <c r="R110" s="182"/>
      <c r="S110" s="183" t="s">
        <v>159</v>
      </c>
      <c r="T110" s="160">
        <v>0</v>
      </c>
      <c r="U110" s="160">
        <f>ROUND(E110*T110,2)</f>
        <v>0</v>
      </c>
      <c r="V110" s="160"/>
      <c r="W110" s="160" t="s">
        <v>154</v>
      </c>
      <c r="X110" s="151"/>
      <c r="Y110" s="151"/>
      <c r="Z110" s="151"/>
      <c r="AA110" s="151"/>
      <c r="AB110" s="151"/>
      <c r="AC110" s="151"/>
      <c r="AD110" s="151"/>
      <c r="AE110" s="151"/>
      <c r="AF110" s="151" t="s">
        <v>155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</row>
    <row r="111" spans="1:59" outlineLevel="1" x14ac:dyDescent="0.2">
      <c r="A111" s="170">
        <v>32</v>
      </c>
      <c r="B111" s="171" t="s">
        <v>285</v>
      </c>
      <c r="C111" s="188" t="s">
        <v>286</v>
      </c>
      <c r="D111" s="172" t="s">
        <v>158</v>
      </c>
      <c r="E111" s="173">
        <v>1686.202</v>
      </c>
      <c r="F111" s="174"/>
      <c r="G111" s="175">
        <f>ROUND(E111*F111,2)</f>
        <v>0</v>
      </c>
      <c r="H111" s="174"/>
      <c r="I111" s="175">
        <f>ROUND(E111*H111,2)</f>
        <v>0</v>
      </c>
      <c r="J111" s="174"/>
      <c r="K111" s="175">
        <f>ROUND(E111*J111,2)</f>
        <v>0</v>
      </c>
      <c r="L111" s="175">
        <v>15</v>
      </c>
      <c r="M111" s="175">
        <f>G111*(1+L111/100)</f>
        <v>0</v>
      </c>
      <c r="N111" s="175">
        <v>0</v>
      </c>
      <c r="O111" s="175">
        <f>ROUND(E111*N111,2)</f>
        <v>0</v>
      </c>
      <c r="P111" s="175">
        <v>0</v>
      </c>
      <c r="Q111" s="175">
        <f>ROUND(E111*P111,2)</f>
        <v>0</v>
      </c>
      <c r="R111" s="175"/>
      <c r="S111" s="176" t="s">
        <v>159</v>
      </c>
      <c r="T111" s="160">
        <v>0</v>
      </c>
      <c r="U111" s="160">
        <f>ROUND(E111*T111,2)</f>
        <v>0</v>
      </c>
      <c r="V111" s="160"/>
      <c r="W111" s="160" t="s">
        <v>154</v>
      </c>
      <c r="X111" s="151"/>
      <c r="Y111" s="151"/>
      <c r="Z111" s="151"/>
      <c r="AA111" s="151"/>
      <c r="AB111" s="151"/>
      <c r="AC111" s="151"/>
      <c r="AD111" s="151"/>
      <c r="AE111" s="151"/>
      <c r="AF111" s="151" t="s">
        <v>155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</row>
    <row r="112" spans="1:59" outlineLevel="1" x14ac:dyDescent="0.2">
      <c r="A112" s="158"/>
      <c r="B112" s="159"/>
      <c r="C112" s="189" t="s">
        <v>279</v>
      </c>
      <c r="D112" s="161"/>
      <c r="E112" s="162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51"/>
      <c r="Y112" s="151"/>
      <c r="Z112" s="151"/>
      <c r="AA112" s="151"/>
      <c r="AB112" s="151"/>
      <c r="AC112" s="151"/>
      <c r="AD112" s="151"/>
      <c r="AE112" s="151"/>
      <c r="AF112" s="151" t="s">
        <v>161</v>
      </c>
      <c r="AG112" s="151">
        <v>0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</row>
    <row r="113" spans="1:59" outlineLevel="1" x14ac:dyDescent="0.2">
      <c r="A113" s="158"/>
      <c r="B113" s="159"/>
      <c r="C113" s="189" t="s">
        <v>280</v>
      </c>
      <c r="D113" s="161"/>
      <c r="E113" s="162">
        <v>1686.2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51"/>
      <c r="Y113" s="151"/>
      <c r="Z113" s="151"/>
      <c r="AA113" s="151"/>
      <c r="AB113" s="151"/>
      <c r="AC113" s="151"/>
      <c r="AD113" s="151"/>
      <c r="AE113" s="151"/>
      <c r="AF113" s="151" t="s">
        <v>161</v>
      </c>
      <c r="AG113" s="151">
        <v>0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</row>
    <row r="114" spans="1:59" outlineLevel="1" x14ac:dyDescent="0.2">
      <c r="A114" s="177">
        <v>33</v>
      </c>
      <c r="B114" s="178" t="s">
        <v>287</v>
      </c>
      <c r="C114" s="187" t="s">
        <v>288</v>
      </c>
      <c r="D114" s="179" t="s">
        <v>158</v>
      </c>
      <c r="E114" s="180">
        <v>120.443</v>
      </c>
      <c r="F114" s="181"/>
      <c r="G114" s="182">
        <f>ROUND(E114*F114,2)</f>
        <v>0</v>
      </c>
      <c r="H114" s="181"/>
      <c r="I114" s="182">
        <f>ROUND(E114*H114,2)</f>
        <v>0</v>
      </c>
      <c r="J114" s="181"/>
      <c r="K114" s="182">
        <f>ROUND(E114*J114,2)</f>
        <v>0</v>
      </c>
      <c r="L114" s="182">
        <v>15</v>
      </c>
      <c r="M114" s="182">
        <f>G114*(1+L114/100)</f>
        <v>0</v>
      </c>
      <c r="N114" s="182">
        <v>0</v>
      </c>
      <c r="O114" s="182">
        <f>ROUND(E114*N114,2)</f>
        <v>0</v>
      </c>
      <c r="P114" s="182">
        <v>0</v>
      </c>
      <c r="Q114" s="182">
        <f>ROUND(E114*P114,2)</f>
        <v>0</v>
      </c>
      <c r="R114" s="182"/>
      <c r="S114" s="183" t="s">
        <v>159</v>
      </c>
      <c r="T114" s="160">
        <v>0</v>
      </c>
      <c r="U114" s="160">
        <f>ROUND(E114*T114,2)</f>
        <v>0</v>
      </c>
      <c r="V114" s="160"/>
      <c r="W114" s="160" t="s">
        <v>154</v>
      </c>
      <c r="X114" s="151"/>
      <c r="Y114" s="151"/>
      <c r="Z114" s="151"/>
      <c r="AA114" s="151"/>
      <c r="AB114" s="151"/>
      <c r="AC114" s="151"/>
      <c r="AD114" s="151"/>
      <c r="AE114" s="151"/>
      <c r="AF114" s="151" t="s">
        <v>155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</row>
    <row r="115" spans="1:59" ht="22.5" outlineLevel="1" x14ac:dyDescent="0.2">
      <c r="A115" s="170">
        <v>34</v>
      </c>
      <c r="B115" s="171" t="s">
        <v>289</v>
      </c>
      <c r="C115" s="188" t="s">
        <v>290</v>
      </c>
      <c r="D115" s="172" t="s">
        <v>158</v>
      </c>
      <c r="E115" s="173">
        <v>8.01</v>
      </c>
      <c r="F115" s="174"/>
      <c r="G115" s="175">
        <f>ROUND(E115*F115,2)</f>
        <v>0</v>
      </c>
      <c r="H115" s="174"/>
      <c r="I115" s="175">
        <f>ROUND(E115*H115,2)</f>
        <v>0</v>
      </c>
      <c r="J115" s="174"/>
      <c r="K115" s="175">
        <f>ROUND(E115*J115,2)</f>
        <v>0</v>
      </c>
      <c r="L115" s="175">
        <v>15</v>
      </c>
      <c r="M115" s="175">
        <f>G115*(1+L115/100)</f>
        <v>0</v>
      </c>
      <c r="N115" s="175">
        <v>0</v>
      </c>
      <c r="O115" s="175">
        <f>ROUND(E115*N115,2)</f>
        <v>0</v>
      </c>
      <c r="P115" s="175">
        <v>0</v>
      </c>
      <c r="Q115" s="175">
        <f>ROUND(E115*P115,2)</f>
        <v>0</v>
      </c>
      <c r="R115" s="175"/>
      <c r="S115" s="176" t="s">
        <v>159</v>
      </c>
      <c r="T115" s="160">
        <v>0</v>
      </c>
      <c r="U115" s="160">
        <f>ROUND(E115*T115,2)</f>
        <v>0</v>
      </c>
      <c r="V115" s="160"/>
      <c r="W115" s="160" t="s">
        <v>154</v>
      </c>
      <c r="X115" s="151"/>
      <c r="Y115" s="151"/>
      <c r="Z115" s="151"/>
      <c r="AA115" s="151"/>
      <c r="AB115" s="151"/>
      <c r="AC115" s="151"/>
      <c r="AD115" s="151"/>
      <c r="AE115" s="151"/>
      <c r="AF115" s="151" t="s">
        <v>155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</row>
    <row r="116" spans="1:59" outlineLevel="1" x14ac:dyDescent="0.2">
      <c r="A116" s="158"/>
      <c r="B116" s="159"/>
      <c r="C116" s="189" t="s">
        <v>291</v>
      </c>
      <c r="D116" s="161"/>
      <c r="E116" s="162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51"/>
      <c r="Y116" s="151"/>
      <c r="Z116" s="151"/>
      <c r="AA116" s="151"/>
      <c r="AB116" s="151"/>
      <c r="AC116" s="151"/>
      <c r="AD116" s="151"/>
      <c r="AE116" s="151"/>
      <c r="AF116" s="151" t="s">
        <v>161</v>
      </c>
      <c r="AG116" s="151">
        <v>0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</row>
    <row r="117" spans="1:59" outlineLevel="1" x14ac:dyDescent="0.2">
      <c r="A117" s="158"/>
      <c r="B117" s="159"/>
      <c r="C117" s="189" t="s">
        <v>292</v>
      </c>
      <c r="D117" s="161"/>
      <c r="E117" s="162">
        <v>8.01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51"/>
      <c r="Y117" s="151"/>
      <c r="Z117" s="151"/>
      <c r="AA117" s="151"/>
      <c r="AB117" s="151"/>
      <c r="AC117" s="151"/>
      <c r="AD117" s="151"/>
      <c r="AE117" s="151"/>
      <c r="AF117" s="151" t="s">
        <v>161</v>
      </c>
      <c r="AG117" s="151">
        <v>0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</row>
    <row r="118" spans="1:59" ht="56.25" outlineLevel="1" x14ac:dyDescent="0.2">
      <c r="A118" s="170">
        <v>35</v>
      </c>
      <c r="B118" s="171" t="s">
        <v>293</v>
      </c>
      <c r="C118" s="188" t="s">
        <v>294</v>
      </c>
      <c r="D118" s="172" t="s">
        <v>158</v>
      </c>
      <c r="E118" s="173">
        <v>122.6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15</v>
      </c>
      <c r="M118" s="175">
        <f>G118*(1+L118/100)</f>
        <v>0</v>
      </c>
      <c r="N118" s="175">
        <v>0</v>
      </c>
      <c r="O118" s="175">
        <f>ROUND(E118*N118,2)</f>
        <v>0</v>
      </c>
      <c r="P118" s="175">
        <v>0</v>
      </c>
      <c r="Q118" s="175">
        <f>ROUND(E118*P118,2)</f>
        <v>0</v>
      </c>
      <c r="R118" s="175" t="s">
        <v>179</v>
      </c>
      <c r="S118" s="176" t="s">
        <v>159</v>
      </c>
      <c r="T118" s="160">
        <v>0.308</v>
      </c>
      <c r="U118" s="160">
        <f>ROUND(E118*T118,2)</f>
        <v>37.76</v>
      </c>
      <c r="V118" s="160"/>
      <c r="W118" s="160" t="s">
        <v>154</v>
      </c>
      <c r="X118" s="151"/>
      <c r="Y118" s="151"/>
      <c r="Z118" s="151"/>
      <c r="AA118" s="151"/>
      <c r="AB118" s="151"/>
      <c r="AC118" s="151"/>
      <c r="AD118" s="151"/>
      <c r="AE118" s="151"/>
      <c r="AF118" s="151" t="s">
        <v>155</v>
      </c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</row>
    <row r="119" spans="1:59" outlineLevel="1" x14ac:dyDescent="0.2">
      <c r="A119" s="158"/>
      <c r="B119" s="159"/>
      <c r="C119" s="257" t="s">
        <v>295</v>
      </c>
      <c r="D119" s="258"/>
      <c r="E119" s="258"/>
      <c r="F119" s="258"/>
      <c r="G119" s="258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51"/>
      <c r="Y119" s="151"/>
      <c r="Z119" s="151"/>
      <c r="AA119" s="151"/>
      <c r="AB119" s="151"/>
      <c r="AC119" s="151"/>
      <c r="AD119" s="151"/>
      <c r="AE119" s="151"/>
      <c r="AF119" s="151" t="s">
        <v>220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</row>
    <row r="120" spans="1:59" outlineLevel="1" x14ac:dyDescent="0.2">
      <c r="A120" s="158"/>
      <c r="B120" s="159"/>
      <c r="C120" s="189" t="s">
        <v>296</v>
      </c>
      <c r="D120" s="161"/>
      <c r="E120" s="162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51"/>
      <c r="Y120" s="151"/>
      <c r="Z120" s="151"/>
      <c r="AA120" s="151"/>
      <c r="AB120" s="151"/>
      <c r="AC120" s="151"/>
      <c r="AD120" s="151"/>
      <c r="AE120" s="151"/>
      <c r="AF120" s="151" t="s">
        <v>161</v>
      </c>
      <c r="AG120" s="151">
        <v>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</row>
    <row r="121" spans="1:59" outlineLevel="1" x14ac:dyDescent="0.2">
      <c r="A121" s="158"/>
      <c r="B121" s="159"/>
      <c r="C121" s="189" t="s">
        <v>297</v>
      </c>
      <c r="D121" s="161"/>
      <c r="E121" s="162">
        <v>122.6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1"/>
      <c r="Y121" s="151"/>
      <c r="Z121" s="151"/>
      <c r="AA121" s="151"/>
      <c r="AB121" s="151"/>
      <c r="AC121" s="151"/>
      <c r="AD121" s="151"/>
      <c r="AE121" s="151"/>
      <c r="AF121" s="151" t="s">
        <v>161</v>
      </c>
      <c r="AG121" s="151">
        <v>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</row>
    <row r="122" spans="1:59" outlineLevel="1" x14ac:dyDescent="0.2">
      <c r="A122" s="170">
        <v>36</v>
      </c>
      <c r="B122" s="171" t="s">
        <v>298</v>
      </c>
      <c r="C122" s="188" t="s">
        <v>299</v>
      </c>
      <c r="D122" s="172" t="s">
        <v>300</v>
      </c>
      <c r="E122" s="173">
        <v>3.8</v>
      </c>
      <c r="F122" s="174"/>
      <c r="G122" s="175">
        <f>ROUND(E122*F122,2)</f>
        <v>0</v>
      </c>
      <c r="H122" s="174"/>
      <c r="I122" s="175">
        <f>ROUND(E122*H122,2)</f>
        <v>0</v>
      </c>
      <c r="J122" s="174"/>
      <c r="K122" s="175">
        <f>ROUND(E122*J122,2)</f>
        <v>0</v>
      </c>
      <c r="L122" s="175">
        <v>15</v>
      </c>
      <c r="M122" s="175">
        <f>G122*(1+L122/100)</f>
        <v>0</v>
      </c>
      <c r="N122" s="175">
        <v>0</v>
      </c>
      <c r="O122" s="175">
        <f>ROUND(E122*N122,2)</f>
        <v>0</v>
      </c>
      <c r="P122" s="175">
        <v>0</v>
      </c>
      <c r="Q122" s="175">
        <f>ROUND(E122*P122,2)</f>
        <v>0</v>
      </c>
      <c r="R122" s="175"/>
      <c r="S122" s="176" t="s">
        <v>150</v>
      </c>
      <c r="T122" s="160">
        <v>0</v>
      </c>
      <c r="U122" s="160">
        <f>ROUND(E122*T122,2)</f>
        <v>0</v>
      </c>
      <c r="V122" s="160"/>
      <c r="W122" s="160" t="s">
        <v>154</v>
      </c>
      <c r="X122" s="151"/>
      <c r="Y122" s="151"/>
      <c r="Z122" s="151"/>
      <c r="AA122" s="151"/>
      <c r="AB122" s="151"/>
      <c r="AC122" s="151"/>
      <c r="AD122" s="151"/>
      <c r="AE122" s="151"/>
      <c r="AF122" s="151" t="s">
        <v>155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</row>
    <row r="123" spans="1:59" outlineLevel="1" x14ac:dyDescent="0.2">
      <c r="A123" s="158"/>
      <c r="B123" s="159"/>
      <c r="C123" s="189" t="s">
        <v>301</v>
      </c>
      <c r="D123" s="161"/>
      <c r="E123" s="162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1"/>
      <c r="Y123" s="151"/>
      <c r="Z123" s="151"/>
      <c r="AA123" s="151"/>
      <c r="AB123" s="151"/>
      <c r="AC123" s="151"/>
      <c r="AD123" s="151"/>
      <c r="AE123" s="151"/>
      <c r="AF123" s="151" t="s">
        <v>161</v>
      </c>
      <c r="AG123" s="151">
        <v>0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</row>
    <row r="124" spans="1:59" outlineLevel="1" x14ac:dyDescent="0.2">
      <c r="A124" s="158"/>
      <c r="B124" s="159"/>
      <c r="C124" s="189" t="s">
        <v>302</v>
      </c>
      <c r="D124" s="161"/>
      <c r="E124" s="162">
        <v>3.8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51"/>
      <c r="Y124" s="151"/>
      <c r="Z124" s="151"/>
      <c r="AA124" s="151"/>
      <c r="AB124" s="151"/>
      <c r="AC124" s="151"/>
      <c r="AD124" s="151"/>
      <c r="AE124" s="151"/>
      <c r="AF124" s="151" t="s">
        <v>161</v>
      </c>
      <c r="AG124" s="151">
        <v>0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</row>
    <row r="125" spans="1:59" outlineLevel="1" x14ac:dyDescent="0.2">
      <c r="A125" s="170">
        <v>37</v>
      </c>
      <c r="B125" s="171" t="s">
        <v>303</v>
      </c>
      <c r="C125" s="188" t="s">
        <v>304</v>
      </c>
      <c r="D125" s="172" t="s">
        <v>158</v>
      </c>
      <c r="E125" s="173">
        <v>13.44</v>
      </c>
      <c r="F125" s="174"/>
      <c r="G125" s="175">
        <f>ROUND(E125*F125,2)</f>
        <v>0</v>
      </c>
      <c r="H125" s="174"/>
      <c r="I125" s="175">
        <f>ROUND(E125*H125,2)</f>
        <v>0</v>
      </c>
      <c r="J125" s="174"/>
      <c r="K125" s="175">
        <f>ROUND(E125*J125,2)</f>
        <v>0</v>
      </c>
      <c r="L125" s="175">
        <v>15</v>
      </c>
      <c r="M125" s="175">
        <f>G125*(1+L125/100)</f>
        <v>0</v>
      </c>
      <c r="N125" s="175">
        <v>0</v>
      </c>
      <c r="O125" s="175">
        <f>ROUND(E125*N125,2)</f>
        <v>0</v>
      </c>
      <c r="P125" s="175">
        <v>0</v>
      </c>
      <c r="Q125" s="175">
        <f>ROUND(E125*P125,2)</f>
        <v>0</v>
      </c>
      <c r="R125" s="175"/>
      <c r="S125" s="176" t="s">
        <v>150</v>
      </c>
      <c r="T125" s="160">
        <v>0</v>
      </c>
      <c r="U125" s="160">
        <f>ROUND(E125*T125,2)</f>
        <v>0</v>
      </c>
      <c r="V125" s="160"/>
      <c r="W125" s="160" t="s">
        <v>154</v>
      </c>
      <c r="X125" s="151"/>
      <c r="Y125" s="151"/>
      <c r="Z125" s="151"/>
      <c r="AA125" s="151"/>
      <c r="AB125" s="151"/>
      <c r="AC125" s="151"/>
      <c r="AD125" s="151"/>
      <c r="AE125" s="151"/>
      <c r="AF125" s="151" t="s">
        <v>155</v>
      </c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</row>
    <row r="126" spans="1:59" outlineLevel="1" x14ac:dyDescent="0.2">
      <c r="A126" s="158"/>
      <c r="B126" s="159"/>
      <c r="C126" s="189" t="s">
        <v>305</v>
      </c>
      <c r="D126" s="161"/>
      <c r="E126" s="162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1"/>
      <c r="Y126" s="151"/>
      <c r="Z126" s="151"/>
      <c r="AA126" s="151"/>
      <c r="AB126" s="151"/>
      <c r="AC126" s="151"/>
      <c r="AD126" s="151"/>
      <c r="AE126" s="151"/>
      <c r="AF126" s="151" t="s">
        <v>161</v>
      </c>
      <c r="AG126" s="151">
        <v>0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</row>
    <row r="127" spans="1:59" outlineLevel="1" x14ac:dyDescent="0.2">
      <c r="A127" s="158"/>
      <c r="B127" s="159"/>
      <c r="C127" s="189" t="s">
        <v>306</v>
      </c>
      <c r="D127" s="161"/>
      <c r="E127" s="162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51"/>
      <c r="Y127" s="151"/>
      <c r="Z127" s="151"/>
      <c r="AA127" s="151"/>
      <c r="AB127" s="151"/>
      <c r="AC127" s="151"/>
      <c r="AD127" s="151"/>
      <c r="AE127" s="151"/>
      <c r="AF127" s="151" t="s">
        <v>161</v>
      </c>
      <c r="AG127" s="151">
        <v>0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</row>
    <row r="128" spans="1:59" outlineLevel="1" x14ac:dyDescent="0.2">
      <c r="A128" s="158"/>
      <c r="B128" s="159"/>
      <c r="C128" s="189" t="s">
        <v>307</v>
      </c>
      <c r="D128" s="161"/>
      <c r="E128" s="162">
        <v>13.44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1"/>
      <c r="Y128" s="151"/>
      <c r="Z128" s="151"/>
      <c r="AA128" s="151"/>
      <c r="AB128" s="151"/>
      <c r="AC128" s="151"/>
      <c r="AD128" s="151"/>
      <c r="AE128" s="151"/>
      <c r="AF128" s="151" t="s">
        <v>161</v>
      </c>
      <c r="AG128" s="151">
        <v>0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</row>
    <row r="129" spans="1:59" ht="22.5" outlineLevel="1" x14ac:dyDescent="0.2">
      <c r="A129" s="170">
        <v>38</v>
      </c>
      <c r="B129" s="171" t="s">
        <v>308</v>
      </c>
      <c r="C129" s="188" t="s">
        <v>309</v>
      </c>
      <c r="D129" s="172" t="s">
        <v>194</v>
      </c>
      <c r="E129" s="173">
        <v>19.844000000000001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15</v>
      </c>
      <c r="M129" s="175">
        <f>G129*(1+L129/100)</f>
        <v>0</v>
      </c>
      <c r="N129" s="175">
        <v>0</v>
      </c>
      <c r="O129" s="175">
        <f>ROUND(E129*N129,2)</f>
        <v>0</v>
      </c>
      <c r="P129" s="175">
        <v>0</v>
      </c>
      <c r="Q129" s="175">
        <f>ROUND(E129*P129,2)</f>
        <v>0</v>
      </c>
      <c r="R129" s="175" t="s">
        <v>310</v>
      </c>
      <c r="S129" s="176" t="s">
        <v>159</v>
      </c>
      <c r="T129" s="160">
        <v>1.52</v>
      </c>
      <c r="U129" s="160">
        <f>ROUND(E129*T129,2)</f>
        <v>30.16</v>
      </c>
      <c r="V129" s="160"/>
      <c r="W129" s="160" t="s">
        <v>154</v>
      </c>
      <c r="X129" s="151"/>
      <c r="Y129" s="151"/>
      <c r="Z129" s="151"/>
      <c r="AA129" s="151"/>
      <c r="AB129" s="151"/>
      <c r="AC129" s="151"/>
      <c r="AD129" s="151"/>
      <c r="AE129" s="151"/>
      <c r="AF129" s="151" t="s">
        <v>155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</row>
    <row r="130" spans="1:59" ht="22.5" outlineLevel="1" x14ac:dyDescent="0.2">
      <c r="A130" s="158"/>
      <c r="B130" s="159"/>
      <c r="C130" s="248" t="s">
        <v>311</v>
      </c>
      <c r="D130" s="249"/>
      <c r="E130" s="249"/>
      <c r="F130" s="249"/>
      <c r="G130" s="249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51"/>
      <c r="Y130" s="151"/>
      <c r="Z130" s="151"/>
      <c r="AA130" s="151"/>
      <c r="AB130" s="151"/>
      <c r="AC130" s="151"/>
      <c r="AD130" s="151"/>
      <c r="AE130" s="151"/>
      <c r="AF130" s="151" t="s">
        <v>175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84" t="str">
        <f>C130</f>
        <v>nebo vybourání otvorů průřezové plochy přes 4 m2 ve zdivu nadzákladovém, včetně pomocného lešení o výšce podlahy do 1900 mm a pro zatížení do 1,5 kPa  (150 kg/m2)</v>
      </c>
      <c r="BA130" s="151"/>
      <c r="BB130" s="151"/>
      <c r="BC130" s="151"/>
      <c r="BD130" s="151"/>
      <c r="BE130" s="151"/>
      <c r="BF130" s="151"/>
      <c r="BG130" s="151"/>
    </row>
    <row r="131" spans="1:59" outlineLevel="1" x14ac:dyDescent="0.2">
      <c r="A131" s="158"/>
      <c r="B131" s="159"/>
      <c r="C131" s="189" t="s">
        <v>312</v>
      </c>
      <c r="D131" s="161"/>
      <c r="E131" s="162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51"/>
      <c r="Y131" s="151"/>
      <c r="Z131" s="151"/>
      <c r="AA131" s="151"/>
      <c r="AB131" s="151"/>
      <c r="AC131" s="151"/>
      <c r="AD131" s="151"/>
      <c r="AE131" s="151"/>
      <c r="AF131" s="151" t="s">
        <v>161</v>
      </c>
      <c r="AG131" s="151">
        <v>0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</row>
    <row r="132" spans="1:59" outlineLevel="1" x14ac:dyDescent="0.2">
      <c r="A132" s="158"/>
      <c r="B132" s="159"/>
      <c r="C132" s="189" t="s">
        <v>313</v>
      </c>
      <c r="D132" s="161"/>
      <c r="E132" s="162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51"/>
      <c r="Y132" s="151"/>
      <c r="Z132" s="151"/>
      <c r="AA132" s="151"/>
      <c r="AB132" s="151"/>
      <c r="AC132" s="151"/>
      <c r="AD132" s="151"/>
      <c r="AE132" s="151"/>
      <c r="AF132" s="151" t="s">
        <v>161</v>
      </c>
      <c r="AG132" s="151">
        <v>0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</row>
    <row r="133" spans="1:59" outlineLevel="1" x14ac:dyDescent="0.2">
      <c r="A133" s="158"/>
      <c r="B133" s="159"/>
      <c r="C133" s="189" t="s">
        <v>314</v>
      </c>
      <c r="D133" s="161"/>
      <c r="E133" s="162">
        <v>19.84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51"/>
      <c r="Y133" s="151"/>
      <c r="Z133" s="151"/>
      <c r="AA133" s="151"/>
      <c r="AB133" s="151"/>
      <c r="AC133" s="151"/>
      <c r="AD133" s="151"/>
      <c r="AE133" s="151"/>
      <c r="AF133" s="151" t="s">
        <v>161</v>
      </c>
      <c r="AG133" s="151">
        <v>0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</row>
    <row r="134" spans="1:59" outlineLevel="1" x14ac:dyDescent="0.2">
      <c r="A134" s="170">
        <v>39</v>
      </c>
      <c r="B134" s="171" t="s">
        <v>315</v>
      </c>
      <c r="C134" s="188" t="s">
        <v>316</v>
      </c>
      <c r="D134" s="172" t="s">
        <v>194</v>
      </c>
      <c r="E134" s="173">
        <v>1.0640000000000001</v>
      </c>
      <c r="F134" s="174"/>
      <c r="G134" s="175">
        <f>ROUND(E134*F134,2)</f>
        <v>0</v>
      </c>
      <c r="H134" s="174"/>
      <c r="I134" s="175">
        <f>ROUND(E134*H134,2)</f>
        <v>0</v>
      </c>
      <c r="J134" s="174"/>
      <c r="K134" s="175">
        <f>ROUND(E134*J134,2)</f>
        <v>0</v>
      </c>
      <c r="L134" s="175">
        <v>15</v>
      </c>
      <c r="M134" s="175">
        <f>G134*(1+L134/100)</f>
        <v>0</v>
      </c>
      <c r="N134" s="175">
        <v>0</v>
      </c>
      <c r="O134" s="175">
        <f>ROUND(E134*N134,2)</f>
        <v>0</v>
      </c>
      <c r="P134" s="175">
        <v>0</v>
      </c>
      <c r="Q134" s="175">
        <f>ROUND(E134*P134,2)</f>
        <v>0</v>
      </c>
      <c r="R134" s="175" t="s">
        <v>310</v>
      </c>
      <c r="S134" s="176" t="s">
        <v>159</v>
      </c>
      <c r="T134" s="160">
        <v>6.8819999999999997</v>
      </c>
      <c r="U134" s="160">
        <f>ROUND(E134*T134,2)</f>
        <v>7.32</v>
      </c>
      <c r="V134" s="160"/>
      <c r="W134" s="160" t="s">
        <v>154</v>
      </c>
      <c r="X134" s="151"/>
      <c r="Y134" s="151"/>
      <c r="Z134" s="151"/>
      <c r="AA134" s="151"/>
      <c r="AB134" s="151"/>
      <c r="AC134" s="151"/>
      <c r="AD134" s="151"/>
      <c r="AE134" s="151"/>
      <c r="AF134" s="151" t="s">
        <v>155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</row>
    <row r="135" spans="1:59" outlineLevel="1" x14ac:dyDescent="0.2">
      <c r="A135" s="158"/>
      <c r="B135" s="159"/>
      <c r="C135" s="189" t="s">
        <v>317</v>
      </c>
      <c r="D135" s="161"/>
      <c r="E135" s="162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51"/>
      <c r="Y135" s="151"/>
      <c r="Z135" s="151"/>
      <c r="AA135" s="151"/>
      <c r="AB135" s="151"/>
      <c r="AC135" s="151"/>
      <c r="AD135" s="151"/>
      <c r="AE135" s="151"/>
      <c r="AF135" s="151" t="s">
        <v>161</v>
      </c>
      <c r="AG135" s="151">
        <v>0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</row>
    <row r="136" spans="1:59" outlineLevel="1" x14ac:dyDescent="0.2">
      <c r="A136" s="158"/>
      <c r="B136" s="159"/>
      <c r="C136" s="189" t="s">
        <v>318</v>
      </c>
      <c r="D136" s="161"/>
      <c r="E136" s="162">
        <v>1.06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51"/>
      <c r="Y136" s="151"/>
      <c r="Z136" s="151"/>
      <c r="AA136" s="151"/>
      <c r="AB136" s="151"/>
      <c r="AC136" s="151"/>
      <c r="AD136" s="151"/>
      <c r="AE136" s="151"/>
      <c r="AF136" s="151" t="s">
        <v>161</v>
      </c>
      <c r="AG136" s="151">
        <v>0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</row>
    <row r="137" spans="1:59" outlineLevel="1" x14ac:dyDescent="0.2">
      <c r="A137" s="170">
        <v>40</v>
      </c>
      <c r="B137" s="171" t="s">
        <v>319</v>
      </c>
      <c r="C137" s="188" t="s">
        <v>320</v>
      </c>
      <c r="D137" s="172" t="s">
        <v>194</v>
      </c>
      <c r="E137" s="173">
        <v>0.53500000000000003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15</v>
      </c>
      <c r="M137" s="175">
        <f>G137*(1+L137/100)</f>
        <v>0</v>
      </c>
      <c r="N137" s="175">
        <v>0</v>
      </c>
      <c r="O137" s="175">
        <f>ROUND(E137*N137,2)</f>
        <v>0</v>
      </c>
      <c r="P137" s="175">
        <v>0</v>
      </c>
      <c r="Q137" s="175">
        <f>ROUND(E137*P137,2)</f>
        <v>0</v>
      </c>
      <c r="R137" s="175" t="s">
        <v>310</v>
      </c>
      <c r="S137" s="176" t="s">
        <v>159</v>
      </c>
      <c r="T137" s="160">
        <v>3.1179999999999999</v>
      </c>
      <c r="U137" s="160">
        <f>ROUND(E137*T137,2)</f>
        <v>1.67</v>
      </c>
      <c r="V137" s="160"/>
      <c r="W137" s="160" t="s">
        <v>154</v>
      </c>
      <c r="X137" s="151"/>
      <c r="Y137" s="151"/>
      <c r="Z137" s="151"/>
      <c r="AA137" s="151"/>
      <c r="AB137" s="151"/>
      <c r="AC137" s="151"/>
      <c r="AD137" s="151"/>
      <c r="AE137" s="151"/>
      <c r="AF137" s="151" t="s">
        <v>155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</row>
    <row r="138" spans="1:59" outlineLevel="1" x14ac:dyDescent="0.2">
      <c r="A138" s="158"/>
      <c r="B138" s="159"/>
      <c r="C138" s="189" t="s">
        <v>321</v>
      </c>
      <c r="D138" s="161"/>
      <c r="E138" s="162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51"/>
      <c r="Y138" s="151"/>
      <c r="Z138" s="151"/>
      <c r="AA138" s="151"/>
      <c r="AB138" s="151"/>
      <c r="AC138" s="151"/>
      <c r="AD138" s="151"/>
      <c r="AE138" s="151"/>
      <c r="AF138" s="151" t="s">
        <v>161</v>
      </c>
      <c r="AG138" s="151">
        <v>0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</row>
    <row r="139" spans="1:59" outlineLevel="1" x14ac:dyDescent="0.2">
      <c r="A139" s="158"/>
      <c r="B139" s="159"/>
      <c r="C139" s="189" t="s">
        <v>322</v>
      </c>
      <c r="D139" s="161"/>
      <c r="E139" s="162">
        <v>0.54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1"/>
      <c r="Y139" s="151"/>
      <c r="Z139" s="151"/>
      <c r="AA139" s="151"/>
      <c r="AB139" s="151"/>
      <c r="AC139" s="151"/>
      <c r="AD139" s="151"/>
      <c r="AE139" s="151"/>
      <c r="AF139" s="151" t="s">
        <v>161</v>
      </c>
      <c r="AG139" s="151">
        <v>0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</row>
    <row r="140" spans="1:59" ht="22.5" outlineLevel="1" x14ac:dyDescent="0.2">
      <c r="A140" s="170">
        <v>41</v>
      </c>
      <c r="B140" s="171" t="s">
        <v>323</v>
      </c>
      <c r="C140" s="188" t="s">
        <v>324</v>
      </c>
      <c r="D140" s="172" t="s">
        <v>184</v>
      </c>
      <c r="E140" s="173">
        <v>2.7E-2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15</v>
      </c>
      <c r="M140" s="175">
        <f>G140*(1+L140/100)</f>
        <v>0</v>
      </c>
      <c r="N140" s="175">
        <v>0</v>
      </c>
      <c r="O140" s="175">
        <f>ROUND(E140*N140,2)</f>
        <v>0</v>
      </c>
      <c r="P140" s="175">
        <v>0</v>
      </c>
      <c r="Q140" s="175">
        <f>ROUND(E140*P140,2)</f>
        <v>0</v>
      </c>
      <c r="R140" s="175" t="s">
        <v>310</v>
      </c>
      <c r="S140" s="176" t="s">
        <v>159</v>
      </c>
      <c r="T140" s="160">
        <v>33.56</v>
      </c>
      <c r="U140" s="160">
        <f>ROUND(E140*T140,2)</f>
        <v>0.91</v>
      </c>
      <c r="V140" s="160"/>
      <c r="W140" s="160" t="s">
        <v>154</v>
      </c>
      <c r="X140" s="151"/>
      <c r="Y140" s="151"/>
      <c r="Z140" s="151"/>
      <c r="AA140" s="151"/>
      <c r="AB140" s="151"/>
      <c r="AC140" s="151"/>
      <c r="AD140" s="151"/>
      <c r="AE140" s="151"/>
      <c r="AF140" s="151" t="s">
        <v>155</v>
      </c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</row>
    <row r="141" spans="1:59" outlineLevel="1" x14ac:dyDescent="0.2">
      <c r="A141" s="158"/>
      <c r="B141" s="159"/>
      <c r="C141" s="248" t="s">
        <v>325</v>
      </c>
      <c r="D141" s="249"/>
      <c r="E141" s="249"/>
      <c r="F141" s="249"/>
      <c r="G141" s="249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51"/>
      <c r="Y141" s="151"/>
      <c r="Z141" s="151"/>
      <c r="AA141" s="151"/>
      <c r="AB141" s="151"/>
      <c r="AC141" s="151"/>
      <c r="AD141" s="151"/>
      <c r="AE141" s="151"/>
      <c r="AF141" s="151" t="s">
        <v>175</v>
      </c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</row>
    <row r="142" spans="1:59" outlineLevel="1" x14ac:dyDescent="0.2">
      <c r="A142" s="158"/>
      <c r="B142" s="159"/>
      <c r="C142" s="189" t="s">
        <v>326</v>
      </c>
      <c r="D142" s="161"/>
      <c r="E142" s="162"/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51"/>
      <c r="Y142" s="151"/>
      <c r="Z142" s="151"/>
      <c r="AA142" s="151"/>
      <c r="AB142" s="151"/>
      <c r="AC142" s="151"/>
      <c r="AD142" s="151"/>
      <c r="AE142" s="151"/>
      <c r="AF142" s="151" t="s">
        <v>161</v>
      </c>
      <c r="AG142" s="151">
        <v>0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</row>
    <row r="143" spans="1:59" outlineLevel="1" x14ac:dyDescent="0.2">
      <c r="A143" s="158"/>
      <c r="B143" s="159"/>
      <c r="C143" s="189" t="s">
        <v>327</v>
      </c>
      <c r="D143" s="161"/>
      <c r="E143" s="162">
        <v>0.03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51"/>
      <c r="Y143" s="151"/>
      <c r="Z143" s="151"/>
      <c r="AA143" s="151"/>
      <c r="AB143" s="151"/>
      <c r="AC143" s="151"/>
      <c r="AD143" s="151"/>
      <c r="AE143" s="151"/>
      <c r="AF143" s="151" t="s">
        <v>161</v>
      </c>
      <c r="AG143" s="151">
        <v>0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</row>
    <row r="144" spans="1:59" ht="22.5" outlineLevel="1" x14ac:dyDescent="0.2">
      <c r="A144" s="170">
        <v>42</v>
      </c>
      <c r="B144" s="171" t="s">
        <v>328</v>
      </c>
      <c r="C144" s="188" t="s">
        <v>329</v>
      </c>
      <c r="D144" s="172" t="s">
        <v>194</v>
      </c>
      <c r="E144" s="173">
        <v>7.1999999999999995E-2</v>
      </c>
      <c r="F144" s="174"/>
      <c r="G144" s="175">
        <f>ROUND(E144*F144,2)</f>
        <v>0</v>
      </c>
      <c r="H144" s="174"/>
      <c r="I144" s="175">
        <f>ROUND(E144*H144,2)</f>
        <v>0</v>
      </c>
      <c r="J144" s="174"/>
      <c r="K144" s="175">
        <f>ROUND(E144*J144,2)</f>
        <v>0</v>
      </c>
      <c r="L144" s="175">
        <v>15</v>
      </c>
      <c r="M144" s="175">
        <f>G144*(1+L144/100)</f>
        <v>0</v>
      </c>
      <c r="N144" s="175">
        <v>0</v>
      </c>
      <c r="O144" s="175">
        <f>ROUND(E144*N144,2)</f>
        <v>0</v>
      </c>
      <c r="P144" s="175">
        <v>0</v>
      </c>
      <c r="Q144" s="175">
        <f>ROUND(E144*P144,2)</f>
        <v>0</v>
      </c>
      <c r="R144" s="175" t="s">
        <v>310</v>
      </c>
      <c r="S144" s="176" t="s">
        <v>159</v>
      </c>
      <c r="T144" s="160">
        <v>14.31</v>
      </c>
      <c r="U144" s="160">
        <f>ROUND(E144*T144,2)</f>
        <v>1.03</v>
      </c>
      <c r="V144" s="160"/>
      <c r="W144" s="160" t="s">
        <v>154</v>
      </c>
      <c r="X144" s="151"/>
      <c r="Y144" s="151"/>
      <c r="Z144" s="151"/>
      <c r="AA144" s="151"/>
      <c r="AB144" s="151"/>
      <c r="AC144" s="151"/>
      <c r="AD144" s="151"/>
      <c r="AE144" s="151"/>
      <c r="AF144" s="151" t="s">
        <v>155</v>
      </c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</row>
    <row r="145" spans="1:59" outlineLevel="1" x14ac:dyDescent="0.2">
      <c r="A145" s="158"/>
      <c r="B145" s="159"/>
      <c r="C145" s="189" t="s">
        <v>330</v>
      </c>
      <c r="D145" s="161"/>
      <c r="E145" s="162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51"/>
      <c r="Y145" s="151"/>
      <c r="Z145" s="151"/>
      <c r="AA145" s="151"/>
      <c r="AB145" s="151"/>
      <c r="AC145" s="151"/>
      <c r="AD145" s="151"/>
      <c r="AE145" s="151"/>
      <c r="AF145" s="151" t="s">
        <v>161</v>
      </c>
      <c r="AG145" s="151">
        <v>0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</row>
    <row r="146" spans="1:59" outlineLevel="1" x14ac:dyDescent="0.2">
      <c r="A146" s="158"/>
      <c r="B146" s="159"/>
      <c r="C146" s="189" t="s">
        <v>331</v>
      </c>
      <c r="D146" s="161"/>
      <c r="E146" s="162">
        <v>7.0000000000000007E-2</v>
      </c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51"/>
      <c r="Y146" s="151"/>
      <c r="Z146" s="151"/>
      <c r="AA146" s="151"/>
      <c r="AB146" s="151"/>
      <c r="AC146" s="151"/>
      <c r="AD146" s="151"/>
      <c r="AE146" s="151"/>
      <c r="AF146" s="151" t="s">
        <v>161</v>
      </c>
      <c r="AG146" s="151">
        <v>0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</row>
    <row r="147" spans="1:59" ht="22.5" outlineLevel="1" x14ac:dyDescent="0.2">
      <c r="A147" s="170">
        <v>43</v>
      </c>
      <c r="B147" s="171" t="s">
        <v>332</v>
      </c>
      <c r="C147" s="188" t="s">
        <v>333</v>
      </c>
      <c r="D147" s="172" t="s">
        <v>158</v>
      </c>
      <c r="E147" s="173">
        <v>3.4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15</v>
      </c>
      <c r="M147" s="175">
        <f>G147*(1+L147/100)</f>
        <v>0</v>
      </c>
      <c r="N147" s="175">
        <v>0</v>
      </c>
      <c r="O147" s="175">
        <f>ROUND(E147*N147,2)</f>
        <v>0</v>
      </c>
      <c r="P147" s="175">
        <v>0</v>
      </c>
      <c r="Q147" s="175">
        <f>ROUND(E147*P147,2)</f>
        <v>0</v>
      </c>
      <c r="R147" s="175"/>
      <c r="S147" s="176" t="s">
        <v>159</v>
      </c>
      <c r="T147" s="160">
        <v>0</v>
      </c>
      <c r="U147" s="160">
        <f>ROUND(E147*T147,2)</f>
        <v>0</v>
      </c>
      <c r="V147" s="160"/>
      <c r="W147" s="160" t="s">
        <v>154</v>
      </c>
      <c r="X147" s="151"/>
      <c r="Y147" s="151"/>
      <c r="Z147" s="151"/>
      <c r="AA147" s="151"/>
      <c r="AB147" s="151"/>
      <c r="AC147" s="151"/>
      <c r="AD147" s="151"/>
      <c r="AE147" s="151"/>
      <c r="AF147" s="151" t="s">
        <v>155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</row>
    <row r="148" spans="1:59" outlineLevel="1" x14ac:dyDescent="0.2">
      <c r="A148" s="158"/>
      <c r="B148" s="159"/>
      <c r="C148" s="189" t="s">
        <v>334</v>
      </c>
      <c r="D148" s="161"/>
      <c r="E148" s="162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51"/>
      <c r="Y148" s="151"/>
      <c r="Z148" s="151"/>
      <c r="AA148" s="151"/>
      <c r="AB148" s="151"/>
      <c r="AC148" s="151"/>
      <c r="AD148" s="151"/>
      <c r="AE148" s="151"/>
      <c r="AF148" s="151" t="s">
        <v>161</v>
      </c>
      <c r="AG148" s="151">
        <v>0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</row>
    <row r="149" spans="1:59" outlineLevel="1" x14ac:dyDescent="0.2">
      <c r="A149" s="158"/>
      <c r="B149" s="159"/>
      <c r="C149" s="189" t="s">
        <v>335</v>
      </c>
      <c r="D149" s="161"/>
      <c r="E149" s="162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51"/>
      <c r="Y149" s="151"/>
      <c r="Z149" s="151"/>
      <c r="AA149" s="151"/>
      <c r="AB149" s="151"/>
      <c r="AC149" s="151"/>
      <c r="AD149" s="151"/>
      <c r="AE149" s="151"/>
      <c r="AF149" s="151" t="s">
        <v>161</v>
      </c>
      <c r="AG149" s="151">
        <v>0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</row>
    <row r="150" spans="1:59" outlineLevel="1" x14ac:dyDescent="0.2">
      <c r="A150" s="158"/>
      <c r="B150" s="159"/>
      <c r="C150" s="189" t="s">
        <v>336</v>
      </c>
      <c r="D150" s="161"/>
      <c r="E150" s="162">
        <v>3.4</v>
      </c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51"/>
      <c r="Y150" s="151"/>
      <c r="Z150" s="151"/>
      <c r="AA150" s="151"/>
      <c r="AB150" s="151"/>
      <c r="AC150" s="151"/>
      <c r="AD150" s="151"/>
      <c r="AE150" s="151"/>
      <c r="AF150" s="151" t="s">
        <v>161</v>
      </c>
      <c r="AG150" s="151">
        <v>0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</row>
    <row r="151" spans="1:59" outlineLevel="1" x14ac:dyDescent="0.2">
      <c r="A151" s="170">
        <v>44</v>
      </c>
      <c r="B151" s="171" t="s">
        <v>337</v>
      </c>
      <c r="C151" s="188" t="s">
        <v>338</v>
      </c>
      <c r="D151" s="172" t="s">
        <v>158</v>
      </c>
      <c r="E151" s="173">
        <v>22.768000000000001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15</v>
      </c>
      <c r="M151" s="175">
        <f>G151*(1+L151/100)</f>
        <v>0</v>
      </c>
      <c r="N151" s="175">
        <v>0</v>
      </c>
      <c r="O151" s="175">
        <f>ROUND(E151*N151,2)</f>
        <v>0</v>
      </c>
      <c r="P151" s="175">
        <v>0</v>
      </c>
      <c r="Q151" s="175">
        <f>ROUND(E151*P151,2)</f>
        <v>0</v>
      </c>
      <c r="R151" s="175" t="s">
        <v>310</v>
      </c>
      <c r="S151" s="176" t="s">
        <v>159</v>
      </c>
      <c r="T151" s="160">
        <v>0.46500000000000002</v>
      </c>
      <c r="U151" s="160">
        <f>ROUND(E151*T151,2)</f>
        <v>10.59</v>
      </c>
      <c r="V151" s="160"/>
      <c r="W151" s="160" t="s">
        <v>154</v>
      </c>
      <c r="X151" s="151"/>
      <c r="Y151" s="151"/>
      <c r="Z151" s="151"/>
      <c r="AA151" s="151"/>
      <c r="AB151" s="151"/>
      <c r="AC151" s="151"/>
      <c r="AD151" s="151"/>
      <c r="AE151" s="151"/>
      <c r="AF151" s="151" t="s">
        <v>155</v>
      </c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</row>
    <row r="152" spans="1:59" outlineLevel="1" x14ac:dyDescent="0.2">
      <c r="A152" s="158"/>
      <c r="B152" s="159"/>
      <c r="C152" s="248" t="s">
        <v>339</v>
      </c>
      <c r="D152" s="249"/>
      <c r="E152" s="249"/>
      <c r="F152" s="249"/>
      <c r="G152" s="249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51"/>
      <c r="Y152" s="151"/>
      <c r="Z152" s="151"/>
      <c r="AA152" s="151"/>
      <c r="AB152" s="151"/>
      <c r="AC152" s="151"/>
      <c r="AD152" s="151"/>
      <c r="AE152" s="151"/>
      <c r="AF152" s="151" t="s">
        <v>175</v>
      </c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</row>
    <row r="153" spans="1:59" outlineLevel="1" x14ac:dyDescent="0.2">
      <c r="A153" s="158"/>
      <c r="B153" s="159"/>
      <c r="C153" s="189" t="s">
        <v>340</v>
      </c>
      <c r="D153" s="161"/>
      <c r="E153" s="162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51"/>
      <c r="Y153" s="151"/>
      <c r="Z153" s="151"/>
      <c r="AA153" s="151"/>
      <c r="AB153" s="151"/>
      <c r="AC153" s="151"/>
      <c r="AD153" s="151"/>
      <c r="AE153" s="151"/>
      <c r="AF153" s="151" t="s">
        <v>161</v>
      </c>
      <c r="AG153" s="151">
        <v>0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</row>
    <row r="154" spans="1:59" outlineLevel="1" x14ac:dyDescent="0.2">
      <c r="A154" s="158"/>
      <c r="B154" s="159"/>
      <c r="C154" s="189" t="s">
        <v>341</v>
      </c>
      <c r="D154" s="161"/>
      <c r="E154" s="162">
        <v>22.77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51"/>
      <c r="Y154" s="151"/>
      <c r="Z154" s="151"/>
      <c r="AA154" s="151"/>
      <c r="AB154" s="151"/>
      <c r="AC154" s="151"/>
      <c r="AD154" s="151"/>
      <c r="AE154" s="151"/>
      <c r="AF154" s="151" t="s">
        <v>161</v>
      </c>
      <c r="AG154" s="151">
        <v>0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</row>
    <row r="155" spans="1:59" ht="33.75" outlineLevel="1" x14ac:dyDescent="0.2">
      <c r="A155" s="170">
        <v>45</v>
      </c>
      <c r="B155" s="171" t="s">
        <v>342</v>
      </c>
      <c r="C155" s="188" t="s">
        <v>343</v>
      </c>
      <c r="D155" s="172" t="s">
        <v>158</v>
      </c>
      <c r="E155" s="173">
        <v>4.04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15</v>
      </c>
      <c r="M155" s="175">
        <f>G155*(1+L155/100)</f>
        <v>0</v>
      </c>
      <c r="N155" s="175">
        <v>0</v>
      </c>
      <c r="O155" s="175">
        <f>ROUND(E155*N155,2)</f>
        <v>0</v>
      </c>
      <c r="P155" s="175">
        <v>0</v>
      </c>
      <c r="Q155" s="175">
        <f>ROUND(E155*P155,2)</f>
        <v>0</v>
      </c>
      <c r="R155" s="175" t="s">
        <v>310</v>
      </c>
      <c r="S155" s="176" t="s">
        <v>159</v>
      </c>
      <c r="T155" s="160">
        <v>0.93899999999999995</v>
      </c>
      <c r="U155" s="160">
        <f>ROUND(E155*T155,2)</f>
        <v>3.79</v>
      </c>
      <c r="V155" s="160"/>
      <c r="W155" s="160" t="s">
        <v>154</v>
      </c>
      <c r="X155" s="151"/>
      <c r="Y155" s="151"/>
      <c r="Z155" s="151"/>
      <c r="AA155" s="151"/>
      <c r="AB155" s="151"/>
      <c r="AC155" s="151"/>
      <c r="AD155" s="151"/>
      <c r="AE155" s="151"/>
      <c r="AF155" s="151" t="s">
        <v>155</v>
      </c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</row>
    <row r="156" spans="1:59" outlineLevel="1" x14ac:dyDescent="0.2">
      <c r="A156" s="158"/>
      <c r="B156" s="159"/>
      <c r="C156" s="189" t="s">
        <v>344</v>
      </c>
      <c r="D156" s="161"/>
      <c r="E156" s="162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51"/>
      <c r="Y156" s="151"/>
      <c r="Z156" s="151"/>
      <c r="AA156" s="151"/>
      <c r="AB156" s="151"/>
      <c r="AC156" s="151"/>
      <c r="AD156" s="151"/>
      <c r="AE156" s="151"/>
      <c r="AF156" s="151" t="s">
        <v>161</v>
      </c>
      <c r="AG156" s="151">
        <v>0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</row>
    <row r="157" spans="1:59" outlineLevel="1" x14ac:dyDescent="0.2">
      <c r="A157" s="158"/>
      <c r="B157" s="159"/>
      <c r="C157" s="189" t="s">
        <v>345</v>
      </c>
      <c r="D157" s="161"/>
      <c r="E157" s="162">
        <v>4.04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51"/>
      <c r="Y157" s="151"/>
      <c r="Z157" s="151"/>
      <c r="AA157" s="151"/>
      <c r="AB157" s="151"/>
      <c r="AC157" s="151"/>
      <c r="AD157" s="151"/>
      <c r="AE157" s="151"/>
      <c r="AF157" s="151" t="s">
        <v>161</v>
      </c>
      <c r="AG157" s="151">
        <v>0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</row>
    <row r="158" spans="1:59" ht="22.5" outlineLevel="1" x14ac:dyDescent="0.2">
      <c r="A158" s="170">
        <v>46</v>
      </c>
      <c r="B158" s="171" t="s">
        <v>346</v>
      </c>
      <c r="C158" s="188" t="s">
        <v>347</v>
      </c>
      <c r="D158" s="172" t="s">
        <v>194</v>
      </c>
      <c r="E158" s="173">
        <v>0.23100000000000001</v>
      </c>
      <c r="F158" s="174"/>
      <c r="G158" s="175">
        <f>ROUND(E158*F158,2)</f>
        <v>0</v>
      </c>
      <c r="H158" s="174"/>
      <c r="I158" s="175">
        <f>ROUND(E158*H158,2)</f>
        <v>0</v>
      </c>
      <c r="J158" s="174"/>
      <c r="K158" s="175">
        <f>ROUND(E158*J158,2)</f>
        <v>0</v>
      </c>
      <c r="L158" s="175">
        <v>15</v>
      </c>
      <c r="M158" s="175">
        <f>G158*(1+L158/100)</f>
        <v>0</v>
      </c>
      <c r="N158" s="175">
        <v>0</v>
      </c>
      <c r="O158" s="175">
        <f>ROUND(E158*N158,2)</f>
        <v>0</v>
      </c>
      <c r="P158" s="175">
        <v>0</v>
      </c>
      <c r="Q158" s="175">
        <f>ROUND(E158*P158,2)</f>
        <v>0</v>
      </c>
      <c r="R158" s="175" t="s">
        <v>310</v>
      </c>
      <c r="S158" s="176" t="s">
        <v>159</v>
      </c>
      <c r="T158" s="160">
        <v>12.256</v>
      </c>
      <c r="U158" s="160">
        <f>ROUND(E158*T158,2)</f>
        <v>2.83</v>
      </c>
      <c r="V158" s="160"/>
      <c r="W158" s="160" t="s">
        <v>154</v>
      </c>
      <c r="X158" s="151"/>
      <c r="Y158" s="151"/>
      <c r="Z158" s="151"/>
      <c r="AA158" s="151"/>
      <c r="AB158" s="151"/>
      <c r="AC158" s="151"/>
      <c r="AD158" s="151"/>
      <c r="AE158" s="151"/>
      <c r="AF158" s="151" t="s">
        <v>155</v>
      </c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</row>
    <row r="159" spans="1:59" outlineLevel="1" x14ac:dyDescent="0.2">
      <c r="A159" s="158"/>
      <c r="B159" s="159"/>
      <c r="C159" s="189" t="s">
        <v>348</v>
      </c>
      <c r="D159" s="161"/>
      <c r="E159" s="162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51"/>
      <c r="Y159" s="151"/>
      <c r="Z159" s="151"/>
      <c r="AA159" s="151"/>
      <c r="AB159" s="151"/>
      <c r="AC159" s="151"/>
      <c r="AD159" s="151"/>
      <c r="AE159" s="151"/>
      <c r="AF159" s="151" t="s">
        <v>161</v>
      </c>
      <c r="AG159" s="151">
        <v>0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</row>
    <row r="160" spans="1:59" outlineLevel="1" x14ac:dyDescent="0.2">
      <c r="A160" s="158"/>
      <c r="B160" s="159"/>
      <c r="C160" s="189" t="s">
        <v>349</v>
      </c>
      <c r="D160" s="161"/>
      <c r="E160" s="162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51"/>
      <c r="Y160" s="151"/>
      <c r="Z160" s="151"/>
      <c r="AA160" s="151"/>
      <c r="AB160" s="151"/>
      <c r="AC160" s="151"/>
      <c r="AD160" s="151"/>
      <c r="AE160" s="151"/>
      <c r="AF160" s="151" t="s">
        <v>161</v>
      </c>
      <c r="AG160" s="151">
        <v>0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</row>
    <row r="161" spans="1:59" outlineLevel="1" x14ac:dyDescent="0.2">
      <c r="A161" s="158"/>
      <c r="B161" s="159"/>
      <c r="C161" s="189" t="s">
        <v>350</v>
      </c>
      <c r="D161" s="161"/>
      <c r="E161" s="162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51"/>
      <c r="Y161" s="151"/>
      <c r="Z161" s="151"/>
      <c r="AA161" s="151"/>
      <c r="AB161" s="151"/>
      <c r="AC161" s="151"/>
      <c r="AD161" s="151"/>
      <c r="AE161" s="151"/>
      <c r="AF161" s="151" t="s">
        <v>161</v>
      </c>
      <c r="AG161" s="151">
        <v>0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</row>
    <row r="162" spans="1:59" outlineLevel="1" x14ac:dyDescent="0.2">
      <c r="A162" s="158"/>
      <c r="B162" s="159"/>
      <c r="C162" s="189" t="s">
        <v>351</v>
      </c>
      <c r="D162" s="161"/>
      <c r="E162" s="162">
        <v>0.23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51"/>
      <c r="Y162" s="151"/>
      <c r="Z162" s="151"/>
      <c r="AA162" s="151"/>
      <c r="AB162" s="151"/>
      <c r="AC162" s="151"/>
      <c r="AD162" s="151"/>
      <c r="AE162" s="151"/>
      <c r="AF162" s="151" t="s">
        <v>161</v>
      </c>
      <c r="AG162" s="151">
        <v>0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</row>
    <row r="163" spans="1:59" ht="22.5" outlineLevel="1" x14ac:dyDescent="0.2">
      <c r="A163" s="170">
        <v>47</v>
      </c>
      <c r="B163" s="171" t="s">
        <v>352</v>
      </c>
      <c r="C163" s="188" t="s">
        <v>353</v>
      </c>
      <c r="D163" s="172" t="s">
        <v>300</v>
      </c>
      <c r="E163" s="173">
        <v>4.5</v>
      </c>
      <c r="F163" s="174"/>
      <c r="G163" s="175">
        <f>ROUND(E163*F163,2)</f>
        <v>0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15</v>
      </c>
      <c r="M163" s="175">
        <f>G163*(1+L163/100)</f>
        <v>0</v>
      </c>
      <c r="N163" s="175">
        <v>0</v>
      </c>
      <c r="O163" s="175">
        <f>ROUND(E163*N163,2)</f>
        <v>0</v>
      </c>
      <c r="P163" s="175">
        <v>0</v>
      </c>
      <c r="Q163" s="175">
        <f>ROUND(E163*P163,2)</f>
        <v>0</v>
      </c>
      <c r="R163" s="175" t="s">
        <v>310</v>
      </c>
      <c r="S163" s="176" t="s">
        <v>159</v>
      </c>
      <c r="T163" s="160">
        <v>0.34200000000000003</v>
      </c>
      <c r="U163" s="160">
        <f>ROUND(E163*T163,2)</f>
        <v>1.54</v>
      </c>
      <c r="V163" s="160"/>
      <c r="W163" s="160" t="s">
        <v>154</v>
      </c>
      <c r="X163" s="151"/>
      <c r="Y163" s="151"/>
      <c r="Z163" s="151"/>
      <c r="AA163" s="151"/>
      <c r="AB163" s="151"/>
      <c r="AC163" s="151"/>
      <c r="AD163" s="151"/>
      <c r="AE163" s="151"/>
      <c r="AF163" s="151" t="s">
        <v>155</v>
      </c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</row>
    <row r="164" spans="1:59" outlineLevel="1" x14ac:dyDescent="0.2">
      <c r="A164" s="158"/>
      <c r="B164" s="159"/>
      <c r="C164" s="189" t="s">
        <v>354</v>
      </c>
      <c r="D164" s="161"/>
      <c r="E164" s="162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51"/>
      <c r="Y164" s="151"/>
      <c r="Z164" s="151"/>
      <c r="AA164" s="151"/>
      <c r="AB164" s="151"/>
      <c r="AC164" s="151"/>
      <c r="AD164" s="151"/>
      <c r="AE164" s="151"/>
      <c r="AF164" s="151" t="s">
        <v>161</v>
      </c>
      <c r="AG164" s="151">
        <v>0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</row>
    <row r="165" spans="1:59" outlineLevel="1" x14ac:dyDescent="0.2">
      <c r="A165" s="158"/>
      <c r="B165" s="159"/>
      <c r="C165" s="189" t="s">
        <v>355</v>
      </c>
      <c r="D165" s="161"/>
      <c r="E165" s="162">
        <v>4.5</v>
      </c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51"/>
      <c r="Y165" s="151"/>
      <c r="Z165" s="151"/>
      <c r="AA165" s="151"/>
      <c r="AB165" s="151"/>
      <c r="AC165" s="151"/>
      <c r="AD165" s="151"/>
      <c r="AE165" s="151"/>
      <c r="AF165" s="151" t="s">
        <v>161</v>
      </c>
      <c r="AG165" s="151">
        <v>0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</row>
    <row r="166" spans="1:59" ht="22.5" outlineLevel="1" x14ac:dyDescent="0.2">
      <c r="A166" s="170">
        <v>48</v>
      </c>
      <c r="B166" s="171" t="s">
        <v>356</v>
      </c>
      <c r="C166" s="188" t="s">
        <v>357</v>
      </c>
      <c r="D166" s="172" t="s">
        <v>300</v>
      </c>
      <c r="E166" s="173">
        <v>1</v>
      </c>
      <c r="F166" s="174"/>
      <c r="G166" s="175">
        <f>ROUND(E166*F166,2)</f>
        <v>0</v>
      </c>
      <c r="H166" s="174"/>
      <c r="I166" s="175">
        <f>ROUND(E166*H166,2)</f>
        <v>0</v>
      </c>
      <c r="J166" s="174"/>
      <c r="K166" s="175">
        <f>ROUND(E166*J166,2)</f>
        <v>0</v>
      </c>
      <c r="L166" s="175">
        <v>15</v>
      </c>
      <c r="M166" s="175">
        <f>G166*(1+L166/100)</f>
        <v>0</v>
      </c>
      <c r="N166" s="175">
        <v>0</v>
      </c>
      <c r="O166" s="175">
        <f>ROUND(E166*N166,2)</f>
        <v>0</v>
      </c>
      <c r="P166" s="175">
        <v>0</v>
      </c>
      <c r="Q166" s="175">
        <f>ROUND(E166*P166,2)</f>
        <v>0</v>
      </c>
      <c r="R166" s="175" t="s">
        <v>310</v>
      </c>
      <c r="S166" s="176" t="s">
        <v>159</v>
      </c>
      <c r="T166" s="160">
        <v>0.42199999999999999</v>
      </c>
      <c r="U166" s="160">
        <f>ROUND(E166*T166,2)</f>
        <v>0.42</v>
      </c>
      <c r="V166" s="160"/>
      <c r="W166" s="160" t="s">
        <v>154</v>
      </c>
      <c r="X166" s="151"/>
      <c r="Y166" s="151"/>
      <c r="Z166" s="151"/>
      <c r="AA166" s="151"/>
      <c r="AB166" s="151"/>
      <c r="AC166" s="151"/>
      <c r="AD166" s="151"/>
      <c r="AE166" s="151"/>
      <c r="AF166" s="151" t="s">
        <v>155</v>
      </c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</row>
    <row r="167" spans="1:59" outlineLevel="1" x14ac:dyDescent="0.2">
      <c r="A167" s="158"/>
      <c r="B167" s="159"/>
      <c r="C167" s="189" t="s">
        <v>358</v>
      </c>
      <c r="D167" s="161"/>
      <c r="E167" s="162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51"/>
      <c r="Y167" s="151"/>
      <c r="Z167" s="151"/>
      <c r="AA167" s="151"/>
      <c r="AB167" s="151"/>
      <c r="AC167" s="151"/>
      <c r="AD167" s="151"/>
      <c r="AE167" s="151"/>
      <c r="AF167" s="151" t="s">
        <v>161</v>
      </c>
      <c r="AG167" s="151">
        <v>0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</row>
    <row r="168" spans="1:59" outlineLevel="1" x14ac:dyDescent="0.2">
      <c r="A168" s="158"/>
      <c r="B168" s="159"/>
      <c r="C168" s="189" t="s">
        <v>57</v>
      </c>
      <c r="D168" s="161"/>
      <c r="E168" s="162">
        <v>1</v>
      </c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51"/>
      <c r="Y168" s="151"/>
      <c r="Z168" s="151"/>
      <c r="AA168" s="151"/>
      <c r="AB168" s="151"/>
      <c r="AC168" s="151"/>
      <c r="AD168" s="151"/>
      <c r="AE168" s="151"/>
      <c r="AF168" s="151" t="s">
        <v>161</v>
      </c>
      <c r="AG168" s="151">
        <v>0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</row>
    <row r="169" spans="1:59" ht="22.5" outlineLevel="1" x14ac:dyDescent="0.2">
      <c r="A169" s="170">
        <v>49</v>
      </c>
      <c r="B169" s="171" t="s">
        <v>359</v>
      </c>
      <c r="C169" s="188" t="s">
        <v>360</v>
      </c>
      <c r="D169" s="172" t="s">
        <v>300</v>
      </c>
      <c r="E169" s="173">
        <v>3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15</v>
      </c>
      <c r="M169" s="175">
        <f>G169*(1+L169/100)</f>
        <v>0</v>
      </c>
      <c r="N169" s="175">
        <v>0</v>
      </c>
      <c r="O169" s="175">
        <f>ROUND(E169*N169,2)</f>
        <v>0</v>
      </c>
      <c r="P169" s="175">
        <v>0</v>
      </c>
      <c r="Q169" s="175">
        <f>ROUND(E169*P169,2)</f>
        <v>0</v>
      </c>
      <c r="R169" s="175" t="s">
        <v>310</v>
      </c>
      <c r="S169" s="176" t="s">
        <v>159</v>
      </c>
      <c r="T169" s="160">
        <v>0.66800000000000004</v>
      </c>
      <c r="U169" s="160">
        <f>ROUND(E169*T169,2)</f>
        <v>2</v>
      </c>
      <c r="V169" s="160"/>
      <c r="W169" s="160" t="s">
        <v>154</v>
      </c>
      <c r="X169" s="151"/>
      <c r="Y169" s="151"/>
      <c r="Z169" s="151"/>
      <c r="AA169" s="151"/>
      <c r="AB169" s="151"/>
      <c r="AC169" s="151"/>
      <c r="AD169" s="151"/>
      <c r="AE169" s="151"/>
      <c r="AF169" s="151" t="s">
        <v>155</v>
      </c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</row>
    <row r="170" spans="1:59" outlineLevel="1" x14ac:dyDescent="0.2">
      <c r="A170" s="158"/>
      <c r="B170" s="159"/>
      <c r="C170" s="189" t="s">
        <v>361</v>
      </c>
      <c r="D170" s="161"/>
      <c r="E170" s="162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51"/>
      <c r="Y170" s="151"/>
      <c r="Z170" s="151"/>
      <c r="AA170" s="151"/>
      <c r="AB170" s="151"/>
      <c r="AC170" s="151"/>
      <c r="AD170" s="151"/>
      <c r="AE170" s="151"/>
      <c r="AF170" s="151" t="s">
        <v>161</v>
      </c>
      <c r="AG170" s="151">
        <v>0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</row>
    <row r="171" spans="1:59" outlineLevel="1" x14ac:dyDescent="0.2">
      <c r="A171" s="158"/>
      <c r="B171" s="159"/>
      <c r="C171" s="189" t="s">
        <v>61</v>
      </c>
      <c r="D171" s="161"/>
      <c r="E171" s="162">
        <v>3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51"/>
      <c r="Y171" s="151"/>
      <c r="Z171" s="151"/>
      <c r="AA171" s="151"/>
      <c r="AB171" s="151"/>
      <c r="AC171" s="151"/>
      <c r="AD171" s="151"/>
      <c r="AE171" s="151"/>
      <c r="AF171" s="151" t="s">
        <v>161</v>
      </c>
      <c r="AG171" s="151">
        <v>0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</row>
    <row r="172" spans="1:59" ht="33.75" outlineLevel="1" x14ac:dyDescent="0.2">
      <c r="A172" s="177">
        <v>50</v>
      </c>
      <c r="B172" s="178" t="s">
        <v>362</v>
      </c>
      <c r="C172" s="187" t="s">
        <v>363</v>
      </c>
      <c r="D172" s="179" t="s">
        <v>300</v>
      </c>
      <c r="E172" s="180">
        <v>0.7</v>
      </c>
      <c r="F172" s="181"/>
      <c r="G172" s="182">
        <f>ROUND(E172*F172,2)</f>
        <v>0</v>
      </c>
      <c r="H172" s="181"/>
      <c r="I172" s="182">
        <f>ROUND(E172*H172,2)</f>
        <v>0</v>
      </c>
      <c r="J172" s="181"/>
      <c r="K172" s="182">
        <f>ROUND(E172*J172,2)</f>
        <v>0</v>
      </c>
      <c r="L172" s="182">
        <v>15</v>
      </c>
      <c r="M172" s="182">
        <f>G172*(1+L172/100)</f>
        <v>0</v>
      </c>
      <c r="N172" s="182">
        <v>0</v>
      </c>
      <c r="O172" s="182">
        <f>ROUND(E172*N172,2)</f>
        <v>0</v>
      </c>
      <c r="P172" s="182">
        <v>0</v>
      </c>
      <c r="Q172" s="182">
        <f>ROUND(E172*P172,2)</f>
        <v>0</v>
      </c>
      <c r="R172" s="182" t="s">
        <v>310</v>
      </c>
      <c r="S172" s="183" t="s">
        <v>159</v>
      </c>
      <c r="T172" s="160">
        <v>0.71499999999999997</v>
      </c>
      <c r="U172" s="160">
        <f>ROUND(E172*T172,2)</f>
        <v>0.5</v>
      </c>
      <c r="V172" s="160"/>
      <c r="W172" s="160" t="s">
        <v>154</v>
      </c>
      <c r="X172" s="151"/>
      <c r="Y172" s="151"/>
      <c r="Z172" s="151"/>
      <c r="AA172" s="151"/>
      <c r="AB172" s="151"/>
      <c r="AC172" s="151"/>
      <c r="AD172" s="151"/>
      <c r="AE172" s="151"/>
      <c r="AF172" s="151" t="s">
        <v>155</v>
      </c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</row>
    <row r="173" spans="1:59" ht="33.75" outlineLevel="1" x14ac:dyDescent="0.2">
      <c r="A173" s="170">
        <v>51</v>
      </c>
      <c r="B173" s="171" t="s">
        <v>364</v>
      </c>
      <c r="C173" s="188" t="s">
        <v>365</v>
      </c>
      <c r="D173" s="172" t="s">
        <v>172</v>
      </c>
      <c r="E173" s="173">
        <v>7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15</v>
      </c>
      <c r="M173" s="175">
        <f>G173*(1+L173/100)</f>
        <v>0</v>
      </c>
      <c r="N173" s="175">
        <v>0</v>
      </c>
      <c r="O173" s="175">
        <f>ROUND(E173*N173,2)</f>
        <v>0</v>
      </c>
      <c r="P173" s="175">
        <v>0</v>
      </c>
      <c r="Q173" s="175">
        <f>ROUND(E173*P173,2)</f>
        <v>0</v>
      </c>
      <c r="R173" s="175" t="s">
        <v>310</v>
      </c>
      <c r="S173" s="176" t="s">
        <v>159</v>
      </c>
      <c r="T173" s="160">
        <v>0.13500000000000001</v>
      </c>
      <c r="U173" s="160">
        <f>ROUND(E173*T173,2)</f>
        <v>0.95</v>
      </c>
      <c r="V173" s="160"/>
      <c r="W173" s="160" t="s">
        <v>154</v>
      </c>
      <c r="X173" s="151"/>
      <c r="Y173" s="151"/>
      <c r="Z173" s="151"/>
      <c r="AA173" s="151"/>
      <c r="AB173" s="151"/>
      <c r="AC173" s="151"/>
      <c r="AD173" s="151"/>
      <c r="AE173" s="151"/>
      <c r="AF173" s="151" t="s">
        <v>155</v>
      </c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</row>
    <row r="174" spans="1:59" outlineLevel="1" x14ac:dyDescent="0.2">
      <c r="A174" s="158"/>
      <c r="B174" s="159"/>
      <c r="C174" s="189" t="s">
        <v>366</v>
      </c>
      <c r="D174" s="161"/>
      <c r="E174" s="162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51"/>
      <c r="Y174" s="151"/>
      <c r="Z174" s="151"/>
      <c r="AA174" s="151"/>
      <c r="AB174" s="151"/>
      <c r="AC174" s="151"/>
      <c r="AD174" s="151"/>
      <c r="AE174" s="151"/>
      <c r="AF174" s="151" t="s">
        <v>161</v>
      </c>
      <c r="AG174" s="151">
        <v>0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</row>
    <row r="175" spans="1:59" outlineLevel="1" x14ac:dyDescent="0.2">
      <c r="A175" s="158"/>
      <c r="B175" s="159"/>
      <c r="C175" s="189" t="s">
        <v>367</v>
      </c>
      <c r="D175" s="161"/>
      <c r="E175" s="162"/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51"/>
      <c r="Y175" s="151"/>
      <c r="Z175" s="151"/>
      <c r="AA175" s="151"/>
      <c r="AB175" s="151"/>
      <c r="AC175" s="151"/>
      <c r="AD175" s="151"/>
      <c r="AE175" s="151"/>
      <c r="AF175" s="151" t="s">
        <v>161</v>
      </c>
      <c r="AG175" s="151">
        <v>0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</row>
    <row r="176" spans="1:59" outlineLevel="1" x14ac:dyDescent="0.2">
      <c r="A176" s="158"/>
      <c r="B176" s="159"/>
      <c r="C176" s="189" t="s">
        <v>368</v>
      </c>
      <c r="D176" s="161"/>
      <c r="E176" s="162">
        <v>7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51"/>
      <c r="Y176" s="151"/>
      <c r="Z176" s="151"/>
      <c r="AA176" s="151"/>
      <c r="AB176" s="151"/>
      <c r="AC176" s="151"/>
      <c r="AD176" s="151"/>
      <c r="AE176" s="151"/>
      <c r="AF176" s="151" t="s">
        <v>161</v>
      </c>
      <c r="AG176" s="151">
        <v>0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</row>
    <row r="177" spans="1:59" outlineLevel="1" x14ac:dyDescent="0.2">
      <c r="A177" s="170">
        <v>52</v>
      </c>
      <c r="B177" s="171" t="s">
        <v>369</v>
      </c>
      <c r="C177" s="188" t="s">
        <v>370</v>
      </c>
      <c r="D177" s="172" t="s">
        <v>300</v>
      </c>
      <c r="E177" s="173">
        <v>7.2</v>
      </c>
      <c r="F177" s="174"/>
      <c r="G177" s="175">
        <f>ROUND(E177*F177,2)</f>
        <v>0</v>
      </c>
      <c r="H177" s="174"/>
      <c r="I177" s="175">
        <f>ROUND(E177*H177,2)</f>
        <v>0</v>
      </c>
      <c r="J177" s="174"/>
      <c r="K177" s="175">
        <f>ROUND(E177*J177,2)</f>
        <v>0</v>
      </c>
      <c r="L177" s="175">
        <v>15</v>
      </c>
      <c r="M177" s="175">
        <f>G177*(1+L177/100)</f>
        <v>0</v>
      </c>
      <c r="N177" s="175">
        <v>0</v>
      </c>
      <c r="O177" s="175">
        <f>ROUND(E177*N177,2)</f>
        <v>0</v>
      </c>
      <c r="P177" s="175">
        <v>0</v>
      </c>
      <c r="Q177" s="175">
        <f>ROUND(E177*P177,2)</f>
        <v>0</v>
      </c>
      <c r="R177" s="175"/>
      <c r="S177" s="176" t="s">
        <v>159</v>
      </c>
      <c r="T177" s="160">
        <v>0</v>
      </c>
      <c r="U177" s="160">
        <f>ROUND(E177*T177,2)</f>
        <v>0</v>
      </c>
      <c r="V177" s="160"/>
      <c r="W177" s="160" t="s">
        <v>154</v>
      </c>
      <c r="X177" s="151"/>
      <c r="Y177" s="151"/>
      <c r="Z177" s="151"/>
      <c r="AA177" s="151"/>
      <c r="AB177" s="151"/>
      <c r="AC177" s="151"/>
      <c r="AD177" s="151"/>
      <c r="AE177" s="151"/>
      <c r="AF177" s="151" t="s">
        <v>155</v>
      </c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</row>
    <row r="178" spans="1:59" outlineLevel="1" x14ac:dyDescent="0.2">
      <c r="A178" s="158"/>
      <c r="B178" s="159"/>
      <c r="C178" s="189" t="s">
        <v>371</v>
      </c>
      <c r="D178" s="161"/>
      <c r="E178" s="162"/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51"/>
      <c r="Y178" s="151"/>
      <c r="Z178" s="151"/>
      <c r="AA178" s="151"/>
      <c r="AB178" s="151"/>
      <c r="AC178" s="151"/>
      <c r="AD178" s="151"/>
      <c r="AE178" s="151"/>
      <c r="AF178" s="151" t="s">
        <v>161</v>
      </c>
      <c r="AG178" s="151">
        <v>0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</row>
    <row r="179" spans="1:59" outlineLevel="1" x14ac:dyDescent="0.2">
      <c r="A179" s="158"/>
      <c r="B179" s="159"/>
      <c r="C179" s="189" t="s">
        <v>372</v>
      </c>
      <c r="D179" s="161"/>
      <c r="E179" s="162">
        <v>7.2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51"/>
      <c r="Y179" s="151"/>
      <c r="Z179" s="151"/>
      <c r="AA179" s="151"/>
      <c r="AB179" s="151"/>
      <c r="AC179" s="151"/>
      <c r="AD179" s="151"/>
      <c r="AE179" s="151"/>
      <c r="AF179" s="151" t="s">
        <v>161</v>
      </c>
      <c r="AG179" s="151">
        <v>0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</row>
    <row r="180" spans="1:59" outlineLevel="1" x14ac:dyDescent="0.2">
      <c r="A180" s="170">
        <v>53</v>
      </c>
      <c r="B180" s="171" t="s">
        <v>373</v>
      </c>
      <c r="C180" s="188" t="s">
        <v>374</v>
      </c>
      <c r="D180" s="172" t="s">
        <v>158</v>
      </c>
      <c r="E180" s="173">
        <v>13.32</v>
      </c>
      <c r="F180" s="174"/>
      <c r="G180" s="175">
        <f>ROUND(E180*F180,2)</f>
        <v>0</v>
      </c>
      <c r="H180" s="174"/>
      <c r="I180" s="175">
        <f>ROUND(E180*H180,2)</f>
        <v>0</v>
      </c>
      <c r="J180" s="174"/>
      <c r="K180" s="175">
        <f>ROUND(E180*J180,2)</f>
        <v>0</v>
      </c>
      <c r="L180" s="175">
        <v>15</v>
      </c>
      <c r="M180" s="175">
        <f>G180*(1+L180/100)</f>
        <v>0</v>
      </c>
      <c r="N180" s="175">
        <v>0</v>
      </c>
      <c r="O180" s="175">
        <f>ROUND(E180*N180,2)</f>
        <v>0</v>
      </c>
      <c r="P180" s="175">
        <v>0</v>
      </c>
      <c r="Q180" s="175">
        <f>ROUND(E180*P180,2)</f>
        <v>0</v>
      </c>
      <c r="R180" s="175" t="s">
        <v>310</v>
      </c>
      <c r="S180" s="176" t="s">
        <v>159</v>
      </c>
      <c r="T180" s="160">
        <v>0.23</v>
      </c>
      <c r="U180" s="160">
        <f>ROUND(E180*T180,2)</f>
        <v>3.06</v>
      </c>
      <c r="V180" s="160"/>
      <c r="W180" s="160" t="s">
        <v>154</v>
      </c>
      <c r="X180" s="151"/>
      <c r="Y180" s="151"/>
      <c r="Z180" s="151"/>
      <c r="AA180" s="151"/>
      <c r="AB180" s="151"/>
      <c r="AC180" s="151"/>
      <c r="AD180" s="151"/>
      <c r="AE180" s="151"/>
      <c r="AF180" s="151" t="s">
        <v>155</v>
      </c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</row>
    <row r="181" spans="1:59" outlineLevel="1" x14ac:dyDescent="0.2">
      <c r="A181" s="158"/>
      <c r="B181" s="159"/>
      <c r="C181" s="189" t="s">
        <v>375</v>
      </c>
      <c r="D181" s="161"/>
      <c r="E181" s="162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51"/>
      <c r="Y181" s="151"/>
      <c r="Z181" s="151"/>
      <c r="AA181" s="151"/>
      <c r="AB181" s="151"/>
      <c r="AC181" s="151"/>
      <c r="AD181" s="151"/>
      <c r="AE181" s="151"/>
      <c r="AF181" s="151" t="s">
        <v>161</v>
      </c>
      <c r="AG181" s="151">
        <v>0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</row>
    <row r="182" spans="1:59" outlineLevel="1" x14ac:dyDescent="0.2">
      <c r="A182" s="158"/>
      <c r="B182" s="159"/>
      <c r="C182" s="189" t="s">
        <v>266</v>
      </c>
      <c r="D182" s="161"/>
      <c r="E182" s="162">
        <v>13.32</v>
      </c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51"/>
      <c r="Y182" s="151"/>
      <c r="Z182" s="151"/>
      <c r="AA182" s="151"/>
      <c r="AB182" s="151"/>
      <c r="AC182" s="151"/>
      <c r="AD182" s="151"/>
      <c r="AE182" s="151"/>
      <c r="AF182" s="151" t="s">
        <v>161</v>
      </c>
      <c r="AG182" s="151">
        <v>0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</row>
    <row r="183" spans="1:59" outlineLevel="1" x14ac:dyDescent="0.2">
      <c r="A183" s="170">
        <v>54</v>
      </c>
      <c r="B183" s="171" t="s">
        <v>376</v>
      </c>
      <c r="C183" s="188" t="s">
        <v>377</v>
      </c>
      <c r="D183" s="172" t="s">
        <v>158</v>
      </c>
      <c r="E183" s="173">
        <v>13.32</v>
      </c>
      <c r="F183" s="174"/>
      <c r="G183" s="175">
        <f>ROUND(E183*F183,2)</f>
        <v>0</v>
      </c>
      <c r="H183" s="174"/>
      <c r="I183" s="175">
        <f>ROUND(E183*H183,2)</f>
        <v>0</v>
      </c>
      <c r="J183" s="174"/>
      <c r="K183" s="175">
        <f>ROUND(E183*J183,2)</f>
        <v>0</v>
      </c>
      <c r="L183" s="175">
        <v>15</v>
      </c>
      <c r="M183" s="175">
        <f>G183*(1+L183/100)</f>
        <v>0</v>
      </c>
      <c r="N183" s="175">
        <v>0</v>
      </c>
      <c r="O183" s="175">
        <f>ROUND(E183*N183,2)</f>
        <v>0</v>
      </c>
      <c r="P183" s="175">
        <v>0</v>
      </c>
      <c r="Q183" s="175">
        <f>ROUND(E183*P183,2)</f>
        <v>0</v>
      </c>
      <c r="R183" s="175" t="s">
        <v>310</v>
      </c>
      <c r="S183" s="176" t="s">
        <v>159</v>
      </c>
      <c r="T183" s="160">
        <v>0.35</v>
      </c>
      <c r="U183" s="160">
        <f>ROUND(E183*T183,2)</f>
        <v>4.66</v>
      </c>
      <c r="V183" s="160"/>
      <c r="W183" s="160" t="s">
        <v>154</v>
      </c>
      <c r="X183" s="151"/>
      <c r="Y183" s="151"/>
      <c r="Z183" s="151"/>
      <c r="AA183" s="151"/>
      <c r="AB183" s="151"/>
      <c r="AC183" s="151"/>
      <c r="AD183" s="151"/>
      <c r="AE183" s="151"/>
      <c r="AF183" s="151" t="s">
        <v>155</v>
      </c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</row>
    <row r="184" spans="1:59" outlineLevel="1" x14ac:dyDescent="0.2">
      <c r="A184" s="158"/>
      <c r="B184" s="159"/>
      <c r="C184" s="189" t="s">
        <v>378</v>
      </c>
      <c r="D184" s="161"/>
      <c r="E184" s="162"/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51"/>
      <c r="Y184" s="151"/>
      <c r="Z184" s="151"/>
      <c r="AA184" s="151"/>
      <c r="AB184" s="151"/>
      <c r="AC184" s="151"/>
      <c r="AD184" s="151"/>
      <c r="AE184" s="151"/>
      <c r="AF184" s="151" t="s">
        <v>161</v>
      </c>
      <c r="AG184" s="151">
        <v>0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</row>
    <row r="185" spans="1:59" outlineLevel="1" x14ac:dyDescent="0.2">
      <c r="A185" s="158"/>
      <c r="B185" s="159"/>
      <c r="C185" s="189" t="s">
        <v>379</v>
      </c>
      <c r="D185" s="161"/>
      <c r="E185" s="162"/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51"/>
      <c r="Y185" s="151"/>
      <c r="Z185" s="151"/>
      <c r="AA185" s="151"/>
      <c r="AB185" s="151"/>
      <c r="AC185" s="151"/>
      <c r="AD185" s="151"/>
      <c r="AE185" s="151"/>
      <c r="AF185" s="151" t="s">
        <v>161</v>
      </c>
      <c r="AG185" s="151">
        <v>0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</row>
    <row r="186" spans="1:59" outlineLevel="1" x14ac:dyDescent="0.2">
      <c r="A186" s="158"/>
      <c r="B186" s="159"/>
      <c r="C186" s="189" t="s">
        <v>380</v>
      </c>
      <c r="D186" s="161"/>
      <c r="E186" s="162"/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51"/>
      <c r="Y186" s="151"/>
      <c r="Z186" s="151"/>
      <c r="AA186" s="151"/>
      <c r="AB186" s="151"/>
      <c r="AC186" s="151"/>
      <c r="AD186" s="151"/>
      <c r="AE186" s="151"/>
      <c r="AF186" s="151" t="s">
        <v>161</v>
      </c>
      <c r="AG186" s="151">
        <v>0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</row>
    <row r="187" spans="1:59" outlineLevel="1" x14ac:dyDescent="0.2">
      <c r="A187" s="158"/>
      <c r="B187" s="159"/>
      <c r="C187" s="189" t="s">
        <v>381</v>
      </c>
      <c r="D187" s="161"/>
      <c r="E187" s="162"/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51"/>
      <c r="Y187" s="151"/>
      <c r="Z187" s="151"/>
      <c r="AA187" s="151"/>
      <c r="AB187" s="151"/>
      <c r="AC187" s="151"/>
      <c r="AD187" s="151"/>
      <c r="AE187" s="151"/>
      <c r="AF187" s="151" t="s">
        <v>161</v>
      </c>
      <c r="AG187" s="151">
        <v>0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</row>
    <row r="188" spans="1:59" outlineLevel="1" x14ac:dyDescent="0.2">
      <c r="A188" s="158"/>
      <c r="B188" s="159"/>
      <c r="C188" s="189" t="s">
        <v>382</v>
      </c>
      <c r="D188" s="161"/>
      <c r="E188" s="162"/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51"/>
      <c r="Y188" s="151"/>
      <c r="Z188" s="151"/>
      <c r="AA188" s="151"/>
      <c r="AB188" s="151"/>
      <c r="AC188" s="151"/>
      <c r="AD188" s="151"/>
      <c r="AE188" s="151"/>
      <c r="AF188" s="151" t="s">
        <v>161</v>
      </c>
      <c r="AG188" s="151">
        <v>0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</row>
    <row r="189" spans="1:59" outlineLevel="1" x14ac:dyDescent="0.2">
      <c r="A189" s="158"/>
      <c r="B189" s="159"/>
      <c r="C189" s="189" t="s">
        <v>383</v>
      </c>
      <c r="D189" s="161"/>
      <c r="E189" s="162"/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51"/>
      <c r="Y189" s="151"/>
      <c r="Z189" s="151"/>
      <c r="AA189" s="151"/>
      <c r="AB189" s="151"/>
      <c r="AC189" s="151"/>
      <c r="AD189" s="151"/>
      <c r="AE189" s="151"/>
      <c r="AF189" s="151" t="s">
        <v>161</v>
      </c>
      <c r="AG189" s="151">
        <v>0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</row>
    <row r="190" spans="1:59" outlineLevel="1" x14ac:dyDescent="0.2">
      <c r="A190" s="158"/>
      <c r="B190" s="159"/>
      <c r="C190" s="189" t="s">
        <v>266</v>
      </c>
      <c r="D190" s="161"/>
      <c r="E190" s="162">
        <v>13.32</v>
      </c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51"/>
      <c r="Y190" s="151"/>
      <c r="Z190" s="151"/>
      <c r="AA190" s="151"/>
      <c r="AB190" s="151"/>
      <c r="AC190" s="151"/>
      <c r="AD190" s="151"/>
      <c r="AE190" s="151"/>
      <c r="AF190" s="151" t="s">
        <v>161</v>
      </c>
      <c r="AG190" s="151">
        <v>0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</row>
    <row r="191" spans="1:59" ht="22.5" outlineLevel="1" x14ac:dyDescent="0.2">
      <c r="A191" s="170">
        <v>55</v>
      </c>
      <c r="B191" s="171" t="s">
        <v>384</v>
      </c>
      <c r="C191" s="188" t="s">
        <v>385</v>
      </c>
      <c r="D191" s="172" t="s">
        <v>158</v>
      </c>
      <c r="E191" s="173">
        <v>11.994999999999999</v>
      </c>
      <c r="F191" s="174"/>
      <c r="G191" s="175">
        <f>ROUND(E191*F191,2)</f>
        <v>0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15</v>
      </c>
      <c r="M191" s="175">
        <f>G191*(1+L191/100)</f>
        <v>0</v>
      </c>
      <c r="N191" s="175">
        <v>0</v>
      </c>
      <c r="O191" s="175">
        <f>ROUND(E191*N191,2)</f>
        <v>0</v>
      </c>
      <c r="P191" s="175">
        <v>0</v>
      </c>
      <c r="Q191" s="175">
        <f>ROUND(E191*P191,2)</f>
        <v>0</v>
      </c>
      <c r="R191" s="175"/>
      <c r="S191" s="176" t="s">
        <v>159</v>
      </c>
      <c r="T191" s="160">
        <v>0</v>
      </c>
      <c r="U191" s="160">
        <f>ROUND(E191*T191,2)</f>
        <v>0</v>
      </c>
      <c r="V191" s="160"/>
      <c r="W191" s="160" t="s">
        <v>154</v>
      </c>
      <c r="X191" s="151"/>
      <c r="Y191" s="151"/>
      <c r="Z191" s="151"/>
      <c r="AA191" s="151"/>
      <c r="AB191" s="151"/>
      <c r="AC191" s="151"/>
      <c r="AD191" s="151"/>
      <c r="AE191" s="151"/>
      <c r="AF191" s="151" t="s">
        <v>155</v>
      </c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</row>
    <row r="192" spans="1:59" outlineLevel="1" x14ac:dyDescent="0.2">
      <c r="A192" s="158"/>
      <c r="B192" s="159"/>
      <c r="C192" s="189" t="s">
        <v>386</v>
      </c>
      <c r="D192" s="161"/>
      <c r="E192" s="162"/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51"/>
      <c r="Y192" s="151"/>
      <c r="Z192" s="151"/>
      <c r="AA192" s="151"/>
      <c r="AB192" s="151"/>
      <c r="AC192" s="151"/>
      <c r="AD192" s="151"/>
      <c r="AE192" s="151"/>
      <c r="AF192" s="151" t="s">
        <v>161</v>
      </c>
      <c r="AG192" s="151">
        <v>0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</row>
    <row r="193" spans="1:59" outlineLevel="1" x14ac:dyDescent="0.2">
      <c r="A193" s="158"/>
      <c r="B193" s="159"/>
      <c r="C193" s="189" t="s">
        <v>387</v>
      </c>
      <c r="D193" s="161"/>
      <c r="E193" s="162"/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51"/>
      <c r="Y193" s="151"/>
      <c r="Z193" s="151"/>
      <c r="AA193" s="151"/>
      <c r="AB193" s="151"/>
      <c r="AC193" s="151"/>
      <c r="AD193" s="151"/>
      <c r="AE193" s="151"/>
      <c r="AF193" s="151" t="s">
        <v>161</v>
      </c>
      <c r="AG193" s="151">
        <v>0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</row>
    <row r="194" spans="1:59" outlineLevel="1" x14ac:dyDescent="0.2">
      <c r="A194" s="158"/>
      <c r="B194" s="159"/>
      <c r="C194" s="189" t="s">
        <v>388</v>
      </c>
      <c r="D194" s="161"/>
      <c r="E194" s="162">
        <v>11.99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51"/>
      <c r="Y194" s="151"/>
      <c r="Z194" s="151"/>
      <c r="AA194" s="151"/>
      <c r="AB194" s="151"/>
      <c r="AC194" s="151"/>
      <c r="AD194" s="151"/>
      <c r="AE194" s="151"/>
      <c r="AF194" s="151" t="s">
        <v>161</v>
      </c>
      <c r="AG194" s="151">
        <v>0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</row>
    <row r="195" spans="1:59" outlineLevel="1" x14ac:dyDescent="0.2">
      <c r="A195" s="177">
        <v>56</v>
      </c>
      <c r="B195" s="178" t="s">
        <v>389</v>
      </c>
      <c r="C195" s="187" t="s">
        <v>390</v>
      </c>
      <c r="D195" s="179" t="s">
        <v>172</v>
      </c>
      <c r="E195" s="180">
        <v>1</v>
      </c>
      <c r="F195" s="181"/>
      <c r="G195" s="182">
        <f>ROUND(E195*F195,2)</f>
        <v>0</v>
      </c>
      <c r="H195" s="181"/>
      <c r="I195" s="182">
        <f>ROUND(E195*H195,2)</f>
        <v>0</v>
      </c>
      <c r="J195" s="181"/>
      <c r="K195" s="182">
        <f>ROUND(E195*J195,2)</f>
        <v>0</v>
      </c>
      <c r="L195" s="182">
        <v>15</v>
      </c>
      <c r="M195" s="182">
        <f>G195*(1+L195/100)</f>
        <v>0</v>
      </c>
      <c r="N195" s="182">
        <v>0</v>
      </c>
      <c r="O195" s="182">
        <f>ROUND(E195*N195,2)</f>
        <v>0</v>
      </c>
      <c r="P195" s="182">
        <v>0</v>
      </c>
      <c r="Q195" s="182">
        <f>ROUND(E195*P195,2)</f>
        <v>0</v>
      </c>
      <c r="R195" s="182"/>
      <c r="S195" s="183" t="s">
        <v>150</v>
      </c>
      <c r="T195" s="160">
        <v>0</v>
      </c>
      <c r="U195" s="160">
        <f>ROUND(E195*T195,2)</f>
        <v>0</v>
      </c>
      <c r="V195" s="160"/>
      <c r="W195" s="160" t="s">
        <v>154</v>
      </c>
      <c r="X195" s="151"/>
      <c r="Y195" s="151"/>
      <c r="Z195" s="151"/>
      <c r="AA195" s="151"/>
      <c r="AB195" s="151"/>
      <c r="AC195" s="151"/>
      <c r="AD195" s="151"/>
      <c r="AE195" s="151"/>
      <c r="AF195" s="151" t="s">
        <v>155</v>
      </c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</row>
    <row r="196" spans="1:59" outlineLevel="1" x14ac:dyDescent="0.2">
      <c r="A196" s="177">
        <v>57</v>
      </c>
      <c r="B196" s="178" t="s">
        <v>391</v>
      </c>
      <c r="C196" s="187" t="s">
        <v>392</v>
      </c>
      <c r="D196" s="179" t="s">
        <v>148</v>
      </c>
      <c r="E196" s="180">
        <v>1</v>
      </c>
      <c r="F196" s="181"/>
      <c r="G196" s="182">
        <f>ROUND(E196*F196,2)</f>
        <v>0</v>
      </c>
      <c r="H196" s="181"/>
      <c r="I196" s="182">
        <f>ROUND(E196*H196,2)</f>
        <v>0</v>
      </c>
      <c r="J196" s="181"/>
      <c r="K196" s="182">
        <f>ROUND(E196*J196,2)</f>
        <v>0</v>
      </c>
      <c r="L196" s="182">
        <v>15</v>
      </c>
      <c r="M196" s="182">
        <f>G196*(1+L196/100)</f>
        <v>0</v>
      </c>
      <c r="N196" s="182">
        <v>0</v>
      </c>
      <c r="O196" s="182">
        <f>ROUND(E196*N196,2)</f>
        <v>0</v>
      </c>
      <c r="P196" s="182">
        <v>0</v>
      </c>
      <c r="Q196" s="182">
        <f>ROUND(E196*P196,2)</f>
        <v>0</v>
      </c>
      <c r="R196" s="182"/>
      <c r="S196" s="183" t="s">
        <v>150</v>
      </c>
      <c r="T196" s="160">
        <v>0</v>
      </c>
      <c r="U196" s="160">
        <f>ROUND(E196*T196,2)</f>
        <v>0</v>
      </c>
      <c r="V196" s="160"/>
      <c r="W196" s="160" t="s">
        <v>154</v>
      </c>
      <c r="X196" s="151"/>
      <c r="Y196" s="151"/>
      <c r="Z196" s="151"/>
      <c r="AA196" s="151"/>
      <c r="AB196" s="151"/>
      <c r="AC196" s="151"/>
      <c r="AD196" s="151"/>
      <c r="AE196" s="151"/>
      <c r="AF196" s="151" t="s">
        <v>155</v>
      </c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</row>
    <row r="197" spans="1:59" outlineLevel="1" x14ac:dyDescent="0.2">
      <c r="A197" s="170">
        <v>58</v>
      </c>
      <c r="B197" s="171" t="s">
        <v>393</v>
      </c>
      <c r="C197" s="188" t="s">
        <v>394</v>
      </c>
      <c r="D197" s="172" t="s">
        <v>158</v>
      </c>
      <c r="E197" s="173">
        <v>96.275999999999996</v>
      </c>
      <c r="F197" s="174"/>
      <c r="G197" s="175">
        <f>ROUND(E197*F197,2)</f>
        <v>0</v>
      </c>
      <c r="H197" s="174"/>
      <c r="I197" s="175">
        <f>ROUND(E197*H197,2)</f>
        <v>0</v>
      </c>
      <c r="J197" s="174"/>
      <c r="K197" s="175">
        <f>ROUND(E197*J197,2)</f>
        <v>0</v>
      </c>
      <c r="L197" s="175">
        <v>15</v>
      </c>
      <c r="M197" s="175">
        <f>G197*(1+L197/100)</f>
        <v>0</v>
      </c>
      <c r="N197" s="175">
        <v>0</v>
      </c>
      <c r="O197" s="175">
        <f>ROUND(E197*N197,2)</f>
        <v>0</v>
      </c>
      <c r="P197" s="175">
        <v>0</v>
      </c>
      <c r="Q197" s="175">
        <f>ROUND(E197*P197,2)</f>
        <v>0</v>
      </c>
      <c r="R197" s="175"/>
      <c r="S197" s="176" t="s">
        <v>159</v>
      </c>
      <c r="T197" s="160">
        <v>0</v>
      </c>
      <c r="U197" s="160">
        <f>ROUND(E197*T197,2)</f>
        <v>0</v>
      </c>
      <c r="V197" s="160"/>
      <c r="W197" s="160" t="s">
        <v>154</v>
      </c>
      <c r="X197" s="151"/>
      <c r="Y197" s="151"/>
      <c r="Z197" s="151"/>
      <c r="AA197" s="151"/>
      <c r="AB197" s="151"/>
      <c r="AC197" s="151"/>
      <c r="AD197" s="151"/>
      <c r="AE197" s="151"/>
      <c r="AF197" s="151" t="s">
        <v>155</v>
      </c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</row>
    <row r="198" spans="1:59" outlineLevel="1" x14ac:dyDescent="0.2">
      <c r="A198" s="158"/>
      <c r="B198" s="159"/>
      <c r="C198" s="189" t="s">
        <v>269</v>
      </c>
      <c r="D198" s="161"/>
      <c r="E198" s="162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51"/>
      <c r="Y198" s="151"/>
      <c r="Z198" s="151"/>
      <c r="AA198" s="151"/>
      <c r="AB198" s="151"/>
      <c r="AC198" s="151"/>
      <c r="AD198" s="151"/>
      <c r="AE198" s="151"/>
      <c r="AF198" s="151" t="s">
        <v>161</v>
      </c>
      <c r="AG198" s="151">
        <v>0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</row>
    <row r="199" spans="1:59" ht="22.5" outlineLevel="1" x14ac:dyDescent="0.2">
      <c r="A199" s="158"/>
      <c r="B199" s="159"/>
      <c r="C199" s="189" t="s">
        <v>270</v>
      </c>
      <c r="D199" s="161"/>
      <c r="E199" s="162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51"/>
      <c r="Y199" s="151"/>
      <c r="Z199" s="151"/>
      <c r="AA199" s="151"/>
      <c r="AB199" s="151"/>
      <c r="AC199" s="151"/>
      <c r="AD199" s="151"/>
      <c r="AE199" s="151"/>
      <c r="AF199" s="151" t="s">
        <v>161</v>
      </c>
      <c r="AG199" s="151">
        <v>0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</row>
    <row r="200" spans="1:59" outlineLevel="1" x14ac:dyDescent="0.2">
      <c r="A200" s="158"/>
      <c r="B200" s="159"/>
      <c r="C200" s="189" t="s">
        <v>271</v>
      </c>
      <c r="D200" s="161"/>
      <c r="E200" s="162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51"/>
      <c r="Y200" s="151"/>
      <c r="Z200" s="151"/>
      <c r="AA200" s="151"/>
      <c r="AB200" s="151"/>
      <c r="AC200" s="151"/>
      <c r="AD200" s="151"/>
      <c r="AE200" s="151"/>
      <c r="AF200" s="151" t="s">
        <v>161</v>
      </c>
      <c r="AG200" s="151">
        <v>0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</row>
    <row r="201" spans="1:59" outlineLevel="1" x14ac:dyDescent="0.2">
      <c r="A201" s="158"/>
      <c r="B201" s="159"/>
      <c r="C201" s="189" t="s">
        <v>272</v>
      </c>
      <c r="D201" s="161"/>
      <c r="E201" s="162">
        <v>96.28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51"/>
      <c r="Y201" s="151"/>
      <c r="Z201" s="151"/>
      <c r="AA201" s="151"/>
      <c r="AB201" s="151"/>
      <c r="AC201" s="151"/>
      <c r="AD201" s="151"/>
      <c r="AE201" s="151"/>
      <c r="AF201" s="151" t="s">
        <v>161</v>
      </c>
      <c r="AG201" s="151">
        <v>0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</row>
    <row r="202" spans="1:59" x14ac:dyDescent="0.2">
      <c r="A202" s="164" t="s">
        <v>144</v>
      </c>
      <c r="B202" s="165" t="s">
        <v>80</v>
      </c>
      <c r="C202" s="186" t="s">
        <v>81</v>
      </c>
      <c r="D202" s="166"/>
      <c r="E202" s="167"/>
      <c r="F202" s="168"/>
      <c r="G202" s="168">
        <f>SUMIF(AF203:AF210,"&lt;&gt;NOR",G203:G210)</f>
        <v>0</v>
      </c>
      <c r="H202" s="168"/>
      <c r="I202" s="168">
        <f>SUM(I203:I210)</f>
        <v>0</v>
      </c>
      <c r="J202" s="168"/>
      <c r="K202" s="168">
        <f>SUM(K203:K210)</f>
        <v>0</v>
      </c>
      <c r="L202" s="168"/>
      <c r="M202" s="168">
        <f>SUM(M203:M210)</f>
        <v>0</v>
      </c>
      <c r="N202" s="168"/>
      <c r="O202" s="168">
        <f>SUM(O203:O210)</f>
        <v>0</v>
      </c>
      <c r="P202" s="168"/>
      <c r="Q202" s="168">
        <f>SUM(Q203:Q210)</f>
        <v>0</v>
      </c>
      <c r="R202" s="168"/>
      <c r="S202" s="169"/>
      <c r="T202" s="163"/>
      <c r="U202" s="163">
        <f>SUM(U203:U210)</f>
        <v>0</v>
      </c>
      <c r="V202" s="163"/>
      <c r="W202" s="163"/>
      <c r="AF202" t="s">
        <v>145</v>
      </c>
    </row>
    <row r="203" spans="1:59" ht="22.5" outlineLevel="1" x14ac:dyDescent="0.2">
      <c r="A203" s="177">
        <v>59</v>
      </c>
      <c r="B203" s="178" t="s">
        <v>395</v>
      </c>
      <c r="C203" s="187" t="s">
        <v>396</v>
      </c>
      <c r="D203" s="179" t="s">
        <v>184</v>
      </c>
      <c r="E203" s="180">
        <v>44.21</v>
      </c>
      <c r="F203" s="181"/>
      <c r="G203" s="182">
        <f>ROUND(E203*F203,2)</f>
        <v>0</v>
      </c>
      <c r="H203" s="181"/>
      <c r="I203" s="182">
        <f>ROUND(E203*H203,2)</f>
        <v>0</v>
      </c>
      <c r="J203" s="181"/>
      <c r="K203" s="182">
        <f>ROUND(E203*J203,2)</f>
        <v>0</v>
      </c>
      <c r="L203" s="182">
        <v>15</v>
      </c>
      <c r="M203" s="182">
        <f>G203*(1+L203/100)</f>
        <v>0</v>
      </c>
      <c r="N203" s="182">
        <v>0</v>
      </c>
      <c r="O203" s="182">
        <f>ROUND(E203*N203,2)</f>
        <v>0</v>
      </c>
      <c r="P203" s="182">
        <v>0</v>
      </c>
      <c r="Q203" s="182">
        <f>ROUND(E203*P203,2)</f>
        <v>0</v>
      </c>
      <c r="R203" s="182"/>
      <c r="S203" s="183" t="s">
        <v>159</v>
      </c>
      <c r="T203" s="160">
        <v>0</v>
      </c>
      <c r="U203" s="160">
        <f>ROUND(E203*T203,2)</f>
        <v>0</v>
      </c>
      <c r="V203" s="160"/>
      <c r="W203" s="160" t="s">
        <v>154</v>
      </c>
      <c r="X203" s="151"/>
      <c r="Y203" s="151"/>
      <c r="Z203" s="151"/>
      <c r="AA203" s="151"/>
      <c r="AB203" s="151"/>
      <c r="AC203" s="151"/>
      <c r="AD203" s="151"/>
      <c r="AE203" s="151"/>
      <c r="AF203" s="151" t="s">
        <v>155</v>
      </c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</row>
    <row r="204" spans="1:59" ht="33.75" outlineLevel="1" x14ac:dyDescent="0.2">
      <c r="A204" s="170">
        <v>60</v>
      </c>
      <c r="B204" s="171" t="s">
        <v>397</v>
      </c>
      <c r="C204" s="188" t="s">
        <v>398</v>
      </c>
      <c r="D204" s="172" t="s">
        <v>184</v>
      </c>
      <c r="E204" s="173">
        <v>44.21</v>
      </c>
      <c r="F204" s="174"/>
      <c r="G204" s="175">
        <f>ROUND(E204*F204,2)</f>
        <v>0</v>
      </c>
      <c r="H204" s="174"/>
      <c r="I204" s="175">
        <f>ROUND(E204*H204,2)</f>
        <v>0</v>
      </c>
      <c r="J204" s="174"/>
      <c r="K204" s="175">
        <f>ROUND(E204*J204,2)</f>
        <v>0</v>
      </c>
      <c r="L204" s="175">
        <v>15</v>
      </c>
      <c r="M204" s="175">
        <f>G204*(1+L204/100)</f>
        <v>0</v>
      </c>
      <c r="N204" s="175">
        <v>0</v>
      </c>
      <c r="O204" s="175">
        <f>ROUND(E204*N204,2)</f>
        <v>0</v>
      </c>
      <c r="P204" s="175">
        <v>0</v>
      </c>
      <c r="Q204" s="175">
        <f>ROUND(E204*P204,2)</f>
        <v>0</v>
      </c>
      <c r="R204" s="175"/>
      <c r="S204" s="176" t="s">
        <v>159</v>
      </c>
      <c r="T204" s="160">
        <v>0</v>
      </c>
      <c r="U204" s="160">
        <f>ROUND(E204*T204,2)</f>
        <v>0</v>
      </c>
      <c r="V204" s="160"/>
      <c r="W204" s="160" t="s">
        <v>154</v>
      </c>
      <c r="X204" s="151"/>
      <c r="Y204" s="151"/>
      <c r="Z204" s="151"/>
      <c r="AA204" s="151"/>
      <c r="AB204" s="151"/>
      <c r="AC204" s="151"/>
      <c r="AD204" s="151"/>
      <c r="AE204" s="151"/>
      <c r="AF204" s="151" t="s">
        <v>155</v>
      </c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</row>
    <row r="205" spans="1:59" outlineLevel="1" x14ac:dyDescent="0.2">
      <c r="A205" s="158"/>
      <c r="B205" s="159"/>
      <c r="C205" s="257" t="s">
        <v>399</v>
      </c>
      <c r="D205" s="258"/>
      <c r="E205" s="258"/>
      <c r="F205" s="258"/>
      <c r="G205" s="258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51"/>
      <c r="Y205" s="151"/>
      <c r="Z205" s="151"/>
      <c r="AA205" s="151"/>
      <c r="AB205" s="151"/>
      <c r="AC205" s="151"/>
      <c r="AD205" s="151"/>
      <c r="AE205" s="151"/>
      <c r="AF205" s="151" t="s">
        <v>220</v>
      </c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</row>
    <row r="206" spans="1:59" ht="22.5" outlineLevel="1" x14ac:dyDescent="0.2">
      <c r="A206" s="177">
        <v>61</v>
      </c>
      <c r="B206" s="178" t="s">
        <v>400</v>
      </c>
      <c r="C206" s="187" t="s">
        <v>401</v>
      </c>
      <c r="D206" s="179" t="s">
        <v>184</v>
      </c>
      <c r="E206" s="180">
        <v>44.21</v>
      </c>
      <c r="F206" s="181"/>
      <c r="G206" s="182">
        <f>ROUND(E206*F206,2)</f>
        <v>0</v>
      </c>
      <c r="H206" s="181"/>
      <c r="I206" s="182">
        <f>ROUND(E206*H206,2)</f>
        <v>0</v>
      </c>
      <c r="J206" s="181"/>
      <c r="K206" s="182">
        <f>ROUND(E206*J206,2)</f>
        <v>0</v>
      </c>
      <c r="L206" s="182">
        <v>15</v>
      </c>
      <c r="M206" s="182">
        <f>G206*(1+L206/100)</f>
        <v>0</v>
      </c>
      <c r="N206" s="182">
        <v>0</v>
      </c>
      <c r="O206" s="182">
        <f>ROUND(E206*N206,2)</f>
        <v>0</v>
      </c>
      <c r="P206" s="182">
        <v>0</v>
      </c>
      <c r="Q206" s="182">
        <f>ROUND(E206*P206,2)</f>
        <v>0</v>
      </c>
      <c r="R206" s="182"/>
      <c r="S206" s="183" t="s">
        <v>159</v>
      </c>
      <c r="T206" s="160">
        <v>0</v>
      </c>
      <c r="U206" s="160">
        <f>ROUND(E206*T206,2)</f>
        <v>0</v>
      </c>
      <c r="V206" s="160"/>
      <c r="W206" s="160" t="s">
        <v>154</v>
      </c>
      <c r="X206" s="151"/>
      <c r="Y206" s="151"/>
      <c r="Z206" s="151"/>
      <c r="AA206" s="151"/>
      <c r="AB206" s="151"/>
      <c r="AC206" s="151"/>
      <c r="AD206" s="151"/>
      <c r="AE206" s="151"/>
      <c r="AF206" s="151" t="s">
        <v>155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</row>
    <row r="207" spans="1:59" ht="22.5" outlineLevel="1" x14ac:dyDescent="0.2">
      <c r="A207" s="170">
        <v>62</v>
      </c>
      <c r="B207" s="171" t="s">
        <v>402</v>
      </c>
      <c r="C207" s="188" t="s">
        <v>403</v>
      </c>
      <c r="D207" s="172" t="s">
        <v>184</v>
      </c>
      <c r="E207" s="173">
        <v>618.94000000000005</v>
      </c>
      <c r="F207" s="174"/>
      <c r="G207" s="175">
        <f>ROUND(E207*F207,2)</f>
        <v>0</v>
      </c>
      <c r="H207" s="174"/>
      <c r="I207" s="175">
        <f>ROUND(E207*H207,2)</f>
        <v>0</v>
      </c>
      <c r="J207" s="174"/>
      <c r="K207" s="175">
        <f>ROUND(E207*J207,2)</f>
        <v>0</v>
      </c>
      <c r="L207" s="175">
        <v>15</v>
      </c>
      <c r="M207" s="175">
        <f>G207*(1+L207/100)</f>
        <v>0</v>
      </c>
      <c r="N207" s="175">
        <v>0</v>
      </c>
      <c r="O207" s="175">
        <f>ROUND(E207*N207,2)</f>
        <v>0</v>
      </c>
      <c r="P207" s="175">
        <v>0</v>
      </c>
      <c r="Q207" s="175">
        <f>ROUND(E207*P207,2)</f>
        <v>0</v>
      </c>
      <c r="R207" s="175"/>
      <c r="S207" s="176" t="s">
        <v>159</v>
      </c>
      <c r="T207" s="160">
        <v>0</v>
      </c>
      <c r="U207" s="160">
        <f>ROUND(E207*T207,2)</f>
        <v>0</v>
      </c>
      <c r="V207" s="160"/>
      <c r="W207" s="160" t="s">
        <v>154</v>
      </c>
      <c r="X207" s="151"/>
      <c r="Y207" s="151"/>
      <c r="Z207" s="151"/>
      <c r="AA207" s="151"/>
      <c r="AB207" s="151"/>
      <c r="AC207" s="151"/>
      <c r="AD207" s="151"/>
      <c r="AE207" s="151"/>
      <c r="AF207" s="151" t="s">
        <v>155</v>
      </c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</row>
    <row r="208" spans="1:59" outlineLevel="1" x14ac:dyDescent="0.2">
      <c r="A208" s="158"/>
      <c r="B208" s="159"/>
      <c r="C208" s="189" t="s">
        <v>404</v>
      </c>
      <c r="D208" s="161"/>
      <c r="E208" s="162"/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51"/>
      <c r="Y208" s="151"/>
      <c r="Z208" s="151"/>
      <c r="AA208" s="151"/>
      <c r="AB208" s="151"/>
      <c r="AC208" s="151"/>
      <c r="AD208" s="151"/>
      <c r="AE208" s="151"/>
      <c r="AF208" s="151" t="s">
        <v>161</v>
      </c>
      <c r="AG208" s="151">
        <v>0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</row>
    <row r="209" spans="1:59" outlineLevel="1" x14ac:dyDescent="0.2">
      <c r="A209" s="158"/>
      <c r="B209" s="159"/>
      <c r="C209" s="189" t="s">
        <v>405</v>
      </c>
      <c r="D209" s="161"/>
      <c r="E209" s="162">
        <v>618.94000000000005</v>
      </c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51"/>
      <c r="Y209" s="151"/>
      <c r="Z209" s="151"/>
      <c r="AA209" s="151"/>
      <c r="AB209" s="151"/>
      <c r="AC209" s="151"/>
      <c r="AD209" s="151"/>
      <c r="AE209" s="151"/>
      <c r="AF209" s="151" t="s">
        <v>161</v>
      </c>
      <c r="AG209" s="151">
        <v>0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</row>
    <row r="210" spans="1:59" outlineLevel="1" x14ac:dyDescent="0.2">
      <c r="A210" s="177">
        <v>63</v>
      </c>
      <c r="B210" s="178" t="s">
        <v>406</v>
      </c>
      <c r="C210" s="187" t="s">
        <v>407</v>
      </c>
      <c r="D210" s="179" t="s">
        <v>184</v>
      </c>
      <c r="E210" s="180">
        <v>44.21</v>
      </c>
      <c r="F210" s="181"/>
      <c r="G210" s="182">
        <f>ROUND(E210*F210,2)</f>
        <v>0</v>
      </c>
      <c r="H210" s="181"/>
      <c r="I210" s="182">
        <f>ROUND(E210*H210,2)</f>
        <v>0</v>
      </c>
      <c r="J210" s="181"/>
      <c r="K210" s="182">
        <f>ROUND(E210*J210,2)</f>
        <v>0</v>
      </c>
      <c r="L210" s="182">
        <v>15</v>
      </c>
      <c r="M210" s="182">
        <f>G210*(1+L210/100)</f>
        <v>0</v>
      </c>
      <c r="N210" s="182">
        <v>0</v>
      </c>
      <c r="O210" s="182">
        <f>ROUND(E210*N210,2)</f>
        <v>0</v>
      </c>
      <c r="P210" s="182">
        <v>0</v>
      </c>
      <c r="Q210" s="182">
        <f>ROUND(E210*P210,2)</f>
        <v>0</v>
      </c>
      <c r="R210" s="182"/>
      <c r="S210" s="183" t="s">
        <v>159</v>
      </c>
      <c r="T210" s="160">
        <v>0</v>
      </c>
      <c r="U210" s="160">
        <f>ROUND(E210*T210,2)</f>
        <v>0</v>
      </c>
      <c r="V210" s="160"/>
      <c r="W210" s="160" t="s">
        <v>154</v>
      </c>
      <c r="X210" s="151"/>
      <c r="Y210" s="151"/>
      <c r="Z210" s="151"/>
      <c r="AA210" s="151"/>
      <c r="AB210" s="151"/>
      <c r="AC210" s="151"/>
      <c r="AD210" s="151"/>
      <c r="AE210" s="151"/>
      <c r="AF210" s="151" t="s">
        <v>155</v>
      </c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</row>
    <row r="211" spans="1:59" x14ac:dyDescent="0.2">
      <c r="A211" s="164" t="s">
        <v>144</v>
      </c>
      <c r="B211" s="165" t="s">
        <v>82</v>
      </c>
      <c r="C211" s="186" t="s">
        <v>83</v>
      </c>
      <c r="D211" s="166"/>
      <c r="E211" s="167"/>
      <c r="F211" s="168"/>
      <c r="G211" s="168">
        <f>SUMIF(AF212:AF212,"&lt;&gt;NOR",G212:G212)</f>
        <v>0</v>
      </c>
      <c r="H211" s="168"/>
      <c r="I211" s="168">
        <f>SUM(I212:I212)</f>
        <v>0</v>
      </c>
      <c r="J211" s="168"/>
      <c r="K211" s="168">
        <f>SUM(K212:K212)</f>
        <v>0</v>
      </c>
      <c r="L211" s="168"/>
      <c r="M211" s="168">
        <f>SUM(M212:M212)</f>
        <v>0</v>
      </c>
      <c r="N211" s="168"/>
      <c r="O211" s="168">
        <f>SUM(O212:O212)</f>
        <v>0</v>
      </c>
      <c r="P211" s="168"/>
      <c r="Q211" s="168">
        <f>SUM(Q212:Q212)</f>
        <v>0</v>
      </c>
      <c r="R211" s="168"/>
      <c r="S211" s="169"/>
      <c r="T211" s="163"/>
      <c r="U211" s="163">
        <f>SUM(U212:U212)</f>
        <v>0</v>
      </c>
      <c r="V211" s="163"/>
      <c r="W211" s="163"/>
      <c r="AF211" t="s">
        <v>145</v>
      </c>
    </row>
    <row r="212" spans="1:59" ht="33.75" outlineLevel="1" x14ac:dyDescent="0.2">
      <c r="A212" s="177">
        <v>64</v>
      </c>
      <c r="B212" s="178" t="s">
        <v>408</v>
      </c>
      <c r="C212" s="187" t="s">
        <v>409</v>
      </c>
      <c r="D212" s="179" t="s">
        <v>184</v>
      </c>
      <c r="E212" s="180">
        <v>8.0559999999999992</v>
      </c>
      <c r="F212" s="181"/>
      <c r="G212" s="182">
        <f>ROUND(E212*F212,2)</f>
        <v>0</v>
      </c>
      <c r="H212" s="181"/>
      <c r="I212" s="182">
        <f>ROUND(E212*H212,2)</f>
        <v>0</v>
      </c>
      <c r="J212" s="181"/>
      <c r="K212" s="182">
        <f>ROUND(E212*J212,2)</f>
        <v>0</v>
      </c>
      <c r="L212" s="182">
        <v>15</v>
      </c>
      <c r="M212" s="182">
        <f>G212*(1+L212/100)</f>
        <v>0</v>
      </c>
      <c r="N212" s="182">
        <v>0</v>
      </c>
      <c r="O212" s="182">
        <f>ROUND(E212*N212,2)</f>
        <v>0</v>
      </c>
      <c r="P212" s="182">
        <v>0</v>
      </c>
      <c r="Q212" s="182">
        <f>ROUND(E212*P212,2)</f>
        <v>0</v>
      </c>
      <c r="R212" s="182"/>
      <c r="S212" s="183" t="s">
        <v>159</v>
      </c>
      <c r="T212" s="160">
        <v>0</v>
      </c>
      <c r="U212" s="160">
        <f>ROUND(E212*T212,2)</f>
        <v>0</v>
      </c>
      <c r="V212" s="160"/>
      <c r="W212" s="160" t="s">
        <v>154</v>
      </c>
      <c r="X212" s="151"/>
      <c r="Y212" s="151"/>
      <c r="Z212" s="151"/>
      <c r="AA212" s="151"/>
      <c r="AB212" s="151"/>
      <c r="AC212" s="151"/>
      <c r="AD212" s="151"/>
      <c r="AE212" s="151"/>
      <c r="AF212" s="151" t="s">
        <v>155</v>
      </c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</row>
    <row r="213" spans="1:59" x14ac:dyDescent="0.2">
      <c r="A213" s="164" t="s">
        <v>144</v>
      </c>
      <c r="B213" s="165" t="s">
        <v>84</v>
      </c>
      <c r="C213" s="186" t="s">
        <v>85</v>
      </c>
      <c r="D213" s="166"/>
      <c r="E213" s="167"/>
      <c r="F213" s="168"/>
      <c r="G213" s="168">
        <f>SUMIF(AF214:AF220,"&lt;&gt;NOR",G214:G220)</f>
        <v>0</v>
      </c>
      <c r="H213" s="168"/>
      <c r="I213" s="168">
        <f>SUM(I214:I220)</f>
        <v>0</v>
      </c>
      <c r="J213" s="168"/>
      <c r="K213" s="168">
        <f>SUM(K214:K220)</f>
        <v>0</v>
      </c>
      <c r="L213" s="168"/>
      <c r="M213" s="168">
        <f>SUM(M214:M220)</f>
        <v>0</v>
      </c>
      <c r="N213" s="168"/>
      <c r="O213" s="168">
        <f>SUM(O214:O220)</f>
        <v>0</v>
      </c>
      <c r="P213" s="168"/>
      <c r="Q213" s="168">
        <f>SUM(Q214:Q220)</f>
        <v>0</v>
      </c>
      <c r="R213" s="168"/>
      <c r="S213" s="169"/>
      <c r="T213" s="163"/>
      <c r="U213" s="163">
        <f>SUM(U214:U220)</f>
        <v>7.0000000000000007E-2</v>
      </c>
      <c r="V213" s="163"/>
      <c r="W213" s="163"/>
      <c r="AF213" t="s">
        <v>145</v>
      </c>
    </row>
    <row r="214" spans="1:59" ht="33.75" outlineLevel="1" x14ac:dyDescent="0.2">
      <c r="A214" s="170">
        <v>65</v>
      </c>
      <c r="B214" s="171" t="s">
        <v>410</v>
      </c>
      <c r="C214" s="188" t="s">
        <v>411</v>
      </c>
      <c r="D214" s="172" t="s">
        <v>158</v>
      </c>
      <c r="E214" s="173">
        <v>7.2130000000000001</v>
      </c>
      <c r="F214" s="174"/>
      <c r="G214" s="175">
        <f>ROUND(E214*F214,2)</f>
        <v>0</v>
      </c>
      <c r="H214" s="174"/>
      <c r="I214" s="175">
        <f>ROUND(E214*H214,2)</f>
        <v>0</v>
      </c>
      <c r="J214" s="174"/>
      <c r="K214" s="175">
        <f>ROUND(E214*J214,2)</f>
        <v>0</v>
      </c>
      <c r="L214" s="175">
        <v>15</v>
      </c>
      <c r="M214" s="175">
        <f>G214*(1+L214/100)</f>
        <v>0</v>
      </c>
      <c r="N214" s="175">
        <v>0</v>
      </c>
      <c r="O214" s="175">
        <f>ROUND(E214*N214,2)</f>
        <v>0</v>
      </c>
      <c r="P214" s="175">
        <v>0</v>
      </c>
      <c r="Q214" s="175">
        <f>ROUND(E214*P214,2)</f>
        <v>0</v>
      </c>
      <c r="R214" s="175"/>
      <c r="S214" s="176" t="s">
        <v>159</v>
      </c>
      <c r="T214" s="160">
        <v>0</v>
      </c>
      <c r="U214" s="160">
        <f>ROUND(E214*T214,2)</f>
        <v>0</v>
      </c>
      <c r="V214" s="160"/>
      <c r="W214" s="160" t="s">
        <v>154</v>
      </c>
      <c r="X214" s="151"/>
      <c r="Y214" s="151"/>
      <c r="Z214" s="151"/>
      <c r="AA214" s="151"/>
      <c r="AB214" s="151"/>
      <c r="AC214" s="151"/>
      <c r="AD214" s="151"/>
      <c r="AE214" s="151"/>
      <c r="AF214" s="151" t="s">
        <v>412</v>
      </c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</row>
    <row r="215" spans="1:59" outlineLevel="1" x14ac:dyDescent="0.2">
      <c r="A215" s="158"/>
      <c r="B215" s="159"/>
      <c r="C215" s="189" t="s">
        <v>413</v>
      </c>
      <c r="D215" s="161"/>
      <c r="E215" s="162"/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51"/>
      <c r="Y215" s="151"/>
      <c r="Z215" s="151"/>
      <c r="AA215" s="151"/>
      <c r="AB215" s="151"/>
      <c r="AC215" s="151"/>
      <c r="AD215" s="151"/>
      <c r="AE215" s="151"/>
      <c r="AF215" s="151" t="s">
        <v>161</v>
      </c>
      <c r="AG215" s="151">
        <v>0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</row>
    <row r="216" spans="1:59" outlineLevel="1" x14ac:dyDescent="0.2">
      <c r="A216" s="158"/>
      <c r="B216" s="159"/>
      <c r="C216" s="189" t="s">
        <v>414</v>
      </c>
      <c r="D216" s="161"/>
      <c r="E216" s="162"/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51"/>
      <c r="Y216" s="151"/>
      <c r="Z216" s="151"/>
      <c r="AA216" s="151"/>
      <c r="AB216" s="151"/>
      <c r="AC216" s="151"/>
      <c r="AD216" s="151"/>
      <c r="AE216" s="151"/>
      <c r="AF216" s="151" t="s">
        <v>161</v>
      </c>
      <c r="AG216" s="151">
        <v>0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</row>
    <row r="217" spans="1:59" outlineLevel="1" x14ac:dyDescent="0.2">
      <c r="A217" s="158"/>
      <c r="B217" s="159"/>
      <c r="C217" s="189" t="s">
        <v>415</v>
      </c>
      <c r="D217" s="161"/>
      <c r="E217" s="162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51"/>
      <c r="Y217" s="151"/>
      <c r="Z217" s="151"/>
      <c r="AA217" s="151"/>
      <c r="AB217" s="151"/>
      <c r="AC217" s="151"/>
      <c r="AD217" s="151"/>
      <c r="AE217" s="151"/>
      <c r="AF217" s="151" t="s">
        <v>161</v>
      </c>
      <c r="AG217" s="151">
        <v>0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</row>
    <row r="218" spans="1:59" outlineLevel="1" x14ac:dyDescent="0.2">
      <c r="A218" s="158"/>
      <c r="B218" s="159"/>
      <c r="C218" s="189" t="s">
        <v>416</v>
      </c>
      <c r="D218" s="161"/>
      <c r="E218" s="162">
        <v>7.21</v>
      </c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51"/>
      <c r="Y218" s="151"/>
      <c r="Z218" s="151"/>
      <c r="AA218" s="151"/>
      <c r="AB218" s="151"/>
      <c r="AC218" s="151"/>
      <c r="AD218" s="151"/>
      <c r="AE218" s="151"/>
      <c r="AF218" s="151" t="s">
        <v>161</v>
      </c>
      <c r="AG218" s="151">
        <v>0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</row>
    <row r="219" spans="1:59" outlineLevel="1" x14ac:dyDescent="0.2">
      <c r="A219" s="170">
        <v>66</v>
      </c>
      <c r="B219" s="171" t="s">
        <v>417</v>
      </c>
      <c r="C219" s="188" t="s">
        <v>418</v>
      </c>
      <c r="D219" s="172" t="s">
        <v>184</v>
      </c>
      <c r="E219" s="173">
        <v>4.2999999999999997E-2</v>
      </c>
      <c r="F219" s="174"/>
      <c r="G219" s="175">
        <f>ROUND(E219*F219,2)</f>
        <v>0</v>
      </c>
      <c r="H219" s="174"/>
      <c r="I219" s="175">
        <f>ROUND(E219*H219,2)</f>
        <v>0</v>
      </c>
      <c r="J219" s="174"/>
      <c r="K219" s="175">
        <f>ROUND(E219*J219,2)</f>
        <v>0</v>
      </c>
      <c r="L219" s="175">
        <v>15</v>
      </c>
      <c r="M219" s="175">
        <f>G219*(1+L219/100)</f>
        <v>0</v>
      </c>
      <c r="N219" s="175">
        <v>0</v>
      </c>
      <c r="O219" s="175">
        <f>ROUND(E219*N219,2)</f>
        <v>0</v>
      </c>
      <c r="P219" s="175">
        <v>0</v>
      </c>
      <c r="Q219" s="175">
        <f>ROUND(E219*P219,2)</f>
        <v>0</v>
      </c>
      <c r="R219" s="175" t="s">
        <v>419</v>
      </c>
      <c r="S219" s="176" t="s">
        <v>159</v>
      </c>
      <c r="T219" s="160">
        <v>1.5669999999999999</v>
      </c>
      <c r="U219" s="160">
        <f>ROUND(E219*T219,2)</f>
        <v>7.0000000000000007E-2</v>
      </c>
      <c r="V219" s="160"/>
      <c r="W219" s="160" t="s">
        <v>154</v>
      </c>
      <c r="X219" s="151"/>
      <c r="Y219" s="151"/>
      <c r="Z219" s="151"/>
      <c r="AA219" s="151"/>
      <c r="AB219" s="151"/>
      <c r="AC219" s="151"/>
      <c r="AD219" s="151"/>
      <c r="AE219" s="151"/>
      <c r="AF219" s="151" t="s">
        <v>412</v>
      </c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</row>
    <row r="220" spans="1:59" outlineLevel="1" x14ac:dyDescent="0.2">
      <c r="A220" s="158"/>
      <c r="B220" s="159"/>
      <c r="C220" s="248" t="s">
        <v>420</v>
      </c>
      <c r="D220" s="249"/>
      <c r="E220" s="249"/>
      <c r="F220" s="249"/>
      <c r="G220" s="249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51"/>
      <c r="Y220" s="151"/>
      <c r="Z220" s="151"/>
      <c r="AA220" s="151"/>
      <c r="AB220" s="151"/>
      <c r="AC220" s="151"/>
      <c r="AD220" s="151"/>
      <c r="AE220" s="151"/>
      <c r="AF220" s="151" t="s">
        <v>175</v>
      </c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</row>
    <row r="221" spans="1:59" x14ac:dyDescent="0.2">
      <c r="A221" s="164" t="s">
        <v>144</v>
      </c>
      <c r="B221" s="165" t="s">
        <v>86</v>
      </c>
      <c r="C221" s="186" t="s">
        <v>87</v>
      </c>
      <c r="D221" s="166"/>
      <c r="E221" s="167"/>
      <c r="F221" s="168"/>
      <c r="G221" s="168">
        <f>SUMIF(AF222:AF229,"&lt;&gt;NOR",G222:G229)</f>
        <v>0</v>
      </c>
      <c r="H221" s="168"/>
      <c r="I221" s="168">
        <f>SUM(I222:I229)</f>
        <v>0</v>
      </c>
      <c r="J221" s="168"/>
      <c r="K221" s="168">
        <f>SUM(K222:K229)</f>
        <v>0</v>
      </c>
      <c r="L221" s="168"/>
      <c r="M221" s="168">
        <f>SUM(M222:M229)</f>
        <v>0</v>
      </c>
      <c r="N221" s="168"/>
      <c r="O221" s="168">
        <f>SUM(O222:O229)</f>
        <v>0</v>
      </c>
      <c r="P221" s="168"/>
      <c r="Q221" s="168">
        <f>SUM(Q222:Q229)</f>
        <v>0</v>
      </c>
      <c r="R221" s="168"/>
      <c r="S221" s="169"/>
      <c r="T221" s="163"/>
      <c r="U221" s="163">
        <f>SUM(U222:U229)</f>
        <v>1.76</v>
      </c>
      <c r="V221" s="163"/>
      <c r="W221" s="163"/>
      <c r="AF221" t="s">
        <v>145</v>
      </c>
    </row>
    <row r="222" spans="1:59" outlineLevel="1" x14ac:dyDescent="0.2">
      <c r="A222" s="170">
        <v>67</v>
      </c>
      <c r="B222" s="171" t="s">
        <v>421</v>
      </c>
      <c r="C222" s="188" t="s">
        <v>422</v>
      </c>
      <c r="D222" s="172" t="s">
        <v>300</v>
      </c>
      <c r="E222" s="173">
        <v>8.4</v>
      </c>
      <c r="F222" s="174"/>
      <c r="G222" s="175">
        <f>ROUND(E222*F222,2)</f>
        <v>0</v>
      </c>
      <c r="H222" s="174"/>
      <c r="I222" s="175">
        <f>ROUND(E222*H222,2)</f>
        <v>0</v>
      </c>
      <c r="J222" s="174"/>
      <c r="K222" s="175">
        <f>ROUND(E222*J222,2)</f>
        <v>0</v>
      </c>
      <c r="L222" s="175">
        <v>15</v>
      </c>
      <c r="M222" s="175">
        <f>G222*(1+L222/100)</f>
        <v>0</v>
      </c>
      <c r="N222" s="175">
        <v>0</v>
      </c>
      <c r="O222" s="175">
        <f>ROUND(E222*N222,2)</f>
        <v>0</v>
      </c>
      <c r="P222" s="175">
        <v>0</v>
      </c>
      <c r="Q222" s="175">
        <f>ROUND(E222*P222,2)</f>
        <v>0</v>
      </c>
      <c r="R222" s="175" t="s">
        <v>423</v>
      </c>
      <c r="S222" s="176" t="s">
        <v>159</v>
      </c>
      <c r="T222" s="160">
        <v>0.21</v>
      </c>
      <c r="U222" s="160">
        <f>ROUND(E222*T222,2)</f>
        <v>1.76</v>
      </c>
      <c r="V222" s="160"/>
      <c r="W222" s="160" t="s">
        <v>154</v>
      </c>
      <c r="X222" s="151"/>
      <c r="Y222" s="151"/>
      <c r="Z222" s="151"/>
      <c r="AA222" s="151"/>
      <c r="AB222" s="151"/>
      <c r="AC222" s="151"/>
      <c r="AD222" s="151"/>
      <c r="AE222" s="151"/>
      <c r="AF222" s="151" t="s">
        <v>412</v>
      </c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</row>
    <row r="223" spans="1:59" outlineLevel="1" x14ac:dyDescent="0.2">
      <c r="A223" s="158"/>
      <c r="B223" s="159"/>
      <c r="C223" s="189" t="s">
        <v>424</v>
      </c>
      <c r="D223" s="161"/>
      <c r="E223" s="162"/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51"/>
      <c r="Y223" s="151"/>
      <c r="Z223" s="151"/>
      <c r="AA223" s="151"/>
      <c r="AB223" s="151"/>
      <c r="AC223" s="151"/>
      <c r="AD223" s="151"/>
      <c r="AE223" s="151"/>
      <c r="AF223" s="151" t="s">
        <v>161</v>
      </c>
      <c r="AG223" s="151">
        <v>0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</row>
    <row r="224" spans="1:59" outlineLevel="1" x14ac:dyDescent="0.2">
      <c r="A224" s="158"/>
      <c r="B224" s="159"/>
      <c r="C224" s="189" t="s">
        <v>425</v>
      </c>
      <c r="D224" s="161"/>
      <c r="E224" s="162">
        <v>8.4</v>
      </c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51"/>
      <c r="Y224" s="151"/>
      <c r="Z224" s="151"/>
      <c r="AA224" s="151"/>
      <c r="AB224" s="151"/>
      <c r="AC224" s="151"/>
      <c r="AD224" s="151"/>
      <c r="AE224" s="151"/>
      <c r="AF224" s="151" t="s">
        <v>161</v>
      </c>
      <c r="AG224" s="151">
        <v>0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</row>
    <row r="225" spans="1:59" outlineLevel="1" x14ac:dyDescent="0.2">
      <c r="A225" s="170">
        <v>68</v>
      </c>
      <c r="B225" s="171" t="s">
        <v>426</v>
      </c>
      <c r="C225" s="188" t="s">
        <v>427</v>
      </c>
      <c r="D225" s="172" t="s">
        <v>300</v>
      </c>
      <c r="E225" s="173">
        <v>9.24</v>
      </c>
      <c r="F225" s="174"/>
      <c r="G225" s="175">
        <f>ROUND(E225*F225,2)</f>
        <v>0</v>
      </c>
      <c r="H225" s="174"/>
      <c r="I225" s="175">
        <f>ROUND(E225*H225,2)</f>
        <v>0</v>
      </c>
      <c r="J225" s="174"/>
      <c r="K225" s="175">
        <f>ROUND(E225*J225,2)</f>
        <v>0</v>
      </c>
      <c r="L225" s="175">
        <v>15</v>
      </c>
      <c r="M225" s="175">
        <f>G225*(1+L225/100)</f>
        <v>0</v>
      </c>
      <c r="N225" s="175">
        <v>0</v>
      </c>
      <c r="O225" s="175">
        <f>ROUND(E225*N225,2)</f>
        <v>0</v>
      </c>
      <c r="P225" s="175">
        <v>0</v>
      </c>
      <c r="Q225" s="175">
        <f>ROUND(E225*P225,2)</f>
        <v>0</v>
      </c>
      <c r="R225" s="175"/>
      <c r="S225" s="176" t="s">
        <v>165</v>
      </c>
      <c r="T225" s="160">
        <v>0</v>
      </c>
      <c r="U225" s="160">
        <f>ROUND(E225*T225,2)</f>
        <v>0</v>
      </c>
      <c r="V225" s="160"/>
      <c r="W225" s="160" t="s">
        <v>166</v>
      </c>
      <c r="X225" s="151"/>
      <c r="Y225" s="151"/>
      <c r="Z225" s="151"/>
      <c r="AA225" s="151"/>
      <c r="AB225" s="151"/>
      <c r="AC225" s="151"/>
      <c r="AD225" s="151"/>
      <c r="AE225" s="151"/>
      <c r="AF225" s="151" t="s">
        <v>167</v>
      </c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</row>
    <row r="226" spans="1:59" outlineLevel="1" x14ac:dyDescent="0.2">
      <c r="A226" s="158"/>
      <c r="B226" s="159"/>
      <c r="C226" s="189" t="s">
        <v>428</v>
      </c>
      <c r="D226" s="161"/>
      <c r="E226" s="162"/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51"/>
      <c r="Y226" s="151"/>
      <c r="Z226" s="151"/>
      <c r="AA226" s="151"/>
      <c r="AB226" s="151"/>
      <c r="AC226" s="151"/>
      <c r="AD226" s="151"/>
      <c r="AE226" s="151"/>
      <c r="AF226" s="151" t="s">
        <v>161</v>
      </c>
      <c r="AG226" s="151">
        <v>0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</row>
    <row r="227" spans="1:59" outlineLevel="1" x14ac:dyDescent="0.2">
      <c r="A227" s="158"/>
      <c r="B227" s="159"/>
      <c r="C227" s="189" t="s">
        <v>429</v>
      </c>
      <c r="D227" s="161"/>
      <c r="E227" s="162">
        <v>9.24</v>
      </c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51"/>
      <c r="Y227" s="151"/>
      <c r="Z227" s="151"/>
      <c r="AA227" s="151"/>
      <c r="AB227" s="151"/>
      <c r="AC227" s="151"/>
      <c r="AD227" s="151"/>
      <c r="AE227" s="151"/>
      <c r="AF227" s="151" t="s">
        <v>161</v>
      </c>
      <c r="AG227" s="151">
        <v>0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</row>
    <row r="228" spans="1:59" outlineLevel="1" x14ac:dyDescent="0.2">
      <c r="A228" s="170">
        <v>69</v>
      </c>
      <c r="B228" s="171" t="s">
        <v>430</v>
      </c>
      <c r="C228" s="188" t="s">
        <v>431</v>
      </c>
      <c r="D228" s="172" t="s">
        <v>184</v>
      </c>
      <c r="E228" s="173">
        <v>1E-3</v>
      </c>
      <c r="F228" s="174"/>
      <c r="G228" s="175">
        <f>ROUND(E228*F228,2)</f>
        <v>0</v>
      </c>
      <c r="H228" s="174"/>
      <c r="I228" s="175">
        <f>ROUND(E228*H228,2)</f>
        <v>0</v>
      </c>
      <c r="J228" s="174"/>
      <c r="K228" s="175">
        <f>ROUND(E228*J228,2)</f>
        <v>0</v>
      </c>
      <c r="L228" s="175">
        <v>15</v>
      </c>
      <c r="M228" s="175">
        <f>G228*(1+L228/100)</f>
        <v>0</v>
      </c>
      <c r="N228" s="175">
        <v>0</v>
      </c>
      <c r="O228" s="175">
        <f>ROUND(E228*N228,2)</f>
        <v>0</v>
      </c>
      <c r="P228" s="175">
        <v>0</v>
      </c>
      <c r="Q228" s="175">
        <f>ROUND(E228*P228,2)</f>
        <v>0</v>
      </c>
      <c r="R228" s="175" t="s">
        <v>423</v>
      </c>
      <c r="S228" s="176" t="s">
        <v>159</v>
      </c>
      <c r="T228" s="160">
        <v>1.74</v>
      </c>
      <c r="U228" s="160">
        <f>ROUND(E228*T228,2)</f>
        <v>0</v>
      </c>
      <c r="V228" s="160"/>
      <c r="W228" s="160" t="s">
        <v>154</v>
      </c>
      <c r="X228" s="151"/>
      <c r="Y228" s="151"/>
      <c r="Z228" s="151"/>
      <c r="AA228" s="151"/>
      <c r="AB228" s="151"/>
      <c r="AC228" s="151"/>
      <c r="AD228" s="151"/>
      <c r="AE228" s="151"/>
      <c r="AF228" s="151" t="s">
        <v>412</v>
      </c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</row>
    <row r="229" spans="1:59" outlineLevel="1" x14ac:dyDescent="0.2">
      <c r="A229" s="158"/>
      <c r="B229" s="159"/>
      <c r="C229" s="248" t="s">
        <v>432</v>
      </c>
      <c r="D229" s="249"/>
      <c r="E229" s="249"/>
      <c r="F229" s="249"/>
      <c r="G229" s="249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51"/>
      <c r="Y229" s="151"/>
      <c r="Z229" s="151"/>
      <c r="AA229" s="151"/>
      <c r="AB229" s="151"/>
      <c r="AC229" s="151"/>
      <c r="AD229" s="151"/>
      <c r="AE229" s="151"/>
      <c r="AF229" s="151" t="s">
        <v>175</v>
      </c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</row>
    <row r="230" spans="1:59" x14ac:dyDescent="0.2">
      <c r="A230" s="164" t="s">
        <v>144</v>
      </c>
      <c r="B230" s="165" t="s">
        <v>90</v>
      </c>
      <c r="C230" s="186" t="s">
        <v>91</v>
      </c>
      <c r="D230" s="166"/>
      <c r="E230" s="167"/>
      <c r="F230" s="168"/>
      <c r="G230" s="168">
        <f>SUMIF(AF231:AF231,"&lt;&gt;NOR",G231:G231)</f>
        <v>0</v>
      </c>
      <c r="H230" s="168"/>
      <c r="I230" s="168">
        <f>SUM(I231:I231)</f>
        <v>0</v>
      </c>
      <c r="J230" s="168"/>
      <c r="K230" s="168">
        <f>SUM(K231:K231)</f>
        <v>0</v>
      </c>
      <c r="L230" s="168"/>
      <c r="M230" s="168">
        <f>SUM(M231:M231)</f>
        <v>0</v>
      </c>
      <c r="N230" s="168"/>
      <c r="O230" s="168">
        <f>SUM(O231:O231)</f>
        <v>0</v>
      </c>
      <c r="P230" s="168"/>
      <c r="Q230" s="168">
        <f>SUM(Q231:Q231)</f>
        <v>0</v>
      </c>
      <c r="R230" s="168"/>
      <c r="S230" s="169"/>
      <c r="T230" s="163"/>
      <c r="U230" s="163">
        <f>SUM(U231:U231)</f>
        <v>0</v>
      </c>
      <c r="V230" s="163"/>
      <c r="W230" s="163"/>
      <c r="AF230" t="s">
        <v>145</v>
      </c>
    </row>
    <row r="231" spans="1:59" ht="22.5" outlineLevel="1" x14ac:dyDescent="0.2">
      <c r="A231" s="177">
        <v>70</v>
      </c>
      <c r="B231" s="178" t="s">
        <v>433</v>
      </c>
      <c r="C231" s="187" t="s">
        <v>434</v>
      </c>
      <c r="D231" s="179" t="s">
        <v>172</v>
      </c>
      <c r="E231" s="180">
        <v>1</v>
      </c>
      <c r="F231" s="181"/>
      <c r="G231" s="182">
        <f>ROUND(E231*F231,2)</f>
        <v>0</v>
      </c>
      <c r="H231" s="181"/>
      <c r="I231" s="182">
        <f>ROUND(E231*H231,2)</f>
        <v>0</v>
      </c>
      <c r="J231" s="181"/>
      <c r="K231" s="182">
        <f>ROUND(E231*J231,2)</f>
        <v>0</v>
      </c>
      <c r="L231" s="182">
        <v>15</v>
      </c>
      <c r="M231" s="182">
        <f>G231*(1+L231/100)</f>
        <v>0</v>
      </c>
      <c r="N231" s="182">
        <v>0</v>
      </c>
      <c r="O231" s="182">
        <f>ROUND(E231*N231,2)</f>
        <v>0</v>
      </c>
      <c r="P231" s="182">
        <v>0</v>
      </c>
      <c r="Q231" s="182">
        <f>ROUND(E231*P231,2)</f>
        <v>0</v>
      </c>
      <c r="R231" s="182"/>
      <c r="S231" s="183" t="s">
        <v>150</v>
      </c>
      <c r="T231" s="160">
        <v>0</v>
      </c>
      <c r="U231" s="160">
        <f>ROUND(E231*T231,2)</f>
        <v>0</v>
      </c>
      <c r="V231" s="160"/>
      <c r="W231" s="160" t="s">
        <v>154</v>
      </c>
      <c r="X231" s="151"/>
      <c r="Y231" s="151"/>
      <c r="Z231" s="151"/>
      <c r="AA231" s="151"/>
      <c r="AB231" s="151"/>
      <c r="AC231" s="151"/>
      <c r="AD231" s="151"/>
      <c r="AE231" s="151"/>
      <c r="AF231" s="151" t="s">
        <v>412</v>
      </c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</row>
    <row r="232" spans="1:59" x14ac:dyDescent="0.2">
      <c r="A232" s="164" t="s">
        <v>144</v>
      </c>
      <c r="B232" s="165" t="s">
        <v>92</v>
      </c>
      <c r="C232" s="186" t="s">
        <v>93</v>
      </c>
      <c r="D232" s="166"/>
      <c r="E232" s="167"/>
      <c r="F232" s="168"/>
      <c r="G232" s="168">
        <f>SUMIF(AF233:AF242,"&lt;&gt;NOR",G233:G242)</f>
        <v>0</v>
      </c>
      <c r="H232" s="168"/>
      <c r="I232" s="168">
        <f>SUM(I233:I242)</f>
        <v>0</v>
      </c>
      <c r="J232" s="168"/>
      <c r="K232" s="168">
        <f>SUM(K233:K242)</f>
        <v>0</v>
      </c>
      <c r="L232" s="168"/>
      <c r="M232" s="168">
        <f>SUM(M233:M242)</f>
        <v>0</v>
      </c>
      <c r="N232" s="168"/>
      <c r="O232" s="168">
        <f>SUM(O233:O242)</f>
        <v>0</v>
      </c>
      <c r="P232" s="168"/>
      <c r="Q232" s="168">
        <f>SUM(Q233:Q242)</f>
        <v>0</v>
      </c>
      <c r="R232" s="168"/>
      <c r="S232" s="169"/>
      <c r="T232" s="163"/>
      <c r="U232" s="163">
        <f>SUM(U233:U242)</f>
        <v>0.42</v>
      </c>
      <c r="V232" s="163"/>
      <c r="W232" s="163"/>
      <c r="AF232" t="s">
        <v>145</v>
      </c>
    </row>
    <row r="233" spans="1:59" outlineLevel="1" x14ac:dyDescent="0.2">
      <c r="A233" s="170">
        <v>71</v>
      </c>
      <c r="B233" s="171" t="s">
        <v>435</v>
      </c>
      <c r="C233" s="188" t="s">
        <v>436</v>
      </c>
      <c r="D233" s="172" t="s">
        <v>300</v>
      </c>
      <c r="E233" s="173">
        <v>7.1050000000000004</v>
      </c>
      <c r="F233" s="174"/>
      <c r="G233" s="175">
        <f>ROUND(E233*F233,2)</f>
        <v>0</v>
      </c>
      <c r="H233" s="174"/>
      <c r="I233" s="175">
        <f>ROUND(E233*H233,2)</f>
        <v>0</v>
      </c>
      <c r="J233" s="174"/>
      <c r="K233" s="175">
        <f>ROUND(E233*J233,2)</f>
        <v>0</v>
      </c>
      <c r="L233" s="175">
        <v>15</v>
      </c>
      <c r="M233" s="175">
        <f>G233*(1+L233/100)</f>
        <v>0</v>
      </c>
      <c r="N233" s="175">
        <v>0</v>
      </c>
      <c r="O233" s="175">
        <f>ROUND(E233*N233,2)</f>
        <v>0</v>
      </c>
      <c r="P233" s="175">
        <v>0</v>
      </c>
      <c r="Q233" s="175">
        <f>ROUND(E233*P233,2)</f>
        <v>0</v>
      </c>
      <c r="R233" s="175"/>
      <c r="S233" s="176" t="s">
        <v>159</v>
      </c>
      <c r="T233" s="160">
        <v>0</v>
      </c>
      <c r="U233" s="160">
        <f>ROUND(E233*T233,2)</f>
        <v>0</v>
      </c>
      <c r="V233" s="160"/>
      <c r="W233" s="160" t="s">
        <v>154</v>
      </c>
      <c r="X233" s="151"/>
      <c r="Y233" s="151"/>
      <c r="Z233" s="151"/>
      <c r="AA233" s="151"/>
      <c r="AB233" s="151"/>
      <c r="AC233" s="151"/>
      <c r="AD233" s="151"/>
      <c r="AE233" s="151"/>
      <c r="AF233" s="151" t="s">
        <v>412</v>
      </c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</row>
    <row r="234" spans="1:59" outlineLevel="1" x14ac:dyDescent="0.2">
      <c r="A234" s="158"/>
      <c r="B234" s="159"/>
      <c r="C234" s="189" t="s">
        <v>437</v>
      </c>
      <c r="D234" s="161"/>
      <c r="E234" s="162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51"/>
      <c r="Y234" s="151"/>
      <c r="Z234" s="151"/>
      <c r="AA234" s="151"/>
      <c r="AB234" s="151"/>
      <c r="AC234" s="151"/>
      <c r="AD234" s="151"/>
      <c r="AE234" s="151"/>
      <c r="AF234" s="151" t="s">
        <v>161</v>
      </c>
      <c r="AG234" s="151">
        <v>0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</row>
    <row r="235" spans="1:59" outlineLevel="1" x14ac:dyDescent="0.2">
      <c r="A235" s="158"/>
      <c r="B235" s="159"/>
      <c r="C235" s="189" t="s">
        <v>438</v>
      </c>
      <c r="D235" s="161"/>
      <c r="E235" s="162">
        <v>7.11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51"/>
      <c r="Y235" s="151"/>
      <c r="Z235" s="151"/>
      <c r="AA235" s="151"/>
      <c r="AB235" s="151"/>
      <c r="AC235" s="151"/>
      <c r="AD235" s="151"/>
      <c r="AE235" s="151"/>
      <c r="AF235" s="151" t="s">
        <v>161</v>
      </c>
      <c r="AG235" s="151">
        <v>0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</row>
    <row r="236" spans="1:59" outlineLevel="1" x14ac:dyDescent="0.2">
      <c r="A236" s="177">
        <v>72</v>
      </c>
      <c r="B236" s="178" t="s">
        <v>439</v>
      </c>
      <c r="C236" s="187" t="s">
        <v>440</v>
      </c>
      <c r="D236" s="179" t="s">
        <v>300</v>
      </c>
      <c r="E236" s="180">
        <v>11.3</v>
      </c>
      <c r="F236" s="181"/>
      <c r="G236" s="182">
        <f>ROUND(E236*F236,2)</f>
        <v>0</v>
      </c>
      <c r="H236" s="181"/>
      <c r="I236" s="182">
        <f>ROUND(E236*H236,2)</f>
        <v>0</v>
      </c>
      <c r="J236" s="181"/>
      <c r="K236" s="182">
        <f>ROUND(E236*J236,2)</f>
        <v>0</v>
      </c>
      <c r="L236" s="182">
        <v>15</v>
      </c>
      <c r="M236" s="182">
        <f>G236*(1+L236/100)</f>
        <v>0</v>
      </c>
      <c r="N236" s="182">
        <v>0</v>
      </c>
      <c r="O236" s="182">
        <f>ROUND(E236*N236,2)</f>
        <v>0</v>
      </c>
      <c r="P236" s="182">
        <v>0</v>
      </c>
      <c r="Q236" s="182">
        <f>ROUND(E236*P236,2)</f>
        <v>0</v>
      </c>
      <c r="R236" s="182"/>
      <c r="S236" s="183" t="s">
        <v>159</v>
      </c>
      <c r="T236" s="160">
        <v>0</v>
      </c>
      <c r="U236" s="160">
        <f>ROUND(E236*T236,2)</f>
        <v>0</v>
      </c>
      <c r="V236" s="160"/>
      <c r="W236" s="160" t="s">
        <v>154</v>
      </c>
      <c r="X236" s="151"/>
      <c r="Y236" s="151"/>
      <c r="Z236" s="151"/>
      <c r="AA236" s="151"/>
      <c r="AB236" s="151"/>
      <c r="AC236" s="151"/>
      <c r="AD236" s="151"/>
      <c r="AE236" s="151"/>
      <c r="AF236" s="151" t="s">
        <v>412</v>
      </c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</row>
    <row r="237" spans="1:59" outlineLevel="1" x14ac:dyDescent="0.2">
      <c r="A237" s="170">
        <v>73</v>
      </c>
      <c r="B237" s="171" t="s">
        <v>441</v>
      </c>
      <c r="C237" s="188" t="s">
        <v>442</v>
      </c>
      <c r="D237" s="172" t="s">
        <v>300</v>
      </c>
      <c r="E237" s="173">
        <v>11.3</v>
      </c>
      <c r="F237" s="174"/>
      <c r="G237" s="175">
        <f>ROUND(E237*F237,2)</f>
        <v>0</v>
      </c>
      <c r="H237" s="174"/>
      <c r="I237" s="175">
        <f>ROUND(E237*H237,2)</f>
        <v>0</v>
      </c>
      <c r="J237" s="174"/>
      <c r="K237" s="175">
        <f>ROUND(E237*J237,2)</f>
        <v>0</v>
      </c>
      <c r="L237" s="175">
        <v>15</v>
      </c>
      <c r="M237" s="175">
        <f>G237*(1+L237/100)</f>
        <v>0</v>
      </c>
      <c r="N237" s="175">
        <v>0</v>
      </c>
      <c r="O237" s="175">
        <f>ROUND(E237*N237,2)</f>
        <v>0</v>
      </c>
      <c r="P237" s="175">
        <v>0</v>
      </c>
      <c r="Q237" s="175">
        <f>ROUND(E237*P237,2)</f>
        <v>0</v>
      </c>
      <c r="R237" s="175"/>
      <c r="S237" s="176" t="s">
        <v>159</v>
      </c>
      <c r="T237" s="160">
        <v>0</v>
      </c>
      <c r="U237" s="160">
        <f>ROUND(E237*T237,2)</f>
        <v>0</v>
      </c>
      <c r="V237" s="160"/>
      <c r="W237" s="160" t="s">
        <v>154</v>
      </c>
      <c r="X237" s="151"/>
      <c r="Y237" s="151"/>
      <c r="Z237" s="151"/>
      <c r="AA237" s="151"/>
      <c r="AB237" s="151"/>
      <c r="AC237" s="151"/>
      <c r="AD237" s="151"/>
      <c r="AE237" s="151"/>
      <c r="AF237" s="151" t="s">
        <v>412</v>
      </c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</row>
    <row r="238" spans="1:59" outlineLevel="1" x14ac:dyDescent="0.2">
      <c r="A238" s="158"/>
      <c r="B238" s="159"/>
      <c r="C238" s="189" t="s">
        <v>443</v>
      </c>
      <c r="D238" s="161"/>
      <c r="E238" s="162"/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51"/>
      <c r="Y238" s="151"/>
      <c r="Z238" s="151"/>
      <c r="AA238" s="151"/>
      <c r="AB238" s="151"/>
      <c r="AC238" s="151"/>
      <c r="AD238" s="151"/>
      <c r="AE238" s="151"/>
      <c r="AF238" s="151" t="s">
        <v>161</v>
      </c>
      <c r="AG238" s="151">
        <v>0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</row>
    <row r="239" spans="1:59" outlineLevel="1" x14ac:dyDescent="0.2">
      <c r="A239" s="158"/>
      <c r="B239" s="159"/>
      <c r="C239" s="189" t="s">
        <v>444</v>
      </c>
      <c r="D239" s="161"/>
      <c r="E239" s="162">
        <v>11.3</v>
      </c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51"/>
      <c r="Y239" s="151"/>
      <c r="Z239" s="151"/>
      <c r="AA239" s="151"/>
      <c r="AB239" s="151"/>
      <c r="AC239" s="151"/>
      <c r="AD239" s="151"/>
      <c r="AE239" s="151"/>
      <c r="AF239" s="151" t="s">
        <v>161</v>
      </c>
      <c r="AG239" s="151">
        <v>0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</row>
    <row r="240" spans="1:59" outlineLevel="1" x14ac:dyDescent="0.2">
      <c r="A240" s="177">
        <v>74</v>
      </c>
      <c r="B240" s="178" t="s">
        <v>445</v>
      </c>
      <c r="C240" s="187" t="s">
        <v>446</v>
      </c>
      <c r="D240" s="179" t="s">
        <v>172</v>
      </c>
      <c r="E240" s="180">
        <v>2</v>
      </c>
      <c r="F240" s="181"/>
      <c r="G240" s="182">
        <f>ROUND(E240*F240,2)</f>
        <v>0</v>
      </c>
      <c r="H240" s="181"/>
      <c r="I240" s="182">
        <f>ROUND(E240*H240,2)</f>
        <v>0</v>
      </c>
      <c r="J240" s="181"/>
      <c r="K240" s="182">
        <f>ROUND(E240*J240,2)</f>
        <v>0</v>
      </c>
      <c r="L240" s="182">
        <v>15</v>
      </c>
      <c r="M240" s="182">
        <f>G240*(1+L240/100)</f>
        <v>0</v>
      </c>
      <c r="N240" s="182">
        <v>0</v>
      </c>
      <c r="O240" s="182">
        <f>ROUND(E240*N240,2)</f>
        <v>0</v>
      </c>
      <c r="P240" s="182">
        <v>0</v>
      </c>
      <c r="Q240" s="182">
        <f>ROUND(E240*P240,2)</f>
        <v>0</v>
      </c>
      <c r="R240" s="182"/>
      <c r="S240" s="183" t="s">
        <v>159</v>
      </c>
      <c r="T240" s="160">
        <v>0</v>
      </c>
      <c r="U240" s="160">
        <f>ROUND(E240*T240,2)</f>
        <v>0</v>
      </c>
      <c r="V240" s="160"/>
      <c r="W240" s="160" t="s">
        <v>154</v>
      </c>
      <c r="X240" s="151"/>
      <c r="Y240" s="151"/>
      <c r="Z240" s="151"/>
      <c r="AA240" s="151"/>
      <c r="AB240" s="151"/>
      <c r="AC240" s="151"/>
      <c r="AD240" s="151"/>
      <c r="AE240" s="151"/>
      <c r="AF240" s="151" t="s">
        <v>412</v>
      </c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</row>
    <row r="241" spans="1:59" outlineLevel="1" x14ac:dyDescent="0.2">
      <c r="A241" s="170">
        <v>75</v>
      </c>
      <c r="B241" s="171" t="s">
        <v>447</v>
      </c>
      <c r="C241" s="188" t="s">
        <v>448</v>
      </c>
      <c r="D241" s="172" t="s">
        <v>184</v>
      </c>
      <c r="E241" s="173">
        <v>8.7999999999999995E-2</v>
      </c>
      <c r="F241" s="174"/>
      <c r="G241" s="175">
        <f>ROUND(E241*F241,2)</f>
        <v>0</v>
      </c>
      <c r="H241" s="174"/>
      <c r="I241" s="175">
        <f>ROUND(E241*H241,2)</f>
        <v>0</v>
      </c>
      <c r="J241" s="174"/>
      <c r="K241" s="175">
        <f>ROUND(E241*J241,2)</f>
        <v>0</v>
      </c>
      <c r="L241" s="175">
        <v>15</v>
      </c>
      <c r="M241" s="175">
        <f>G241*(1+L241/100)</f>
        <v>0</v>
      </c>
      <c r="N241" s="175">
        <v>0</v>
      </c>
      <c r="O241" s="175">
        <f>ROUND(E241*N241,2)</f>
        <v>0</v>
      </c>
      <c r="P241" s="175">
        <v>0</v>
      </c>
      <c r="Q241" s="175">
        <f>ROUND(E241*P241,2)</f>
        <v>0</v>
      </c>
      <c r="R241" s="175" t="s">
        <v>449</v>
      </c>
      <c r="S241" s="176" t="s">
        <v>159</v>
      </c>
      <c r="T241" s="160">
        <v>4.7370000000000001</v>
      </c>
      <c r="U241" s="160">
        <f>ROUND(E241*T241,2)</f>
        <v>0.42</v>
      </c>
      <c r="V241" s="160"/>
      <c r="W241" s="160" t="s">
        <v>154</v>
      </c>
      <c r="X241" s="151"/>
      <c r="Y241" s="151"/>
      <c r="Z241" s="151"/>
      <c r="AA241" s="151"/>
      <c r="AB241" s="151"/>
      <c r="AC241" s="151"/>
      <c r="AD241" s="151"/>
      <c r="AE241" s="151"/>
      <c r="AF241" s="151" t="s">
        <v>412</v>
      </c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</row>
    <row r="242" spans="1:59" outlineLevel="1" x14ac:dyDescent="0.2">
      <c r="A242" s="158"/>
      <c r="B242" s="159"/>
      <c r="C242" s="248" t="s">
        <v>432</v>
      </c>
      <c r="D242" s="249"/>
      <c r="E242" s="249"/>
      <c r="F242" s="249"/>
      <c r="G242" s="249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51"/>
      <c r="Y242" s="151"/>
      <c r="Z242" s="151"/>
      <c r="AA242" s="151"/>
      <c r="AB242" s="151"/>
      <c r="AC242" s="151"/>
      <c r="AD242" s="151"/>
      <c r="AE242" s="151"/>
      <c r="AF242" s="151" t="s">
        <v>175</v>
      </c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</row>
    <row r="243" spans="1:59" x14ac:dyDescent="0.2">
      <c r="A243" s="164" t="s">
        <v>144</v>
      </c>
      <c r="B243" s="165" t="s">
        <v>94</v>
      </c>
      <c r="C243" s="186" t="s">
        <v>95</v>
      </c>
      <c r="D243" s="166"/>
      <c r="E243" s="167"/>
      <c r="F243" s="168"/>
      <c r="G243" s="168">
        <f>SUMIF(AF244:AF245,"&lt;&gt;NOR",G244:G245)</f>
        <v>0</v>
      </c>
      <c r="H243" s="168"/>
      <c r="I243" s="168">
        <f>SUM(I244:I245)</f>
        <v>0</v>
      </c>
      <c r="J243" s="168"/>
      <c r="K243" s="168">
        <f>SUM(K244:K245)</f>
        <v>0</v>
      </c>
      <c r="L243" s="168"/>
      <c r="M243" s="168">
        <f>SUM(M244:M245)</f>
        <v>0</v>
      </c>
      <c r="N243" s="168"/>
      <c r="O243" s="168">
        <f>SUM(O244:O245)</f>
        <v>0</v>
      </c>
      <c r="P243" s="168"/>
      <c r="Q243" s="168">
        <f>SUM(Q244:Q245)</f>
        <v>0</v>
      </c>
      <c r="R243" s="168"/>
      <c r="S243" s="169"/>
      <c r="T243" s="163"/>
      <c r="U243" s="163">
        <f>SUM(U244:U245)</f>
        <v>0</v>
      </c>
      <c r="V243" s="163"/>
      <c r="W243" s="163"/>
      <c r="AF243" t="s">
        <v>145</v>
      </c>
    </row>
    <row r="244" spans="1:59" ht="33.75" outlineLevel="1" x14ac:dyDescent="0.2">
      <c r="A244" s="177">
        <v>76</v>
      </c>
      <c r="B244" s="178" t="s">
        <v>450</v>
      </c>
      <c r="C244" s="187" t="s">
        <v>451</v>
      </c>
      <c r="D244" s="179" t="s">
        <v>172</v>
      </c>
      <c r="E244" s="180">
        <v>1</v>
      </c>
      <c r="F244" s="181"/>
      <c r="G244" s="182">
        <f>ROUND(E244*F244,2)</f>
        <v>0</v>
      </c>
      <c r="H244" s="181"/>
      <c r="I244" s="182">
        <f>ROUND(E244*H244,2)</f>
        <v>0</v>
      </c>
      <c r="J244" s="181"/>
      <c r="K244" s="182">
        <f>ROUND(E244*J244,2)</f>
        <v>0</v>
      </c>
      <c r="L244" s="182">
        <v>15</v>
      </c>
      <c r="M244" s="182">
        <f>G244*(1+L244/100)</f>
        <v>0</v>
      </c>
      <c r="N244" s="182">
        <v>0</v>
      </c>
      <c r="O244" s="182">
        <f>ROUND(E244*N244,2)</f>
        <v>0</v>
      </c>
      <c r="P244" s="182">
        <v>0</v>
      </c>
      <c r="Q244" s="182">
        <f>ROUND(E244*P244,2)</f>
        <v>0</v>
      </c>
      <c r="R244" s="182"/>
      <c r="S244" s="183" t="s">
        <v>150</v>
      </c>
      <c r="T244" s="160">
        <v>0</v>
      </c>
      <c r="U244" s="160">
        <f>ROUND(E244*T244,2)</f>
        <v>0</v>
      </c>
      <c r="V244" s="160"/>
      <c r="W244" s="160" t="s">
        <v>154</v>
      </c>
      <c r="X244" s="151"/>
      <c r="Y244" s="151"/>
      <c r="Z244" s="151"/>
      <c r="AA244" s="151"/>
      <c r="AB244" s="151"/>
      <c r="AC244" s="151"/>
      <c r="AD244" s="151"/>
      <c r="AE244" s="151"/>
      <c r="AF244" s="151" t="s">
        <v>412</v>
      </c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</row>
    <row r="245" spans="1:59" ht="33.75" outlineLevel="1" x14ac:dyDescent="0.2">
      <c r="A245" s="177">
        <v>77</v>
      </c>
      <c r="B245" s="178" t="s">
        <v>452</v>
      </c>
      <c r="C245" s="187" t="s">
        <v>453</v>
      </c>
      <c r="D245" s="179" t="s">
        <v>172</v>
      </c>
      <c r="E245" s="180">
        <v>1</v>
      </c>
      <c r="F245" s="181"/>
      <c r="G245" s="182">
        <f>ROUND(E245*F245,2)</f>
        <v>0</v>
      </c>
      <c r="H245" s="181"/>
      <c r="I245" s="182">
        <f>ROUND(E245*H245,2)</f>
        <v>0</v>
      </c>
      <c r="J245" s="181"/>
      <c r="K245" s="182">
        <f>ROUND(E245*J245,2)</f>
        <v>0</v>
      </c>
      <c r="L245" s="182">
        <v>15</v>
      </c>
      <c r="M245" s="182">
        <f>G245*(1+L245/100)</f>
        <v>0</v>
      </c>
      <c r="N245" s="182">
        <v>0</v>
      </c>
      <c r="O245" s="182">
        <f>ROUND(E245*N245,2)</f>
        <v>0</v>
      </c>
      <c r="P245" s="182">
        <v>0</v>
      </c>
      <c r="Q245" s="182">
        <f>ROUND(E245*P245,2)</f>
        <v>0</v>
      </c>
      <c r="R245" s="182"/>
      <c r="S245" s="183" t="s">
        <v>150</v>
      </c>
      <c r="T245" s="160">
        <v>0</v>
      </c>
      <c r="U245" s="160">
        <f>ROUND(E245*T245,2)</f>
        <v>0</v>
      </c>
      <c r="V245" s="160"/>
      <c r="W245" s="160" t="s">
        <v>154</v>
      </c>
      <c r="X245" s="151"/>
      <c r="Y245" s="151"/>
      <c r="Z245" s="151"/>
      <c r="AA245" s="151"/>
      <c r="AB245" s="151"/>
      <c r="AC245" s="151"/>
      <c r="AD245" s="151"/>
      <c r="AE245" s="151"/>
      <c r="AF245" s="151" t="s">
        <v>412</v>
      </c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</row>
    <row r="246" spans="1:59" x14ac:dyDescent="0.2">
      <c r="A246" s="164" t="s">
        <v>144</v>
      </c>
      <c r="B246" s="165" t="s">
        <v>96</v>
      </c>
      <c r="C246" s="186" t="s">
        <v>97</v>
      </c>
      <c r="D246" s="166"/>
      <c r="E246" s="167"/>
      <c r="F246" s="168"/>
      <c r="G246" s="168">
        <f>SUMIF(AF247:AF262,"&lt;&gt;NOR",G247:G262)</f>
        <v>0</v>
      </c>
      <c r="H246" s="168"/>
      <c r="I246" s="168">
        <f>SUM(I247:I262)</f>
        <v>0</v>
      </c>
      <c r="J246" s="168"/>
      <c r="K246" s="168">
        <f>SUM(K247:K262)</f>
        <v>0</v>
      </c>
      <c r="L246" s="168"/>
      <c r="M246" s="168">
        <f>SUM(M247:M262)</f>
        <v>0</v>
      </c>
      <c r="N246" s="168"/>
      <c r="O246" s="168">
        <f>SUM(O247:O262)</f>
        <v>0</v>
      </c>
      <c r="P246" s="168"/>
      <c r="Q246" s="168">
        <f>SUM(Q247:Q262)</f>
        <v>0</v>
      </c>
      <c r="R246" s="168"/>
      <c r="S246" s="169"/>
      <c r="T246" s="163"/>
      <c r="U246" s="163">
        <f>SUM(U247:U262)</f>
        <v>0</v>
      </c>
      <c r="V246" s="163"/>
      <c r="W246" s="163"/>
      <c r="AF246" t="s">
        <v>145</v>
      </c>
    </row>
    <row r="247" spans="1:59" ht="22.5" outlineLevel="1" x14ac:dyDescent="0.2">
      <c r="A247" s="177">
        <v>78</v>
      </c>
      <c r="B247" s="178" t="s">
        <v>454</v>
      </c>
      <c r="C247" s="187" t="s">
        <v>455</v>
      </c>
      <c r="D247" s="179" t="s">
        <v>172</v>
      </c>
      <c r="E247" s="180">
        <v>4</v>
      </c>
      <c r="F247" s="181"/>
      <c r="G247" s="182">
        <f t="shared" ref="G247:G262" si="0">ROUND(E247*F247,2)</f>
        <v>0</v>
      </c>
      <c r="H247" s="181"/>
      <c r="I247" s="182">
        <f t="shared" ref="I247:I262" si="1">ROUND(E247*H247,2)</f>
        <v>0</v>
      </c>
      <c r="J247" s="181"/>
      <c r="K247" s="182">
        <f t="shared" ref="K247:K262" si="2">ROUND(E247*J247,2)</f>
        <v>0</v>
      </c>
      <c r="L247" s="182">
        <v>15</v>
      </c>
      <c r="M247" s="182">
        <f t="shared" ref="M247:M262" si="3">G247*(1+L247/100)</f>
        <v>0</v>
      </c>
      <c r="N247" s="182">
        <v>0</v>
      </c>
      <c r="O247" s="182">
        <f t="shared" ref="O247:O262" si="4">ROUND(E247*N247,2)</f>
        <v>0</v>
      </c>
      <c r="P247" s="182">
        <v>0</v>
      </c>
      <c r="Q247" s="182">
        <f t="shared" ref="Q247:Q262" si="5">ROUND(E247*P247,2)</f>
        <v>0</v>
      </c>
      <c r="R247" s="182"/>
      <c r="S247" s="183" t="s">
        <v>150</v>
      </c>
      <c r="T247" s="160">
        <v>0</v>
      </c>
      <c r="U247" s="160">
        <f t="shared" ref="U247:U262" si="6">ROUND(E247*T247,2)</f>
        <v>0</v>
      </c>
      <c r="V247" s="160"/>
      <c r="W247" s="160" t="s">
        <v>154</v>
      </c>
      <c r="X247" s="151"/>
      <c r="Y247" s="151"/>
      <c r="Z247" s="151"/>
      <c r="AA247" s="151"/>
      <c r="AB247" s="151"/>
      <c r="AC247" s="151"/>
      <c r="AD247" s="151"/>
      <c r="AE247" s="151"/>
      <c r="AF247" s="151" t="s">
        <v>412</v>
      </c>
      <c r="AG247" s="151"/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</row>
    <row r="248" spans="1:59" ht="22.5" outlineLevel="1" x14ac:dyDescent="0.2">
      <c r="A248" s="177">
        <v>79</v>
      </c>
      <c r="B248" s="178" t="s">
        <v>456</v>
      </c>
      <c r="C248" s="187" t="s">
        <v>457</v>
      </c>
      <c r="D248" s="179" t="s">
        <v>172</v>
      </c>
      <c r="E248" s="180">
        <v>2</v>
      </c>
      <c r="F248" s="181"/>
      <c r="G248" s="182">
        <f t="shared" si="0"/>
        <v>0</v>
      </c>
      <c r="H248" s="181"/>
      <c r="I248" s="182">
        <f t="shared" si="1"/>
        <v>0</v>
      </c>
      <c r="J248" s="181"/>
      <c r="K248" s="182">
        <f t="shared" si="2"/>
        <v>0</v>
      </c>
      <c r="L248" s="182">
        <v>15</v>
      </c>
      <c r="M248" s="182">
        <f t="shared" si="3"/>
        <v>0</v>
      </c>
      <c r="N248" s="182">
        <v>0</v>
      </c>
      <c r="O248" s="182">
        <f t="shared" si="4"/>
        <v>0</v>
      </c>
      <c r="P248" s="182">
        <v>0</v>
      </c>
      <c r="Q248" s="182">
        <f t="shared" si="5"/>
        <v>0</v>
      </c>
      <c r="R248" s="182"/>
      <c r="S248" s="183" t="s">
        <v>150</v>
      </c>
      <c r="T248" s="160">
        <v>0</v>
      </c>
      <c r="U248" s="160">
        <f t="shared" si="6"/>
        <v>0</v>
      </c>
      <c r="V248" s="160"/>
      <c r="W248" s="160" t="s">
        <v>154</v>
      </c>
      <c r="X248" s="151"/>
      <c r="Y248" s="151"/>
      <c r="Z248" s="151"/>
      <c r="AA248" s="151"/>
      <c r="AB248" s="151"/>
      <c r="AC248" s="151"/>
      <c r="AD248" s="151"/>
      <c r="AE248" s="151"/>
      <c r="AF248" s="151" t="s">
        <v>412</v>
      </c>
      <c r="AG248" s="151"/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</row>
    <row r="249" spans="1:59" ht="22.5" outlineLevel="1" x14ac:dyDescent="0.2">
      <c r="A249" s="177">
        <v>80</v>
      </c>
      <c r="B249" s="178" t="s">
        <v>458</v>
      </c>
      <c r="C249" s="187" t="s">
        <v>459</v>
      </c>
      <c r="D249" s="179" t="s">
        <v>172</v>
      </c>
      <c r="E249" s="180">
        <v>2</v>
      </c>
      <c r="F249" s="181"/>
      <c r="G249" s="182">
        <f t="shared" si="0"/>
        <v>0</v>
      </c>
      <c r="H249" s="181"/>
      <c r="I249" s="182">
        <f t="shared" si="1"/>
        <v>0</v>
      </c>
      <c r="J249" s="181"/>
      <c r="K249" s="182">
        <f t="shared" si="2"/>
        <v>0</v>
      </c>
      <c r="L249" s="182">
        <v>15</v>
      </c>
      <c r="M249" s="182">
        <f t="shared" si="3"/>
        <v>0</v>
      </c>
      <c r="N249" s="182">
        <v>0</v>
      </c>
      <c r="O249" s="182">
        <f t="shared" si="4"/>
        <v>0</v>
      </c>
      <c r="P249" s="182">
        <v>0</v>
      </c>
      <c r="Q249" s="182">
        <f t="shared" si="5"/>
        <v>0</v>
      </c>
      <c r="R249" s="182"/>
      <c r="S249" s="183" t="s">
        <v>150</v>
      </c>
      <c r="T249" s="160">
        <v>0</v>
      </c>
      <c r="U249" s="160">
        <f t="shared" si="6"/>
        <v>0</v>
      </c>
      <c r="V249" s="160"/>
      <c r="W249" s="160" t="s">
        <v>154</v>
      </c>
      <c r="X249" s="151"/>
      <c r="Y249" s="151"/>
      <c r="Z249" s="151"/>
      <c r="AA249" s="151"/>
      <c r="AB249" s="151"/>
      <c r="AC249" s="151"/>
      <c r="AD249" s="151"/>
      <c r="AE249" s="151"/>
      <c r="AF249" s="151" t="s">
        <v>412</v>
      </c>
      <c r="AG249" s="151"/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</row>
    <row r="250" spans="1:59" ht="22.5" outlineLevel="1" x14ac:dyDescent="0.2">
      <c r="A250" s="177">
        <v>81</v>
      </c>
      <c r="B250" s="178" t="s">
        <v>460</v>
      </c>
      <c r="C250" s="187" t="s">
        <v>461</v>
      </c>
      <c r="D250" s="179" t="s">
        <v>172</v>
      </c>
      <c r="E250" s="180">
        <v>3</v>
      </c>
      <c r="F250" s="181"/>
      <c r="G250" s="182">
        <f t="shared" si="0"/>
        <v>0</v>
      </c>
      <c r="H250" s="181"/>
      <c r="I250" s="182">
        <f t="shared" si="1"/>
        <v>0</v>
      </c>
      <c r="J250" s="181"/>
      <c r="K250" s="182">
        <f t="shared" si="2"/>
        <v>0</v>
      </c>
      <c r="L250" s="182">
        <v>15</v>
      </c>
      <c r="M250" s="182">
        <f t="shared" si="3"/>
        <v>0</v>
      </c>
      <c r="N250" s="182">
        <v>0</v>
      </c>
      <c r="O250" s="182">
        <f t="shared" si="4"/>
        <v>0</v>
      </c>
      <c r="P250" s="182">
        <v>0</v>
      </c>
      <c r="Q250" s="182">
        <f t="shared" si="5"/>
        <v>0</v>
      </c>
      <c r="R250" s="182"/>
      <c r="S250" s="183" t="s">
        <v>150</v>
      </c>
      <c r="T250" s="160">
        <v>0</v>
      </c>
      <c r="U250" s="160">
        <f t="shared" si="6"/>
        <v>0</v>
      </c>
      <c r="V250" s="160"/>
      <c r="W250" s="160" t="s">
        <v>154</v>
      </c>
      <c r="X250" s="151"/>
      <c r="Y250" s="151"/>
      <c r="Z250" s="151"/>
      <c r="AA250" s="151"/>
      <c r="AB250" s="151"/>
      <c r="AC250" s="151"/>
      <c r="AD250" s="151"/>
      <c r="AE250" s="151"/>
      <c r="AF250" s="151" t="s">
        <v>412</v>
      </c>
      <c r="AG250" s="151"/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</row>
    <row r="251" spans="1:59" ht="22.5" outlineLevel="1" x14ac:dyDescent="0.2">
      <c r="A251" s="177">
        <v>82</v>
      </c>
      <c r="B251" s="178" t="s">
        <v>462</v>
      </c>
      <c r="C251" s="187" t="s">
        <v>463</v>
      </c>
      <c r="D251" s="179" t="s">
        <v>172</v>
      </c>
      <c r="E251" s="180">
        <v>1</v>
      </c>
      <c r="F251" s="181"/>
      <c r="G251" s="182">
        <f t="shared" si="0"/>
        <v>0</v>
      </c>
      <c r="H251" s="181"/>
      <c r="I251" s="182">
        <f t="shared" si="1"/>
        <v>0</v>
      </c>
      <c r="J251" s="181"/>
      <c r="K251" s="182">
        <f t="shared" si="2"/>
        <v>0</v>
      </c>
      <c r="L251" s="182">
        <v>15</v>
      </c>
      <c r="M251" s="182">
        <f t="shared" si="3"/>
        <v>0</v>
      </c>
      <c r="N251" s="182">
        <v>0</v>
      </c>
      <c r="O251" s="182">
        <f t="shared" si="4"/>
        <v>0</v>
      </c>
      <c r="P251" s="182">
        <v>0</v>
      </c>
      <c r="Q251" s="182">
        <f t="shared" si="5"/>
        <v>0</v>
      </c>
      <c r="R251" s="182"/>
      <c r="S251" s="183" t="s">
        <v>150</v>
      </c>
      <c r="T251" s="160">
        <v>0</v>
      </c>
      <c r="U251" s="160">
        <f t="shared" si="6"/>
        <v>0</v>
      </c>
      <c r="V251" s="160"/>
      <c r="W251" s="160" t="s">
        <v>154</v>
      </c>
      <c r="X251" s="151"/>
      <c r="Y251" s="151"/>
      <c r="Z251" s="151"/>
      <c r="AA251" s="151"/>
      <c r="AB251" s="151"/>
      <c r="AC251" s="151"/>
      <c r="AD251" s="151"/>
      <c r="AE251" s="151"/>
      <c r="AF251" s="151" t="s">
        <v>412</v>
      </c>
      <c r="AG251" s="151"/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</row>
    <row r="252" spans="1:59" ht="22.5" outlineLevel="1" x14ac:dyDescent="0.2">
      <c r="A252" s="177">
        <v>83</v>
      </c>
      <c r="B252" s="178" t="s">
        <v>464</v>
      </c>
      <c r="C252" s="187" t="s">
        <v>465</v>
      </c>
      <c r="D252" s="179" t="s">
        <v>172</v>
      </c>
      <c r="E252" s="180">
        <v>4</v>
      </c>
      <c r="F252" s="181"/>
      <c r="G252" s="182">
        <f t="shared" si="0"/>
        <v>0</v>
      </c>
      <c r="H252" s="181"/>
      <c r="I252" s="182">
        <f t="shared" si="1"/>
        <v>0</v>
      </c>
      <c r="J252" s="181"/>
      <c r="K252" s="182">
        <f t="shared" si="2"/>
        <v>0</v>
      </c>
      <c r="L252" s="182">
        <v>15</v>
      </c>
      <c r="M252" s="182">
        <f t="shared" si="3"/>
        <v>0</v>
      </c>
      <c r="N252" s="182">
        <v>0</v>
      </c>
      <c r="O252" s="182">
        <f t="shared" si="4"/>
        <v>0</v>
      </c>
      <c r="P252" s="182">
        <v>0</v>
      </c>
      <c r="Q252" s="182">
        <f t="shared" si="5"/>
        <v>0</v>
      </c>
      <c r="R252" s="182"/>
      <c r="S252" s="183" t="s">
        <v>150</v>
      </c>
      <c r="T252" s="160">
        <v>0</v>
      </c>
      <c r="U252" s="160">
        <f t="shared" si="6"/>
        <v>0</v>
      </c>
      <c r="V252" s="160"/>
      <c r="W252" s="160" t="s">
        <v>154</v>
      </c>
      <c r="X252" s="151"/>
      <c r="Y252" s="151"/>
      <c r="Z252" s="151"/>
      <c r="AA252" s="151"/>
      <c r="AB252" s="151"/>
      <c r="AC252" s="151"/>
      <c r="AD252" s="151"/>
      <c r="AE252" s="151"/>
      <c r="AF252" s="151" t="s">
        <v>412</v>
      </c>
      <c r="AG252" s="151"/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</row>
    <row r="253" spans="1:59" ht="22.5" outlineLevel="1" x14ac:dyDescent="0.2">
      <c r="A253" s="177">
        <v>84</v>
      </c>
      <c r="B253" s="178" t="s">
        <v>466</v>
      </c>
      <c r="C253" s="187" t="s">
        <v>467</v>
      </c>
      <c r="D253" s="179" t="s">
        <v>172</v>
      </c>
      <c r="E253" s="180">
        <v>4</v>
      </c>
      <c r="F253" s="181"/>
      <c r="G253" s="182">
        <f t="shared" si="0"/>
        <v>0</v>
      </c>
      <c r="H253" s="181"/>
      <c r="I253" s="182">
        <f t="shared" si="1"/>
        <v>0</v>
      </c>
      <c r="J253" s="181"/>
      <c r="K253" s="182">
        <f t="shared" si="2"/>
        <v>0</v>
      </c>
      <c r="L253" s="182">
        <v>15</v>
      </c>
      <c r="M253" s="182">
        <f t="shared" si="3"/>
        <v>0</v>
      </c>
      <c r="N253" s="182">
        <v>0</v>
      </c>
      <c r="O253" s="182">
        <f t="shared" si="4"/>
        <v>0</v>
      </c>
      <c r="P253" s="182">
        <v>0</v>
      </c>
      <c r="Q253" s="182">
        <f t="shared" si="5"/>
        <v>0</v>
      </c>
      <c r="R253" s="182"/>
      <c r="S253" s="183" t="s">
        <v>150</v>
      </c>
      <c r="T253" s="160">
        <v>0</v>
      </c>
      <c r="U253" s="160">
        <f t="shared" si="6"/>
        <v>0</v>
      </c>
      <c r="V253" s="160"/>
      <c r="W253" s="160" t="s">
        <v>154</v>
      </c>
      <c r="X253" s="151"/>
      <c r="Y253" s="151"/>
      <c r="Z253" s="151"/>
      <c r="AA253" s="151"/>
      <c r="AB253" s="151"/>
      <c r="AC253" s="151"/>
      <c r="AD253" s="151"/>
      <c r="AE253" s="151"/>
      <c r="AF253" s="151" t="s">
        <v>412</v>
      </c>
      <c r="AG253" s="151"/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</row>
    <row r="254" spans="1:59" ht="22.5" outlineLevel="1" x14ac:dyDescent="0.2">
      <c r="A254" s="177">
        <v>85</v>
      </c>
      <c r="B254" s="178" t="s">
        <v>468</v>
      </c>
      <c r="C254" s="187" t="s">
        <v>469</v>
      </c>
      <c r="D254" s="179" t="s">
        <v>172</v>
      </c>
      <c r="E254" s="180">
        <v>1</v>
      </c>
      <c r="F254" s="181"/>
      <c r="G254" s="182">
        <f t="shared" si="0"/>
        <v>0</v>
      </c>
      <c r="H254" s="181"/>
      <c r="I254" s="182">
        <f t="shared" si="1"/>
        <v>0</v>
      </c>
      <c r="J254" s="181"/>
      <c r="K254" s="182">
        <f t="shared" si="2"/>
        <v>0</v>
      </c>
      <c r="L254" s="182">
        <v>15</v>
      </c>
      <c r="M254" s="182">
        <f t="shared" si="3"/>
        <v>0</v>
      </c>
      <c r="N254" s="182">
        <v>0</v>
      </c>
      <c r="O254" s="182">
        <f t="shared" si="4"/>
        <v>0</v>
      </c>
      <c r="P254" s="182">
        <v>0</v>
      </c>
      <c r="Q254" s="182">
        <f t="shared" si="5"/>
        <v>0</v>
      </c>
      <c r="R254" s="182"/>
      <c r="S254" s="183" t="s">
        <v>150</v>
      </c>
      <c r="T254" s="160">
        <v>0</v>
      </c>
      <c r="U254" s="160">
        <f t="shared" si="6"/>
        <v>0</v>
      </c>
      <c r="V254" s="160"/>
      <c r="W254" s="160" t="s">
        <v>154</v>
      </c>
      <c r="X254" s="151"/>
      <c r="Y254" s="151"/>
      <c r="Z254" s="151"/>
      <c r="AA254" s="151"/>
      <c r="AB254" s="151"/>
      <c r="AC254" s="151"/>
      <c r="AD254" s="151"/>
      <c r="AE254" s="151"/>
      <c r="AF254" s="151" t="s">
        <v>412</v>
      </c>
      <c r="AG254" s="151"/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</row>
    <row r="255" spans="1:59" ht="22.5" outlineLevel="1" x14ac:dyDescent="0.2">
      <c r="A255" s="177">
        <v>86</v>
      </c>
      <c r="B255" s="178" t="s">
        <v>470</v>
      </c>
      <c r="C255" s="187" t="s">
        <v>471</v>
      </c>
      <c r="D255" s="179" t="s">
        <v>172</v>
      </c>
      <c r="E255" s="180">
        <v>1</v>
      </c>
      <c r="F255" s="181"/>
      <c r="G255" s="182">
        <f t="shared" si="0"/>
        <v>0</v>
      </c>
      <c r="H255" s="181"/>
      <c r="I255" s="182">
        <f t="shared" si="1"/>
        <v>0</v>
      </c>
      <c r="J255" s="181"/>
      <c r="K255" s="182">
        <f t="shared" si="2"/>
        <v>0</v>
      </c>
      <c r="L255" s="182">
        <v>15</v>
      </c>
      <c r="M255" s="182">
        <f t="shared" si="3"/>
        <v>0</v>
      </c>
      <c r="N255" s="182">
        <v>0</v>
      </c>
      <c r="O255" s="182">
        <f t="shared" si="4"/>
        <v>0</v>
      </c>
      <c r="P255" s="182">
        <v>0</v>
      </c>
      <c r="Q255" s="182">
        <f t="shared" si="5"/>
        <v>0</v>
      </c>
      <c r="R255" s="182"/>
      <c r="S255" s="183" t="s">
        <v>150</v>
      </c>
      <c r="T255" s="160">
        <v>0</v>
      </c>
      <c r="U255" s="160">
        <f t="shared" si="6"/>
        <v>0</v>
      </c>
      <c r="V255" s="160"/>
      <c r="W255" s="160" t="s">
        <v>154</v>
      </c>
      <c r="X255" s="151"/>
      <c r="Y255" s="151"/>
      <c r="Z255" s="151"/>
      <c r="AA255" s="151"/>
      <c r="AB255" s="151"/>
      <c r="AC255" s="151"/>
      <c r="AD255" s="151"/>
      <c r="AE255" s="151"/>
      <c r="AF255" s="151" t="s">
        <v>412</v>
      </c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</row>
    <row r="256" spans="1:59" ht="22.5" outlineLevel="1" x14ac:dyDescent="0.2">
      <c r="A256" s="177">
        <v>87</v>
      </c>
      <c r="B256" s="178" t="s">
        <v>472</v>
      </c>
      <c r="C256" s="187" t="s">
        <v>473</v>
      </c>
      <c r="D256" s="179" t="s">
        <v>300</v>
      </c>
      <c r="E256" s="180">
        <v>1.5349999999999999</v>
      </c>
      <c r="F256" s="181"/>
      <c r="G256" s="182">
        <f t="shared" si="0"/>
        <v>0</v>
      </c>
      <c r="H256" s="181"/>
      <c r="I256" s="182">
        <f t="shared" si="1"/>
        <v>0</v>
      </c>
      <c r="J256" s="181"/>
      <c r="K256" s="182">
        <f t="shared" si="2"/>
        <v>0</v>
      </c>
      <c r="L256" s="182">
        <v>15</v>
      </c>
      <c r="M256" s="182">
        <f t="shared" si="3"/>
        <v>0</v>
      </c>
      <c r="N256" s="182">
        <v>0</v>
      </c>
      <c r="O256" s="182">
        <f t="shared" si="4"/>
        <v>0</v>
      </c>
      <c r="P256" s="182">
        <v>0</v>
      </c>
      <c r="Q256" s="182">
        <f t="shared" si="5"/>
        <v>0</v>
      </c>
      <c r="R256" s="182"/>
      <c r="S256" s="183" t="s">
        <v>150</v>
      </c>
      <c r="T256" s="160">
        <v>0</v>
      </c>
      <c r="U256" s="160">
        <f t="shared" si="6"/>
        <v>0</v>
      </c>
      <c r="V256" s="160"/>
      <c r="W256" s="160" t="s">
        <v>154</v>
      </c>
      <c r="X256" s="151"/>
      <c r="Y256" s="151"/>
      <c r="Z256" s="151"/>
      <c r="AA256" s="151"/>
      <c r="AB256" s="151"/>
      <c r="AC256" s="151"/>
      <c r="AD256" s="151"/>
      <c r="AE256" s="151"/>
      <c r="AF256" s="151" t="s">
        <v>412</v>
      </c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</row>
    <row r="257" spans="1:59" ht="22.5" outlineLevel="1" x14ac:dyDescent="0.2">
      <c r="A257" s="177">
        <v>88</v>
      </c>
      <c r="B257" s="178" t="s">
        <v>474</v>
      </c>
      <c r="C257" s="187" t="s">
        <v>475</v>
      </c>
      <c r="D257" s="179" t="s">
        <v>300</v>
      </c>
      <c r="E257" s="180">
        <v>1.5149999999999999</v>
      </c>
      <c r="F257" s="181"/>
      <c r="G257" s="182">
        <f t="shared" si="0"/>
        <v>0</v>
      </c>
      <c r="H257" s="181"/>
      <c r="I257" s="182">
        <f t="shared" si="1"/>
        <v>0</v>
      </c>
      <c r="J257" s="181"/>
      <c r="K257" s="182">
        <f t="shared" si="2"/>
        <v>0</v>
      </c>
      <c r="L257" s="182">
        <v>15</v>
      </c>
      <c r="M257" s="182">
        <f t="shared" si="3"/>
        <v>0</v>
      </c>
      <c r="N257" s="182">
        <v>0</v>
      </c>
      <c r="O257" s="182">
        <f t="shared" si="4"/>
        <v>0</v>
      </c>
      <c r="P257" s="182">
        <v>0</v>
      </c>
      <c r="Q257" s="182">
        <f t="shared" si="5"/>
        <v>0</v>
      </c>
      <c r="R257" s="182"/>
      <c r="S257" s="183" t="s">
        <v>150</v>
      </c>
      <c r="T257" s="160">
        <v>0</v>
      </c>
      <c r="U257" s="160">
        <f t="shared" si="6"/>
        <v>0</v>
      </c>
      <c r="V257" s="160"/>
      <c r="W257" s="160" t="s">
        <v>154</v>
      </c>
      <c r="X257" s="151"/>
      <c r="Y257" s="151"/>
      <c r="Z257" s="151"/>
      <c r="AA257" s="151"/>
      <c r="AB257" s="151"/>
      <c r="AC257" s="151"/>
      <c r="AD257" s="151"/>
      <c r="AE257" s="151"/>
      <c r="AF257" s="151" t="s">
        <v>412</v>
      </c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</row>
    <row r="258" spans="1:59" ht="22.5" outlineLevel="1" x14ac:dyDescent="0.2">
      <c r="A258" s="177">
        <v>89</v>
      </c>
      <c r="B258" s="178" t="s">
        <v>476</v>
      </c>
      <c r="C258" s="187" t="s">
        <v>477</v>
      </c>
      <c r="D258" s="179" t="s">
        <v>172</v>
      </c>
      <c r="E258" s="180">
        <v>1</v>
      </c>
      <c r="F258" s="181"/>
      <c r="G258" s="182">
        <f t="shared" si="0"/>
        <v>0</v>
      </c>
      <c r="H258" s="181"/>
      <c r="I258" s="182">
        <f t="shared" si="1"/>
        <v>0</v>
      </c>
      <c r="J258" s="181"/>
      <c r="K258" s="182">
        <f t="shared" si="2"/>
        <v>0</v>
      </c>
      <c r="L258" s="182">
        <v>15</v>
      </c>
      <c r="M258" s="182">
        <f t="shared" si="3"/>
        <v>0</v>
      </c>
      <c r="N258" s="182">
        <v>0</v>
      </c>
      <c r="O258" s="182">
        <f t="shared" si="4"/>
        <v>0</v>
      </c>
      <c r="P258" s="182">
        <v>0</v>
      </c>
      <c r="Q258" s="182">
        <f t="shared" si="5"/>
        <v>0</v>
      </c>
      <c r="R258" s="182"/>
      <c r="S258" s="183" t="s">
        <v>150</v>
      </c>
      <c r="T258" s="160">
        <v>0</v>
      </c>
      <c r="U258" s="160">
        <f t="shared" si="6"/>
        <v>0</v>
      </c>
      <c r="V258" s="160"/>
      <c r="W258" s="160" t="s">
        <v>154</v>
      </c>
      <c r="X258" s="151"/>
      <c r="Y258" s="151"/>
      <c r="Z258" s="151"/>
      <c r="AA258" s="151"/>
      <c r="AB258" s="151"/>
      <c r="AC258" s="151"/>
      <c r="AD258" s="151"/>
      <c r="AE258" s="151"/>
      <c r="AF258" s="151" t="s">
        <v>412</v>
      </c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</row>
    <row r="259" spans="1:59" ht="22.5" outlineLevel="1" x14ac:dyDescent="0.2">
      <c r="A259" s="177">
        <v>90</v>
      </c>
      <c r="B259" s="178" t="s">
        <v>478</v>
      </c>
      <c r="C259" s="187" t="s">
        <v>479</v>
      </c>
      <c r="D259" s="179" t="s">
        <v>172</v>
      </c>
      <c r="E259" s="180">
        <v>1</v>
      </c>
      <c r="F259" s="181"/>
      <c r="G259" s="182">
        <f t="shared" si="0"/>
        <v>0</v>
      </c>
      <c r="H259" s="181"/>
      <c r="I259" s="182">
        <f t="shared" si="1"/>
        <v>0</v>
      </c>
      <c r="J259" s="181"/>
      <c r="K259" s="182">
        <f t="shared" si="2"/>
        <v>0</v>
      </c>
      <c r="L259" s="182">
        <v>15</v>
      </c>
      <c r="M259" s="182">
        <f t="shared" si="3"/>
        <v>0</v>
      </c>
      <c r="N259" s="182">
        <v>0</v>
      </c>
      <c r="O259" s="182">
        <f t="shared" si="4"/>
        <v>0</v>
      </c>
      <c r="P259" s="182">
        <v>0</v>
      </c>
      <c r="Q259" s="182">
        <f t="shared" si="5"/>
        <v>0</v>
      </c>
      <c r="R259" s="182"/>
      <c r="S259" s="183" t="s">
        <v>150</v>
      </c>
      <c r="T259" s="160">
        <v>0</v>
      </c>
      <c r="U259" s="160">
        <f t="shared" si="6"/>
        <v>0</v>
      </c>
      <c r="V259" s="160"/>
      <c r="W259" s="160" t="s">
        <v>154</v>
      </c>
      <c r="X259" s="151"/>
      <c r="Y259" s="151"/>
      <c r="Z259" s="151"/>
      <c r="AA259" s="151"/>
      <c r="AB259" s="151"/>
      <c r="AC259" s="151"/>
      <c r="AD259" s="151"/>
      <c r="AE259" s="151"/>
      <c r="AF259" s="151" t="s">
        <v>412</v>
      </c>
      <c r="AG259" s="151"/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</row>
    <row r="260" spans="1:59" ht="22.5" outlineLevel="1" x14ac:dyDescent="0.2">
      <c r="A260" s="177">
        <v>91</v>
      </c>
      <c r="B260" s="178" t="s">
        <v>480</v>
      </c>
      <c r="C260" s="187" t="s">
        <v>481</v>
      </c>
      <c r="D260" s="179" t="s">
        <v>172</v>
      </c>
      <c r="E260" s="180">
        <v>1</v>
      </c>
      <c r="F260" s="181"/>
      <c r="G260" s="182">
        <f t="shared" si="0"/>
        <v>0</v>
      </c>
      <c r="H260" s="181"/>
      <c r="I260" s="182">
        <f t="shared" si="1"/>
        <v>0</v>
      </c>
      <c r="J260" s="181"/>
      <c r="K260" s="182">
        <f t="shared" si="2"/>
        <v>0</v>
      </c>
      <c r="L260" s="182">
        <v>15</v>
      </c>
      <c r="M260" s="182">
        <f t="shared" si="3"/>
        <v>0</v>
      </c>
      <c r="N260" s="182">
        <v>0</v>
      </c>
      <c r="O260" s="182">
        <f t="shared" si="4"/>
        <v>0</v>
      </c>
      <c r="P260" s="182">
        <v>0</v>
      </c>
      <c r="Q260" s="182">
        <f t="shared" si="5"/>
        <v>0</v>
      </c>
      <c r="R260" s="182"/>
      <c r="S260" s="183" t="s">
        <v>150</v>
      </c>
      <c r="T260" s="160">
        <v>0</v>
      </c>
      <c r="U260" s="160">
        <f t="shared" si="6"/>
        <v>0</v>
      </c>
      <c r="V260" s="160"/>
      <c r="W260" s="160" t="s">
        <v>154</v>
      </c>
      <c r="X260" s="151"/>
      <c r="Y260" s="151"/>
      <c r="Z260" s="151"/>
      <c r="AA260" s="151"/>
      <c r="AB260" s="151"/>
      <c r="AC260" s="151"/>
      <c r="AD260" s="151"/>
      <c r="AE260" s="151"/>
      <c r="AF260" s="151" t="s">
        <v>412</v>
      </c>
      <c r="AG260" s="151"/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</row>
    <row r="261" spans="1:59" ht="22.5" outlineLevel="1" x14ac:dyDescent="0.2">
      <c r="A261" s="177">
        <v>92</v>
      </c>
      <c r="B261" s="178" t="s">
        <v>482</v>
      </c>
      <c r="C261" s="187" t="s">
        <v>483</v>
      </c>
      <c r="D261" s="179" t="s">
        <v>172</v>
      </c>
      <c r="E261" s="180">
        <v>1</v>
      </c>
      <c r="F261" s="181"/>
      <c r="G261" s="182">
        <f t="shared" si="0"/>
        <v>0</v>
      </c>
      <c r="H261" s="181"/>
      <c r="I261" s="182">
        <f t="shared" si="1"/>
        <v>0</v>
      </c>
      <c r="J261" s="181"/>
      <c r="K261" s="182">
        <f t="shared" si="2"/>
        <v>0</v>
      </c>
      <c r="L261" s="182">
        <v>15</v>
      </c>
      <c r="M261" s="182">
        <f t="shared" si="3"/>
        <v>0</v>
      </c>
      <c r="N261" s="182">
        <v>0</v>
      </c>
      <c r="O261" s="182">
        <f t="shared" si="4"/>
        <v>0</v>
      </c>
      <c r="P261" s="182">
        <v>0</v>
      </c>
      <c r="Q261" s="182">
        <f t="shared" si="5"/>
        <v>0</v>
      </c>
      <c r="R261" s="182"/>
      <c r="S261" s="183" t="s">
        <v>150</v>
      </c>
      <c r="T261" s="160">
        <v>0</v>
      </c>
      <c r="U261" s="160">
        <f t="shared" si="6"/>
        <v>0</v>
      </c>
      <c r="V261" s="160"/>
      <c r="W261" s="160" t="s">
        <v>154</v>
      </c>
      <c r="X261" s="151"/>
      <c r="Y261" s="151"/>
      <c r="Z261" s="151"/>
      <c r="AA261" s="151"/>
      <c r="AB261" s="151"/>
      <c r="AC261" s="151"/>
      <c r="AD261" s="151"/>
      <c r="AE261" s="151"/>
      <c r="AF261" s="151" t="s">
        <v>412</v>
      </c>
      <c r="AG261" s="151"/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</row>
    <row r="262" spans="1:59" ht="22.5" outlineLevel="1" x14ac:dyDescent="0.2">
      <c r="A262" s="177">
        <v>93</v>
      </c>
      <c r="B262" s="178" t="s">
        <v>484</v>
      </c>
      <c r="C262" s="187" t="s">
        <v>485</v>
      </c>
      <c r="D262" s="179" t="s">
        <v>172</v>
      </c>
      <c r="E262" s="180">
        <v>2</v>
      </c>
      <c r="F262" s="181"/>
      <c r="G262" s="182">
        <f t="shared" si="0"/>
        <v>0</v>
      </c>
      <c r="H262" s="181"/>
      <c r="I262" s="182">
        <f t="shared" si="1"/>
        <v>0</v>
      </c>
      <c r="J262" s="181"/>
      <c r="K262" s="182">
        <f t="shared" si="2"/>
        <v>0</v>
      </c>
      <c r="L262" s="182">
        <v>15</v>
      </c>
      <c r="M262" s="182">
        <f t="shared" si="3"/>
        <v>0</v>
      </c>
      <c r="N262" s="182">
        <v>0</v>
      </c>
      <c r="O262" s="182">
        <f t="shared" si="4"/>
        <v>0</v>
      </c>
      <c r="P262" s="182">
        <v>0</v>
      </c>
      <c r="Q262" s="182">
        <f t="shared" si="5"/>
        <v>0</v>
      </c>
      <c r="R262" s="182"/>
      <c r="S262" s="183" t="s">
        <v>150</v>
      </c>
      <c r="T262" s="160">
        <v>0</v>
      </c>
      <c r="U262" s="160">
        <f t="shared" si="6"/>
        <v>0</v>
      </c>
      <c r="V262" s="160"/>
      <c r="W262" s="160" t="s">
        <v>154</v>
      </c>
      <c r="X262" s="151"/>
      <c r="Y262" s="151"/>
      <c r="Z262" s="151"/>
      <c r="AA262" s="151"/>
      <c r="AB262" s="151"/>
      <c r="AC262" s="151"/>
      <c r="AD262" s="151"/>
      <c r="AE262" s="151"/>
      <c r="AF262" s="151" t="s">
        <v>412</v>
      </c>
      <c r="AG262" s="151"/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</row>
    <row r="263" spans="1:59" x14ac:dyDescent="0.2">
      <c r="A263" s="164" t="s">
        <v>144</v>
      </c>
      <c r="B263" s="165" t="s">
        <v>98</v>
      </c>
      <c r="C263" s="186" t="s">
        <v>99</v>
      </c>
      <c r="D263" s="166"/>
      <c r="E263" s="167"/>
      <c r="F263" s="168"/>
      <c r="G263" s="168">
        <f>SUMIF(AF264:AF284,"&lt;&gt;NOR",G264:G284)</f>
        <v>0</v>
      </c>
      <c r="H263" s="168"/>
      <c r="I263" s="168">
        <f>SUM(I264:I284)</f>
        <v>0</v>
      </c>
      <c r="J263" s="168"/>
      <c r="K263" s="168">
        <f>SUM(K264:K284)</f>
        <v>0</v>
      </c>
      <c r="L263" s="168"/>
      <c r="M263" s="168">
        <f>SUM(M264:M284)</f>
        <v>0</v>
      </c>
      <c r="N263" s="168"/>
      <c r="O263" s="168">
        <f>SUM(O264:O284)</f>
        <v>0</v>
      </c>
      <c r="P263" s="168"/>
      <c r="Q263" s="168">
        <f>SUM(Q264:Q284)</f>
        <v>0</v>
      </c>
      <c r="R263" s="168"/>
      <c r="S263" s="169"/>
      <c r="T263" s="163"/>
      <c r="U263" s="163">
        <f>SUM(U264:U284)</f>
        <v>32.78</v>
      </c>
      <c r="V263" s="163"/>
      <c r="W263" s="163"/>
      <c r="AF263" t="s">
        <v>145</v>
      </c>
    </row>
    <row r="264" spans="1:59" outlineLevel="1" x14ac:dyDescent="0.2">
      <c r="A264" s="170">
        <v>94</v>
      </c>
      <c r="B264" s="171" t="s">
        <v>486</v>
      </c>
      <c r="C264" s="188" t="s">
        <v>487</v>
      </c>
      <c r="D264" s="172" t="s">
        <v>158</v>
      </c>
      <c r="E264" s="173">
        <v>68.715000000000003</v>
      </c>
      <c r="F264" s="174"/>
      <c r="G264" s="175">
        <f>ROUND(E264*F264,2)</f>
        <v>0</v>
      </c>
      <c r="H264" s="174"/>
      <c r="I264" s="175">
        <f>ROUND(E264*H264,2)</f>
        <v>0</v>
      </c>
      <c r="J264" s="174"/>
      <c r="K264" s="175">
        <f>ROUND(E264*J264,2)</f>
        <v>0</v>
      </c>
      <c r="L264" s="175">
        <v>15</v>
      </c>
      <c r="M264" s="175">
        <f>G264*(1+L264/100)</f>
        <v>0</v>
      </c>
      <c r="N264" s="175">
        <v>0</v>
      </c>
      <c r="O264" s="175">
        <f>ROUND(E264*N264,2)</f>
        <v>0</v>
      </c>
      <c r="P264" s="175">
        <v>0</v>
      </c>
      <c r="Q264" s="175">
        <f>ROUND(E264*P264,2)</f>
        <v>0</v>
      </c>
      <c r="R264" s="175"/>
      <c r="S264" s="176" t="s">
        <v>150</v>
      </c>
      <c r="T264" s="160">
        <v>0</v>
      </c>
      <c r="U264" s="160">
        <f>ROUND(E264*T264,2)</f>
        <v>0</v>
      </c>
      <c r="V264" s="160"/>
      <c r="W264" s="160" t="s">
        <v>154</v>
      </c>
      <c r="X264" s="151"/>
      <c r="Y264" s="151"/>
      <c r="Z264" s="151"/>
      <c r="AA264" s="151"/>
      <c r="AB264" s="151"/>
      <c r="AC264" s="151"/>
      <c r="AD264" s="151"/>
      <c r="AE264" s="151"/>
      <c r="AF264" s="151" t="s">
        <v>412</v>
      </c>
      <c r="AG264" s="151"/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</row>
    <row r="265" spans="1:59" ht="22.5" outlineLevel="1" x14ac:dyDescent="0.2">
      <c r="A265" s="158"/>
      <c r="B265" s="159"/>
      <c r="C265" s="189" t="s">
        <v>270</v>
      </c>
      <c r="D265" s="161"/>
      <c r="E265" s="162"/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51"/>
      <c r="Y265" s="151"/>
      <c r="Z265" s="151"/>
      <c r="AA265" s="151"/>
      <c r="AB265" s="151"/>
      <c r="AC265" s="151"/>
      <c r="AD265" s="151"/>
      <c r="AE265" s="151"/>
      <c r="AF265" s="151" t="s">
        <v>161</v>
      </c>
      <c r="AG265" s="151">
        <v>0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</row>
    <row r="266" spans="1:59" outlineLevel="1" x14ac:dyDescent="0.2">
      <c r="A266" s="158"/>
      <c r="B266" s="159"/>
      <c r="C266" s="189" t="s">
        <v>488</v>
      </c>
      <c r="D266" s="161"/>
      <c r="E266" s="162">
        <v>68.72</v>
      </c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51"/>
      <c r="Y266" s="151"/>
      <c r="Z266" s="151"/>
      <c r="AA266" s="151"/>
      <c r="AB266" s="151"/>
      <c r="AC266" s="151"/>
      <c r="AD266" s="151"/>
      <c r="AE266" s="151"/>
      <c r="AF266" s="151" t="s">
        <v>161</v>
      </c>
      <c r="AG266" s="151">
        <v>0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</row>
    <row r="267" spans="1:59" outlineLevel="1" x14ac:dyDescent="0.2">
      <c r="A267" s="170">
        <v>95</v>
      </c>
      <c r="B267" s="171" t="s">
        <v>489</v>
      </c>
      <c r="C267" s="188" t="s">
        <v>490</v>
      </c>
      <c r="D267" s="172" t="s">
        <v>158</v>
      </c>
      <c r="E267" s="173">
        <v>9.452</v>
      </c>
      <c r="F267" s="174"/>
      <c r="G267" s="175">
        <f>ROUND(E267*F267,2)</f>
        <v>0</v>
      </c>
      <c r="H267" s="174"/>
      <c r="I267" s="175">
        <f>ROUND(E267*H267,2)</f>
        <v>0</v>
      </c>
      <c r="J267" s="174"/>
      <c r="K267" s="175">
        <f>ROUND(E267*J267,2)</f>
        <v>0</v>
      </c>
      <c r="L267" s="175">
        <v>15</v>
      </c>
      <c r="M267" s="175">
        <f>G267*(1+L267/100)</f>
        <v>0</v>
      </c>
      <c r="N267" s="175">
        <v>0</v>
      </c>
      <c r="O267" s="175">
        <f>ROUND(E267*N267,2)</f>
        <v>0</v>
      </c>
      <c r="P267" s="175">
        <v>0</v>
      </c>
      <c r="Q267" s="175">
        <f>ROUND(E267*P267,2)</f>
        <v>0</v>
      </c>
      <c r="R267" s="175"/>
      <c r="S267" s="176" t="s">
        <v>150</v>
      </c>
      <c r="T267" s="160">
        <v>0</v>
      </c>
      <c r="U267" s="160">
        <f>ROUND(E267*T267,2)</f>
        <v>0</v>
      </c>
      <c r="V267" s="160"/>
      <c r="W267" s="160" t="s">
        <v>154</v>
      </c>
      <c r="X267" s="151"/>
      <c r="Y267" s="151"/>
      <c r="Z267" s="151"/>
      <c r="AA267" s="151"/>
      <c r="AB267" s="151"/>
      <c r="AC267" s="151"/>
      <c r="AD267" s="151"/>
      <c r="AE267" s="151"/>
      <c r="AF267" s="151" t="s">
        <v>412</v>
      </c>
      <c r="AG267" s="151"/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</row>
    <row r="268" spans="1:59" outlineLevel="1" x14ac:dyDescent="0.2">
      <c r="A268" s="158"/>
      <c r="B268" s="159"/>
      <c r="C268" s="189" t="s">
        <v>491</v>
      </c>
      <c r="D268" s="161"/>
      <c r="E268" s="162"/>
      <c r="F268" s="160"/>
      <c r="G268" s="160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51"/>
      <c r="Y268" s="151"/>
      <c r="Z268" s="151"/>
      <c r="AA268" s="151"/>
      <c r="AB268" s="151"/>
      <c r="AC268" s="151"/>
      <c r="AD268" s="151"/>
      <c r="AE268" s="151"/>
      <c r="AF268" s="151" t="s">
        <v>161</v>
      </c>
      <c r="AG268" s="151">
        <v>0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</row>
    <row r="269" spans="1:59" outlineLevel="1" x14ac:dyDescent="0.2">
      <c r="A269" s="158"/>
      <c r="B269" s="159"/>
      <c r="C269" s="189" t="s">
        <v>492</v>
      </c>
      <c r="D269" s="161"/>
      <c r="E269" s="162"/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51"/>
      <c r="Y269" s="151"/>
      <c r="Z269" s="151"/>
      <c r="AA269" s="151"/>
      <c r="AB269" s="151"/>
      <c r="AC269" s="151"/>
      <c r="AD269" s="151"/>
      <c r="AE269" s="151"/>
      <c r="AF269" s="151" t="s">
        <v>161</v>
      </c>
      <c r="AG269" s="151">
        <v>0</v>
      </c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</row>
    <row r="270" spans="1:59" outlineLevel="1" x14ac:dyDescent="0.2">
      <c r="A270" s="158"/>
      <c r="B270" s="159"/>
      <c r="C270" s="189" t="s">
        <v>493</v>
      </c>
      <c r="D270" s="161"/>
      <c r="E270" s="162"/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51"/>
      <c r="Y270" s="151"/>
      <c r="Z270" s="151"/>
      <c r="AA270" s="151"/>
      <c r="AB270" s="151"/>
      <c r="AC270" s="151"/>
      <c r="AD270" s="151"/>
      <c r="AE270" s="151"/>
      <c r="AF270" s="151" t="s">
        <v>161</v>
      </c>
      <c r="AG270" s="151">
        <v>0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</row>
    <row r="271" spans="1:59" outlineLevel="1" x14ac:dyDescent="0.2">
      <c r="A271" s="158"/>
      <c r="B271" s="159"/>
      <c r="C271" s="189" t="s">
        <v>494</v>
      </c>
      <c r="D271" s="161"/>
      <c r="E271" s="162">
        <v>9.4499999999999993</v>
      </c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51"/>
      <c r="Y271" s="151"/>
      <c r="Z271" s="151"/>
      <c r="AA271" s="151"/>
      <c r="AB271" s="151"/>
      <c r="AC271" s="151"/>
      <c r="AD271" s="151"/>
      <c r="AE271" s="151"/>
      <c r="AF271" s="151" t="s">
        <v>161</v>
      </c>
      <c r="AG271" s="151">
        <v>0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</row>
    <row r="272" spans="1:59" ht="22.5" outlineLevel="1" x14ac:dyDescent="0.2">
      <c r="A272" s="170">
        <v>96</v>
      </c>
      <c r="B272" s="171" t="s">
        <v>495</v>
      </c>
      <c r="C272" s="188" t="s">
        <v>496</v>
      </c>
      <c r="D272" s="172" t="s">
        <v>158</v>
      </c>
      <c r="E272" s="173">
        <v>12.954000000000001</v>
      </c>
      <c r="F272" s="174"/>
      <c r="G272" s="175">
        <f>ROUND(E272*F272,2)</f>
        <v>0</v>
      </c>
      <c r="H272" s="174"/>
      <c r="I272" s="175">
        <f>ROUND(E272*H272,2)</f>
        <v>0</v>
      </c>
      <c r="J272" s="174"/>
      <c r="K272" s="175">
        <f>ROUND(E272*J272,2)</f>
        <v>0</v>
      </c>
      <c r="L272" s="175">
        <v>15</v>
      </c>
      <c r="M272" s="175">
        <f>G272*(1+L272/100)</f>
        <v>0</v>
      </c>
      <c r="N272" s="175">
        <v>0</v>
      </c>
      <c r="O272" s="175">
        <f>ROUND(E272*N272,2)</f>
        <v>0</v>
      </c>
      <c r="P272" s="175">
        <v>0</v>
      </c>
      <c r="Q272" s="175">
        <f>ROUND(E272*P272,2)</f>
        <v>0</v>
      </c>
      <c r="R272" s="175" t="s">
        <v>497</v>
      </c>
      <c r="S272" s="176" t="s">
        <v>159</v>
      </c>
      <c r="T272" s="160">
        <v>2.452</v>
      </c>
      <c r="U272" s="160">
        <f>ROUND(E272*T272,2)</f>
        <v>31.76</v>
      </c>
      <c r="V272" s="160"/>
      <c r="W272" s="160" t="s">
        <v>154</v>
      </c>
      <c r="X272" s="151"/>
      <c r="Y272" s="151"/>
      <c r="Z272" s="151"/>
      <c r="AA272" s="151"/>
      <c r="AB272" s="151"/>
      <c r="AC272" s="151"/>
      <c r="AD272" s="151"/>
      <c r="AE272" s="151"/>
      <c r="AF272" s="151" t="s">
        <v>412</v>
      </c>
      <c r="AG272" s="151"/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</row>
    <row r="273" spans="1:59" outlineLevel="1" x14ac:dyDescent="0.2">
      <c r="A273" s="158"/>
      <c r="B273" s="159"/>
      <c r="C273" s="248" t="s">
        <v>498</v>
      </c>
      <c r="D273" s="249"/>
      <c r="E273" s="249"/>
      <c r="F273" s="249"/>
      <c r="G273" s="249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51"/>
      <c r="Y273" s="151"/>
      <c r="Z273" s="151"/>
      <c r="AA273" s="151"/>
      <c r="AB273" s="151"/>
      <c r="AC273" s="151"/>
      <c r="AD273" s="151"/>
      <c r="AE273" s="151"/>
      <c r="AF273" s="151" t="s">
        <v>175</v>
      </c>
      <c r="AG273" s="151"/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</row>
    <row r="274" spans="1:59" outlineLevel="1" x14ac:dyDescent="0.2">
      <c r="A274" s="158"/>
      <c r="B274" s="159"/>
      <c r="C274" s="189" t="s">
        <v>499</v>
      </c>
      <c r="D274" s="161"/>
      <c r="E274" s="162"/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51"/>
      <c r="Y274" s="151"/>
      <c r="Z274" s="151"/>
      <c r="AA274" s="151"/>
      <c r="AB274" s="151"/>
      <c r="AC274" s="151"/>
      <c r="AD274" s="151"/>
      <c r="AE274" s="151"/>
      <c r="AF274" s="151" t="s">
        <v>161</v>
      </c>
      <c r="AG274" s="151">
        <v>0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</row>
    <row r="275" spans="1:59" outlineLevel="1" x14ac:dyDescent="0.2">
      <c r="A275" s="158"/>
      <c r="B275" s="159"/>
      <c r="C275" s="189" t="s">
        <v>500</v>
      </c>
      <c r="D275" s="161"/>
      <c r="E275" s="162"/>
      <c r="F275" s="160"/>
      <c r="G275" s="160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51"/>
      <c r="Y275" s="151"/>
      <c r="Z275" s="151"/>
      <c r="AA275" s="151"/>
      <c r="AB275" s="151"/>
      <c r="AC275" s="151"/>
      <c r="AD275" s="151"/>
      <c r="AE275" s="151"/>
      <c r="AF275" s="151" t="s">
        <v>161</v>
      </c>
      <c r="AG275" s="151">
        <v>0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</row>
    <row r="276" spans="1:59" outlineLevel="1" x14ac:dyDescent="0.2">
      <c r="A276" s="158"/>
      <c r="B276" s="159"/>
      <c r="C276" s="189" t="s">
        <v>501</v>
      </c>
      <c r="D276" s="161"/>
      <c r="E276" s="162"/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51"/>
      <c r="Y276" s="151"/>
      <c r="Z276" s="151"/>
      <c r="AA276" s="151"/>
      <c r="AB276" s="151"/>
      <c r="AC276" s="151"/>
      <c r="AD276" s="151"/>
      <c r="AE276" s="151"/>
      <c r="AF276" s="151" t="s">
        <v>161</v>
      </c>
      <c r="AG276" s="151">
        <v>0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</row>
    <row r="277" spans="1:59" outlineLevel="1" x14ac:dyDescent="0.2">
      <c r="A277" s="158"/>
      <c r="B277" s="159"/>
      <c r="C277" s="189" t="s">
        <v>382</v>
      </c>
      <c r="D277" s="161"/>
      <c r="E277" s="162"/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51"/>
      <c r="Y277" s="151"/>
      <c r="Z277" s="151"/>
      <c r="AA277" s="151"/>
      <c r="AB277" s="151"/>
      <c r="AC277" s="151"/>
      <c r="AD277" s="151"/>
      <c r="AE277" s="151"/>
      <c r="AF277" s="151" t="s">
        <v>161</v>
      </c>
      <c r="AG277" s="151">
        <v>0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</row>
    <row r="278" spans="1:59" outlineLevel="1" x14ac:dyDescent="0.2">
      <c r="A278" s="158"/>
      <c r="B278" s="159"/>
      <c r="C278" s="189" t="s">
        <v>383</v>
      </c>
      <c r="D278" s="161"/>
      <c r="E278" s="162"/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51"/>
      <c r="Y278" s="151"/>
      <c r="Z278" s="151"/>
      <c r="AA278" s="151"/>
      <c r="AB278" s="151"/>
      <c r="AC278" s="151"/>
      <c r="AD278" s="151"/>
      <c r="AE278" s="151"/>
      <c r="AF278" s="151" t="s">
        <v>161</v>
      </c>
      <c r="AG278" s="151">
        <v>0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</row>
    <row r="279" spans="1:59" outlineLevel="1" x14ac:dyDescent="0.2">
      <c r="A279" s="158"/>
      <c r="B279" s="159"/>
      <c r="C279" s="189" t="s">
        <v>502</v>
      </c>
      <c r="D279" s="161"/>
      <c r="E279" s="162">
        <v>12.95</v>
      </c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51"/>
      <c r="Y279" s="151"/>
      <c r="Z279" s="151"/>
      <c r="AA279" s="151"/>
      <c r="AB279" s="151"/>
      <c r="AC279" s="151"/>
      <c r="AD279" s="151"/>
      <c r="AE279" s="151"/>
      <c r="AF279" s="151" t="s">
        <v>161</v>
      </c>
      <c r="AG279" s="151">
        <v>0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</row>
    <row r="280" spans="1:59" outlineLevel="1" x14ac:dyDescent="0.2">
      <c r="A280" s="170">
        <v>97</v>
      </c>
      <c r="B280" s="171" t="s">
        <v>503</v>
      </c>
      <c r="C280" s="188" t="s">
        <v>504</v>
      </c>
      <c r="D280" s="172" t="s">
        <v>300</v>
      </c>
      <c r="E280" s="173">
        <v>2.9</v>
      </c>
      <c r="F280" s="174"/>
      <c r="G280" s="175">
        <f>ROUND(E280*F280,2)</f>
        <v>0</v>
      </c>
      <c r="H280" s="174"/>
      <c r="I280" s="175">
        <f>ROUND(E280*H280,2)</f>
        <v>0</v>
      </c>
      <c r="J280" s="174"/>
      <c r="K280" s="175">
        <f>ROUND(E280*J280,2)</f>
        <v>0</v>
      </c>
      <c r="L280" s="175">
        <v>15</v>
      </c>
      <c r="M280" s="175">
        <f>G280*(1+L280/100)</f>
        <v>0</v>
      </c>
      <c r="N280" s="175">
        <v>0</v>
      </c>
      <c r="O280" s="175">
        <f>ROUND(E280*N280,2)</f>
        <v>0</v>
      </c>
      <c r="P280" s="175">
        <v>0</v>
      </c>
      <c r="Q280" s="175">
        <f>ROUND(E280*P280,2)</f>
        <v>0</v>
      </c>
      <c r="R280" s="175"/>
      <c r="S280" s="176" t="s">
        <v>150</v>
      </c>
      <c r="T280" s="160">
        <v>0</v>
      </c>
      <c r="U280" s="160">
        <f>ROUND(E280*T280,2)</f>
        <v>0</v>
      </c>
      <c r="V280" s="160"/>
      <c r="W280" s="160" t="s">
        <v>154</v>
      </c>
      <c r="X280" s="151"/>
      <c r="Y280" s="151"/>
      <c r="Z280" s="151"/>
      <c r="AA280" s="151"/>
      <c r="AB280" s="151"/>
      <c r="AC280" s="151"/>
      <c r="AD280" s="151"/>
      <c r="AE280" s="151"/>
      <c r="AF280" s="151" t="s">
        <v>412</v>
      </c>
      <c r="AG280" s="151"/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</row>
    <row r="281" spans="1:59" outlineLevel="1" x14ac:dyDescent="0.2">
      <c r="A281" s="158"/>
      <c r="B281" s="159"/>
      <c r="C281" s="189" t="s">
        <v>505</v>
      </c>
      <c r="D281" s="161"/>
      <c r="E281" s="162"/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51"/>
      <c r="Y281" s="151"/>
      <c r="Z281" s="151"/>
      <c r="AA281" s="151"/>
      <c r="AB281" s="151"/>
      <c r="AC281" s="151"/>
      <c r="AD281" s="151"/>
      <c r="AE281" s="151"/>
      <c r="AF281" s="151" t="s">
        <v>161</v>
      </c>
      <c r="AG281" s="151">
        <v>0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</row>
    <row r="282" spans="1:59" outlineLevel="1" x14ac:dyDescent="0.2">
      <c r="A282" s="158"/>
      <c r="B282" s="159"/>
      <c r="C282" s="189" t="s">
        <v>506</v>
      </c>
      <c r="D282" s="161"/>
      <c r="E282" s="162">
        <v>2.9</v>
      </c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51"/>
      <c r="Y282" s="151"/>
      <c r="Z282" s="151"/>
      <c r="AA282" s="151"/>
      <c r="AB282" s="151"/>
      <c r="AC282" s="151"/>
      <c r="AD282" s="151"/>
      <c r="AE282" s="151"/>
      <c r="AF282" s="151" t="s">
        <v>161</v>
      </c>
      <c r="AG282" s="151">
        <v>0</v>
      </c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</row>
    <row r="283" spans="1:59" outlineLevel="1" x14ac:dyDescent="0.2">
      <c r="A283" s="170">
        <v>98</v>
      </c>
      <c r="B283" s="171" t="s">
        <v>507</v>
      </c>
      <c r="C283" s="188" t="s">
        <v>508</v>
      </c>
      <c r="D283" s="172" t="s">
        <v>184</v>
      </c>
      <c r="E283" s="173">
        <v>0.68</v>
      </c>
      <c r="F283" s="174"/>
      <c r="G283" s="175">
        <f>ROUND(E283*F283,2)</f>
        <v>0</v>
      </c>
      <c r="H283" s="174"/>
      <c r="I283" s="175">
        <f>ROUND(E283*H283,2)</f>
        <v>0</v>
      </c>
      <c r="J283" s="174"/>
      <c r="K283" s="175">
        <f>ROUND(E283*J283,2)</f>
        <v>0</v>
      </c>
      <c r="L283" s="175">
        <v>15</v>
      </c>
      <c r="M283" s="175">
        <f>G283*(1+L283/100)</f>
        <v>0</v>
      </c>
      <c r="N283" s="175">
        <v>0</v>
      </c>
      <c r="O283" s="175">
        <f>ROUND(E283*N283,2)</f>
        <v>0</v>
      </c>
      <c r="P283" s="175">
        <v>0</v>
      </c>
      <c r="Q283" s="175">
        <f>ROUND(E283*P283,2)</f>
        <v>0</v>
      </c>
      <c r="R283" s="175" t="s">
        <v>497</v>
      </c>
      <c r="S283" s="176" t="s">
        <v>159</v>
      </c>
      <c r="T283" s="160">
        <v>1.4990000000000001</v>
      </c>
      <c r="U283" s="160">
        <f>ROUND(E283*T283,2)</f>
        <v>1.02</v>
      </c>
      <c r="V283" s="160"/>
      <c r="W283" s="160" t="s">
        <v>154</v>
      </c>
      <c r="X283" s="151"/>
      <c r="Y283" s="151"/>
      <c r="Z283" s="151"/>
      <c r="AA283" s="151"/>
      <c r="AB283" s="151"/>
      <c r="AC283" s="151"/>
      <c r="AD283" s="151"/>
      <c r="AE283" s="151"/>
      <c r="AF283" s="151" t="s">
        <v>412</v>
      </c>
      <c r="AG283" s="151"/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</row>
    <row r="284" spans="1:59" outlineLevel="1" x14ac:dyDescent="0.2">
      <c r="A284" s="158"/>
      <c r="B284" s="159"/>
      <c r="C284" s="248" t="s">
        <v>432</v>
      </c>
      <c r="D284" s="249"/>
      <c r="E284" s="249"/>
      <c r="F284" s="249"/>
      <c r="G284" s="249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51"/>
      <c r="Y284" s="151"/>
      <c r="Z284" s="151"/>
      <c r="AA284" s="151"/>
      <c r="AB284" s="151"/>
      <c r="AC284" s="151"/>
      <c r="AD284" s="151"/>
      <c r="AE284" s="151"/>
      <c r="AF284" s="151" t="s">
        <v>175</v>
      </c>
      <c r="AG284" s="151"/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</row>
    <row r="285" spans="1:59" x14ac:dyDescent="0.2">
      <c r="A285" s="164" t="s">
        <v>144</v>
      </c>
      <c r="B285" s="165" t="s">
        <v>100</v>
      </c>
      <c r="C285" s="186" t="s">
        <v>101</v>
      </c>
      <c r="D285" s="166"/>
      <c r="E285" s="167"/>
      <c r="F285" s="168"/>
      <c r="G285" s="168">
        <f>SUMIF(AF286:AF295,"&lt;&gt;NOR",G286:G295)</f>
        <v>0</v>
      </c>
      <c r="H285" s="168"/>
      <c r="I285" s="168">
        <f>SUM(I286:I295)</f>
        <v>0</v>
      </c>
      <c r="J285" s="168"/>
      <c r="K285" s="168">
        <f>SUM(K286:K295)</f>
        <v>0</v>
      </c>
      <c r="L285" s="168"/>
      <c r="M285" s="168">
        <f>SUM(M286:M295)</f>
        <v>0</v>
      </c>
      <c r="N285" s="168"/>
      <c r="O285" s="168">
        <f>SUM(O286:O295)</f>
        <v>0</v>
      </c>
      <c r="P285" s="168"/>
      <c r="Q285" s="168">
        <f>SUM(Q286:Q295)</f>
        <v>0</v>
      </c>
      <c r="R285" s="168"/>
      <c r="S285" s="169"/>
      <c r="T285" s="163"/>
      <c r="U285" s="163">
        <f>SUM(U286:U295)</f>
        <v>0.08</v>
      </c>
      <c r="V285" s="163"/>
      <c r="W285" s="163"/>
      <c r="AF285" t="s">
        <v>145</v>
      </c>
    </row>
    <row r="286" spans="1:59" ht="22.5" outlineLevel="1" x14ac:dyDescent="0.2">
      <c r="A286" s="170">
        <v>99</v>
      </c>
      <c r="B286" s="171" t="s">
        <v>509</v>
      </c>
      <c r="C286" s="188" t="s">
        <v>510</v>
      </c>
      <c r="D286" s="172" t="s">
        <v>158</v>
      </c>
      <c r="E286" s="173">
        <v>4.84</v>
      </c>
      <c r="F286" s="174"/>
      <c r="G286" s="175">
        <f>ROUND(E286*F286,2)</f>
        <v>0</v>
      </c>
      <c r="H286" s="174"/>
      <c r="I286" s="175">
        <f>ROUND(E286*H286,2)</f>
        <v>0</v>
      </c>
      <c r="J286" s="174"/>
      <c r="K286" s="175">
        <f>ROUND(E286*J286,2)</f>
        <v>0</v>
      </c>
      <c r="L286" s="175">
        <v>15</v>
      </c>
      <c r="M286" s="175">
        <f>G286*(1+L286/100)</f>
        <v>0</v>
      </c>
      <c r="N286" s="175">
        <v>0</v>
      </c>
      <c r="O286" s="175">
        <f>ROUND(E286*N286,2)</f>
        <v>0</v>
      </c>
      <c r="P286" s="175">
        <v>0</v>
      </c>
      <c r="Q286" s="175">
        <f>ROUND(E286*P286,2)</f>
        <v>0</v>
      </c>
      <c r="R286" s="175"/>
      <c r="S286" s="176" t="s">
        <v>159</v>
      </c>
      <c r="T286" s="160">
        <v>0</v>
      </c>
      <c r="U286" s="160">
        <f>ROUND(E286*T286,2)</f>
        <v>0</v>
      </c>
      <c r="V286" s="160"/>
      <c r="W286" s="160" t="s">
        <v>154</v>
      </c>
      <c r="X286" s="151"/>
      <c r="Y286" s="151"/>
      <c r="Z286" s="151"/>
      <c r="AA286" s="151"/>
      <c r="AB286" s="151"/>
      <c r="AC286" s="151"/>
      <c r="AD286" s="151"/>
      <c r="AE286" s="151"/>
      <c r="AF286" s="151" t="s">
        <v>412</v>
      </c>
      <c r="AG286" s="151"/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</row>
    <row r="287" spans="1:59" outlineLevel="1" x14ac:dyDescent="0.2">
      <c r="A287" s="158"/>
      <c r="B287" s="159"/>
      <c r="C287" s="189" t="s">
        <v>511</v>
      </c>
      <c r="D287" s="161"/>
      <c r="E287" s="162"/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51"/>
      <c r="Y287" s="151"/>
      <c r="Z287" s="151"/>
      <c r="AA287" s="151"/>
      <c r="AB287" s="151"/>
      <c r="AC287" s="151"/>
      <c r="AD287" s="151"/>
      <c r="AE287" s="151"/>
      <c r="AF287" s="151" t="s">
        <v>161</v>
      </c>
      <c r="AG287" s="151">
        <v>0</v>
      </c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</row>
    <row r="288" spans="1:59" outlineLevel="1" x14ac:dyDescent="0.2">
      <c r="A288" s="158"/>
      <c r="B288" s="159"/>
      <c r="C288" s="189" t="s">
        <v>512</v>
      </c>
      <c r="D288" s="161"/>
      <c r="E288" s="162"/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51"/>
      <c r="Y288" s="151"/>
      <c r="Z288" s="151"/>
      <c r="AA288" s="151"/>
      <c r="AB288" s="151"/>
      <c r="AC288" s="151"/>
      <c r="AD288" s="151"/>
      <c r="AE288" s="151"/>
      <c r="AF288" s="151" t="s">
        <v>161</v>
      </c>
      <c r="AG288" s="151">
        <v>0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</row>
    <row r="289" spans="1:59" outlineLevel="1" x14ac:dyDescent="0.2">
      <c r="A289" s="158"/>
      <c r="B289" s="159"/>
      <c r="C289" s="189" t="s">
        <v>513</v>
      </c>
      <c r="D289" s="161"/>
      <c r="E289" s="162">
        <v>4.84</v>
      </c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51"/>
      <c r="Y289" s="151"/>
      <c r="Z289" s="151"/>
      <c r="AA289" s="151"/>
      <c r="AB289" s="151"/>
      <c r="AC289" s="151"/>
      <c r="AD289" s="151"/>
      <c r="AE289" s="151"/>
      <c r="AF289" s="151" t="s">
        <v>161</v>
      </c>
      <c r="AG289" s="151">
        <v>0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</row>
    <row r="290" spans="1:59" outlineLevel="1" x14ac:dyDescent="0.2">
      <c r="A290" s="170">
        <v>100</v>
      </c>
      <c r="B290" s="171" t="s">
        <v>514</v>
      </c>
      <c r="C290" s="188" t="s">
        <v>515</v>
      </c>
      <c r="D290" s="172" t="s">
        <v>158</v>
      </c>
      <c r="E290" s="173">
        <v>4.84</v>
      </c>
      <c r="F290" s="174"/>
      <c r="G290" s="175">
        <f>ROUND(E290*F290,2)</f>
        <v>0</v>
      </c>
      <c r="H290" s="174"/>
      <c r="I290" s="175">
        <f>ROUND(E290*H290,2)</f>
        <v>0</v>
      </c>
      <c r="J290" s="174"/>
      <c r="K290" s="175">
        <f>ROUND(E290*J290,2)</f>
        <v>0</v>
      </c>
      <c r="L290" s="175">
        <v>15</v>
      </c>
      <c r="M290" s="175">
        <f>G290*(1+L290/100)</f>
        <v>0</v>
      </c>
      <c r="N290" s="175">
        <v>0</v>
      </c>
      <c r="O290" s="175">
        <f>ROUND(E290*N290,2)</f>
        <v>0</v>
      </c>
      <c r="P290" s="175">
        <v>0</v>
      </c>
      <c r="Q290" s="175">
        <f>ROUND(E290*P290,2)</f>
        <v>0</v>
      </c>
      <c r="R290" s="175"/>
      <c r="S290" s="176" t="s">
        <v>150</v>
      </c>
      <c r="T290" s="160">
        <v>0</v>
      </c>
      <c r="U290" s="160">
        <f>ROUND(E290*T290,2)</f>
        <v>0</v>
      </c>
      <c r="V290" s="160"/>
      <c r="W290" s="160" t="s">
        <v>154</v>
      </c>
      <c r="X290" s="151"/>
      <c r="Y290" s="151"/>
      <c r="Z290" s="151"/>
      <c r="AA290" s="151"/>
      <c r="AB290" s="151"/>
      <c r="AC290" s="151"/>
      <c r="AD290" s="151"/>
      <c r="AE290" s="151"/>
      <c r="AF290" s="151" t="s">
        <v>412</v>
      </c>
      <c r="AG290" s="151"/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</row>
    <row r="291" spans="1:59" outlineLevel="1" x14ac:dyDescent="0.2">
      <c r="A291" s="158"/>
      <c r="B291" s="159"/>
      <c r="C291" s="189" t="s">
        <v>512</v>
      </c>
      <c r="D291" s="161"/>
      <c r="E291" s="162"/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51"/>
      <c r="Y291" s="151"/>
      <c r="Z291" s="151"/>
      <c r="AA291" s="151"/>
      <c r="AB291" s="151"/>
      <c r="AC291" s="151"/>
      <c r="AD291" s="151"/>
      <c r="AE291" s="151"/>
      <c r="AF291" s="151" t="s">
        <v>161</v>
      </c>
      <c r="AG291" s="151">
        <v>0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</row>
    <row r="292" spans="1:59" outlineLevel="1" x14ac:dyDescent="0.2">
      <c r="A292" s="158"/>
      <c r="B292" s="159"/>
      <c r="C292" s="189" t="s">
        <v>516</v>
      </c>
      <c r="D292" s="161"/>
      <c r="E292" s="162"/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51"/>
      <c r="Y292" s="151"/>
      <c r="Z292" s="151"/>
      <c r="AA292" s="151"/>
      <c r="AB292" s="151"/>
      <c r="AC292" s="151"/>
      <c r="AD292" s="151"/>
      <c r="AE292" s="151"/>
      <c r="AF292" s="151" t="s">
        <v>161</v>
      </c>
      <c r="AG292" s="151">
        <v>0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</row>
    <row r="293" spans="1:59" outlineLevel="1" x14ac:dyDescent="0.2">
      <c r="A293" s="158"/>
      <c r="B293" s="159"/>
      <c r="C293" s="189" t="s">
        <v>513</v>
      </c>
      <c r="D293" s="161"/>
      <c r="E293" s="162">
        <v>4.84</v>
      </c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51"/>
      <c r="Y293" s="151"/>
      <c r="Z293" s="151"/>
      <c r="AA293" s="151"/>
      <c r="AB293" s="151"/>
      <c r="AC293" s="151"/>
      <c r="AD293" s="151"/>
      <c r="AE293" s="151"/>
      <c r="AF293" s="151" t="s">
        <v>161</v>
      </c>
      <c r="AG293" s="151">
        <v>0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</row>
    <row r="294" spans="1:59" outlineLevel="1" x14ac:dyDescent="0.2">
      <c r="A294" s="170">
        <v>101</v>
      </c>
      <c r="B294" s="171" t="s">
        <v>517</v>
      </c>
      <c r="C294" s="188" t="s">
        <v>518</v>
      </c>
      <c r="D294" s="172" t="s">
        <v>184</v>
      </c>
      <c r="E294" s="173">
        <v>7.2999999999999995E-2</v>
      </c>
      <c r="F294" s="174"/>
      <c r="G294" s="175">
        <f>ROUND(E294*F294,2)</f>
        <v>0</v>
      </c>
      <c r="H294" s="174"/>
      <c r="I294" s="175">
        <f>ROUND(E294*H294,2)</f>
        <v>0</v>
      </c>
      <c r="J294" s="174"/>
      <c r="K294" s="175">
        <f>ROUND(E294*J294,2)</f>
        <v>0</v>
      </c>
      <c r="L294" s="175">
        <v>15</v>
      </c>
      <c r="M294" s="175">
        <f>G294*(1+L294/100)</f>
        <v>0</v>
      </c>
      <c r="N294" s="175">
        <v>0</v>
      </c>
      <c r="O294" s="175">
        <f>ROUND(E294*N294,2)</f>
        <v>0</v>
      </c>
      <c r="P294" s="175">
        <v>0</v>
      </c>
      <c r="Q294" s="175">
        <f>ROUND(E294*P294,2)</f>
        <v>0</v>
      </c>
      <c r="R294" s="175" t="s">
        <v>519</v>
      </c>
      <c r="S294" s="176" t="s">
        <v>159</v>
      </c>
      <c r="T294" s="160">
        <v>1.091</v>
      </c>
      <c r="U294" s="160">
        <f>ROUND(E294*T294,2)</f>
        <v>0.08</v>
      </c>
      <c r="V294" s="160"/>
      <c r="W294" s="160" t="s">
        <v>154</v>
      </c>
      <c r="X294" s="151"/>
      <c r="Y294" s="151"/>
      <c r="Z294" s="151"/>
      <c r="AA294" s="151"/>
      <c r="AB294" s="151"/>
      <c r="AC294" s="151"/>
      <c r="AD294" s="151"/>
      <c r="AE294" s="151"/>
      <c r="AF294" s="151" t="s">
        <v>412</v>
      </c>
      <c r="AG294" s="151"/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</row>
    <row r="295" spans="1:59" outlineLevel="1" x14ac:dyDescent="0.2">
      <c r="A295" s="158"/>
      <c r="B295" s="159"/>
      <c r="C295" s="248" t="s">
        <v>520</v>
      </c>
      <c r="D295" s="249"/>
      <c r="E295" s="249"/>
      <c r="F295" s="249"/>
      <c r="G295" s="249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51"/>
      <c r="Y295" s="151"/>
      <c r="Z295" s="151"/>
      <c r="AA295" s="151"/>
      <c r="AB295" s="151"/>
      <c r="AC295" s="151"/>
      <c r="AD295" s="151"/>
      <c r="AE295" s="151"/>
      <c r="AF295" s="151" t="s">
        <v>175</v>
      </c>
      <c r="AG295" s="151"/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</row>
    <row r="296" spans="1:59" x14ac:dyDescent="0.2">
      <c r="A296" s="164" t="s">
        <v>144</v>
      </c>
      <c r="B296" s="165" t="s">
        <v>102</v>
      </c>
      <c r="C296" s="186" t="s">
        <v>103</v>
      </c>
      <c r="D296" s="166"/>
      <c r="E296" s="167"/>
      <c r="F296" s="168"/>
      <c r="G296" s="168">
        <f>SUMIF(AF297:AF302,"&lt;&gt;NOR",G297:G302)</f>
        <v>0</v>
      </c>
      <c r="H296" s="168"/>
      <c r="I296" s="168">
        <f>SUM(I297:I302)</f>
        <v>0</v>
      </c>
      <c r="J296" s="168"/>
      <c r="K296" s="168">
        <f>SUM(K297:K302)</f>
        <v>0</v>
      </c>
      <c r="L296" s="168"/>
      <c r="M296" s="168">
        <f>SUM(M297:M302)</f>
        <v>0</v>
      </c>
      <c r="N296" s="168"/>
      <c r="O296" s="168">
        <f>SUM(O297:O302)</f>
        <v>0</v>
      </c>
      <c r="P296" s="168"/>
      <c r="Q296" s="168">
        <f>SUM(Q297:Q302)</f>
        <v>0</v>
      </c>
      <c r="R296" s="168"/>
      <c r="S296" s="169"/>
      <c r="T296" s="163"/>
      <c r="U296" s="163">
        <f>SUM(U297:U302)</f>
        <v>0</v>
      </c>
      <c r="V296" s="163"/>
      <c r="W296" s="163"/>
      <c r="AF296" t="s">
        <v>145</v>
      </c>
    </row>
    <row r="297" spans="1:59" outlineLevel="1" x14ac:dyDescent="0.2">
      <c r="A297" s="170">
        <v>102</v>
      </c>
      <c r="B297" s="171" t="s">
        <v>521</v>
      </c>
      <c r="C297" s="188" t="s">
        <v>522</v>
      </c>
      <c r="D297" s="172" t="s">
        <v>158</v>
      </c>
      <c r="E297" s="173">
        <v>7.2130000000000001</v>
      </c>
      <c r="F297" s="174"/>
      <c r="G297" s="175">
        <f>ROUND(E297*F297,2)</f>
        <v>0</v>
      </c>
      <c r="H297" s="174"/>
      <c r="I297" s="175">
        <f>ROUND(E297*H297,2)</f>
        <v>0</v>
      </c>
      <c r="J297" s="174"/>
      <c r="K297" s="175">
        <f>ROUND(E297*J297,2)</f>
        <v>0</v>
      </c>
      <c r="L297" s="175">
        <v>15</v>
      </c>
      <c r="M297" s="175">
        <f>G297*(1+L297/100)</f>
        <v>0</v>
      </c>
      <c r="N297" s="175">
        <v>0</v>
      </c>
      <c r="O297" s="175">
        <f>ROUND(E297*N297,2)</f>
        <v>0</v>
      </c>
      <c r="P297" s="175">
        <v>0</v>
      </c>
      <c r="Q297" s="175">
        <f>ROUND(E297*P297,2)</f>
        <v>0</v>
      </c>
      <c r="R297" s="175"/>
      <c r="S297" s="176" t="s">
        <v>159</v>
      </c>
      <c r="T297" s="160">
        <v>0</v>
      </c>
      <c r="U297" s="160">
        <f>ROUND(E297*T297,2)</f>
        <v>0</v>
      </c>
      <c r="V297" s="160"/>
      <c r="W297" s="160" t="s">
        <v>154</v>
      </c>
      <c r="X297" s="151"/>
      <c r="Y297" s="151"/>
      <c r="Z297" s="151"/>
      <c r="AA297" s="151"/>
      <c r="AB297" s="151"/>
      <c r="AC297" s="151"/>
      <c r="AD297" s="151"/>
      <c r="AE297" s="151"/>
      <c r="AF297" s="151" t="s">
        <v>412</v>
      </c>
      <c r="AG297" s="151"/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</row>
    <row r="298" spans="1:59" outlineLevel="1" x14ac:dyDescent="0.2">
      <c r="A298" s="158"/>
      <c r="B298" s="159"/>
      <c r="C298" s="189" t="s">
        <v>413</v>
      </c>
      <c r="D298" s="161"/>
      <c r="E298" s="162"/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51"/>
      <c r="Y298" s="151"/>
      <c r="Z298" s="151"/>
      <c r="AA298" s="151"/>
      <c r="AB298" s="151"/>
      <c r="AC298" s="151"/>
      <c r="AD298" s="151"/>
      <c r="AE298" s="151"/>
      <c r="AF298" s="151" t="s">
        <v>161</v>
      </c>
      <c r="AG298" s="151">
        <v>0</v>
      </c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</row>
    <row r="299" spans="1:59" outlineLevel="1" x14ac:dyDescent="0.2">
      <c r="A299" s="158"/>
      <c r="B299" s="159"/>
      <c r="C299" s="189" t="s">
        <v>414</v>
      </c>
      <c r="D299" s="161"/>
      <c r="E299" s="162"/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51"/>
      <c r="Y299" s="151"/>
      <c r="Z299" s="151"/>
      <c r="AA299" s="151"/>
      <c r="AB299" s="151"/>
      <c r="AC299" s="151"/>
      <c r="AD299" s="151"/>
      <c r="AE299" s="151"/>
      <c r="AF299" s="151" t="s">
        <v>161</v>
      </c>
      <c r="AG299" s="151">
        <v>0</v>
      </c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</row>
    <row r="300" spans="1:59" outlineLevel="1" x14ac:dyDescent="0.2">
      <c r="A300" s="158"/>
      <c r="B300" s="159"/>
      <c r="C300" s="189" t="s">
        <v>415</v>
      </c>
      <c r="D300" s="161"/>
      <c r="E300" s="162"/>
      <c r="F300" s="160"/>
      <c r="G300" s="1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51"/>
      <c r="Y300" s="151"/>
      <c r="Z300" s="151"/>
      <c r="AA300" s="151"/>
      <c r="AB300" s="151"/>
      <c r="AC300" s="151"/>
      <c r="AD300" s="151"/>
      <c r="AE300" s="151"/>
      <c r="AF300" s="151" t="s">
        <v>161</v>
      </c>
      <c r="AG300" s="151">
        <v>0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</row>
    <row r="301" spans="1:59" outlineLevel="1" x14ac:dyDescent="0.2">
      <c r="A301" s="158"/>
      <c r="B301" s="159"/>
      <c r="C301" s="189" t="s">
        <v>416</v>
      </c>
      <c r="D301" s="161"/>
      <c r="E301" s="162">
        <v>7.21</v>
      </c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51"/>
      <c r="Y301" s="151"/>
      <c r="Z301" s="151"/>
      <c r="AA301" s="151"/>
      <c r="AB301" s="151"/>
      <c r="AC301" s="151"/>
      <c r="AD301" s="151"/>
      <c r="AE301" s="151"/>
      <c r="AF301" s="151" t="s">
        <v>161</v>
      </c>
      <c r="AG301" s="151">
        <v>0</v>
      </c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</row>
    <row r="302" spans="1:59" outlineLevel="1" x14ac:dyDescent="0.2">
      <c r="A302" s="177">
        <v>103</v>
      </c>
      <c r="B302" s="178" t="s">
        <v>523</v>
      </c>
      <c r="C302" s="187" t="s">
        <v>524</v>
      </c>
      <c r="D302" s="179" t="s">
        <v>158</v>
      </c>
      <c r="E302" s="180">
        <v>7.2130000000000001</v>
      </c>
      <c r="F302" s="181"/>
      <c r="G302" s="182">
        <f>ROUND(E302*F302,2)</f>
        <v>0</v>
      </c>
      <c r="H302" s="181"/>
      <c r="I302" s="182">
        <f>ROUND(E302*H302,2)</f>
        <v>0</v>
      </c>
      <c r="J302" s="181"/>
      <c r="K302" s="182">
        <f>ROUND(E302*J302,2)</f>
        <v>0</v>
      </c>
      <c r="L302" s="182">
        <v>15</v>
      </c>
      <c r="M302" s="182">
        <f>G302*(1+L302/100)</f>
        <v>0</v>
      </c>
      <c r="N302" s="182">
        <v>0</v>
      </c>
      <c r="O302" s="182">
        <f>ROUND(E302*N302,2)</f>
        <v>0</v>
      </c>
      <c r="P302" s="182">
        <v>0</v>
      </c>
      <c r="Q302" s="182">
        <f>ROUND(E302*P302,2)</f>
        <v>0</v>
      </c>
      <c r="R302" s="182"/>
      <c r="S302" s="183" t="s">
        <v>150</v>
      </c>
      <c r="T302" s="160">
        <v>0</v>
      </c>
      <c r="U302" s="160">
        <f>ROUND(E302*T302,2)</f>
        <v>0</v>
      </c>
      <c r="V302" s="160"/>
      <c r="W302" s="160" t="s">
        <v>154</v>
      </c>
      <c r="X302" s="151"/>
      <c r="Y302" s="151"/>
      <c r="Z302" s="151"/>
      <c r="AA302" s="151"/>
      <c r="AB302" s="151"/>
      <c r="AC302" s="151"/>
      <c r="AD302" s="151"/>
      <c r="AE302" s="151"/>
      <c r="AF302" s="151" t="s">
        <v>412</v>
      </c>
      <c r="AG302" s="151"/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</row>
    <row r="303" spans="1:59" x14ac:dyDescent="0.2">
      <c r="A303" s="164" t="s">
        <v>144</v>
      </c>
      <c r="B303" s="165" t="s">
        <v>105</v>
      </c>
      <c r="C303" s="186" t="s">
        <v>106</v>
      </c>
      <c r="D303" s="166"/>
      <c r="E303" s="167"/>
      <c r="F303" s="168"/>
      <c r="G303" s="168">
        <f>SUMIF(AF304:AF312,"&lt;&gt;NOR",G304:G312)</f>
        <v>0</v>
      </c>
      <c r="H303" s="168"/>
      <c r="I303" s="168">
        <f>SUM(I304:I312)</f>
        <v>0</v>
      </c>
      <c r="J303" s="168"/>
      <c r="K303" s="168">
        <f>SUM(K304:K312)</f>
        <v>0</v>
      </c>
      <c r="L303" s="168"/>
      <c r="M303" s="168">
        <f>SUM(M304:M312)</f>
        <v>0</v>
      </c>
      <c r="N303" s="168"/>
      <c r="O303" s="168">
        <f>SUM(O304:O312)</f>
        <v>0</v>
      </c>
      <c r="P303" s="168"/>
      <c r="Q303" s="168">
        <f>SUM(Q304:Q312)</f>
        <v>0</v>
      </c>
      <c r="R303" s="168"/>
      <c r="S303" s="169"/>
      <c r="T303" s="163"/>
      <c r="U303" s="163">
        <f>SUM(U304:U312)</f>
        <v>5.68</v>
      </c>
      <c r="V303" s="163"/>
      <c r="W303" s="163"/>
      <c r="AF303" t="s">
        <v>145</v>
      </c>
    </row>
    <row r="304" spans="1:59" outlineLevel="1" x14ac:dyDescent="0.2">
      <c r="A304" s="170">
        <v>104</v>
      </c>
      <c r="B304" s="171" t="s">
        <v>525</v>
      </c>
      <c r="C304" s="188" t="s">
        <v>526</v>
      </c>
      <c r="D304" s="172" t="s">
        <v>158</v>
      </c>
      <c r="E304" s="173">
        <v>63.741999999999997</v>
      </c>
      <c r="F304" s="174"/>
      <c r="G304" s="175">
        <f>ROUND(E304*F304,2)</f>
        <v>0</v>
      </c>
      <c r="H304" s="174"/>
      <c r="I304" s="175">
        <f>ROUND(E304*H304,2)</f>
        <v>0</v>
      </c>
      <c r="J304" s="174"/>
      <c r="K304" s="175">
        <f>ROUND(E304*J304,2)</f>
        <v>0</v>
      </c>
      <c r="L304" s="175">
        <v>15</v>
      </c>
      <c r="M304" s="175">
        <f>G304*(1+L304/100)</f>
        <v>0</v>
      </c>
      <c r="N304" s="175">
        <v>0</v>
      </c>
      <c r="O304" s="175">
        <f>ROUND(E304*N304,2)</f>
        <v>0</v>
      </c>
      <c r="P304" s="175">
        <v>0</v>
      </c>
      <c r="Q304" s="175">
        <f>ROUND(E304*P304,2)</f>
        <v>0</v>
      </c>
      <c r="R304" s="175"/>
      <c r="S304" s="176" t="s">
        <v>159</v>
      </c>
      <c r="T304" s="160">
        <v>0</v>
      </c>
      <c r="U304" s="160">
        <f>ROUND(E304*T304,2)</f>
        <v>0</v>
      </c>
      <c r="V304" s="160"/>
      <c r="W304" s="160" t="s">
        <v>154</v>
      </c>
      <c r="X304" s="151"/>
      <c r="Y304" s="151"/>
      <c r="Z304" s="151"/>
      <c r="AA304" s="151"/>
      <c r="AB304" s="151"/>
      <c r="AC304" s="151"/>
      <c r="AD304" s="151"/>
      <c r="AE304" s="151"/>
      <c r="AF304" s="151" t="s">
        <v>412</v>
      </c>
      <c r="AG304" s="151"/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</row>
    <row r="305" spans="1:59" outlineLevel="1" x14ac:dyDescent="0.2">
      <c r="A305" s="158"/>
      <c r="B305" s="159"/>
      <c r="C305" s="189" t="s">
        <v>527</v>
      </c>
      <c r="D305" s="161"/>
      <c r="E305" s="162"/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51"/>
      <c r="Y305" s="151"/>
      <c r="Z305" s="151"/>
      <c r="AA305" s="151"/>
      <c r="AB305" s="151"/>
      <c r="AC305" s="151"/>
      <c r="AD305" s="151"/>
      <c r="AE305" s="151"/>
      <c r="AF305" s="151" t="s">
        <v>161</v>
      </c>
      <c r="AG305" s="151">
        <v>0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</row>
    <row r="306" spans="1:59" outlineLevel="1" x14ac:dyDescent="0.2">
      <c r="A306" s="158"/>
      <c r="B306" s="159"/>
      <c r="C306" s="189" t="s">
        <v>528</v>
      </c>
      <c r="D306" s="161"/>
      <c r="E306" s="162"/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51"/>
      <c r="Y306" s="151"/>
      <c r="Z306" s="151"/>
      <c r="AA306" s="151"/>
      <c r="AB306" s="151"/>
      <c r="AC306" s="151"/>
      <c r="AD306" s="151"/>
      <c r="AE306" s="151"/>
      <c r="AF306" s="151" t="s">
        <v>161</v>
      </c>
      <c r="AG306" s="151">
        <v>0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</row>
    <row r="307" spans="1:59" outlineLevel="1" x14ac:dyDescent="0.2">
      <c r="A307" s="158"/>
      <c r="B307" s="159"/>
      <c r="C307" s="189" t="s">
        <v>529</v>
      </c>
      <c r="D307" s="161"/>
      <c r="E307" s="162">
        <v>63.74</v>
      </c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51"/>
      <c r="Y307" s="151"/>
      <c r="Z307" s="151"/>
      <c r="AA307" s="151"/>
      <c r="AB307" s="151"/>
      <c r="AC307" s="151"/>
      <c r="AD307" s="151"/>
      <c r="AE307" s="151"/>
      <c r="AF307" s="151" t="s">
        <v>161</v>
      </c>
      <c r="AG307" s="151">
        <v>0</v>
      </c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</row>
    <row r="308" spans="1:59" outlineLevel="1" x14ac:dyDescent="0.2">
      <c r="A308" s="170">
        <v>105</v>
      </c>
      <c r="B308" s="171" t="s">
        <v>530</v>
      </c>
      <c r="C308" s="188" t="s">
        <v>531</v>
      </c>
      <c r="D308" s="172" t="s">
        <v>158</v>
      </c>
      <c r="E308" s="173">
        <v>174.941</v>
      </c>
      <c r="F308" s="174"/>
      <c r="G308" s="175">
        <f>ROUND(E308*F308,2)</f>
        <v>0</v>
      </c>
      <c r="H308" s="174"/>
      <c r="I308" s="175">
        <f>ROUND(E308*H308,2)</f>
        <v>0</v>
      </c>
      <c r="J308" s="174"/>
      <c r="K308" s="175">
        <f>ROUND(E308*J308,2)</f>
        <v>0</v>
      </c>
      <c r="L308" s="175">
        <v>15</v>
      </c>
      <c r="M308" s="175">
        <f>G308*(1+L308/100)</f>
        <v>0</v>
      </c>
      <c r="N308" s="175">
        <v>0</v>
      </c>
      <c r="O308" s="175">
        <f>ROUND(E308*N308,2)</f>
        <v>0</v>
      </c>
      <c r="P308" s="175">
        <v>0</v>
      </c>
      <c r="Q308" s="175">
        <f>ROUND(E308*P308,2)</f>
        <v>0</v>
      </c>
      <c r="R308" s="175" t="s">
        <v>532</v>
      </c>
      <c r="S308" s="176" t="s">
        <v>159</v>
      </c>
      <c r="T308" s="160">
        <v>3.2480000000000002E-2</v>
      </c>
      <c r="U308" s="160">
        <f>ROUND(E308*T308,2)</f>
        <v>5.68</v>
      </c>
      <c r="V308" s="160"/>
      <c r="W308" s="160" t="s">
        <v>154</v>
      </c>
      <c r="X308" s="151"/>
      <c r="Y308" s="151"/>
      <c r="Z308" s="151"/>
      <c r="AA308" s="151"/>
      <c r="AB308" s="151"/>
      <c r="AC308" s="151"/>
      <c r="AD308" s="151"/>
      <c r="AE308" s="151"/>
      <c r="AF308" s="151" t="s">
        <v>412</v>
      </c>
      <c r="AG308" s="151"/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</row>
    <row r="309" spans="1:59" outlineLevel="1" x14ac:dyDescent="0.2">
      <c r="A309" s="158"/>
      <c r="B309" s="159"/>
      <c r="C309" s="189" t="s">
        <v>533</v>
      </c>
      <c r="D309" s="161"/>
      <c r="E309" s="162"/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51"/>
      <c r="Y309" s="151"/>
      <c r="Z309" s="151"/>
      <c r="AA309" s="151"/>
      <c r="AB309" s="151"/>
      <c r="AC309" s="151"/>
      <c r="AD309" s="151"/>
      <c r="AE309" s="151"/>
      <c r="AF309" s="151" t="s">
        <v>161</v>
      </c>
      <c r="AG309" s="151">
        <v>0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</row>
    <row r="310" spans="1:59" outlineLevel="1" x14ac:dyDescent="0.2">
      <c r="A310" s="158"/>
      <c r="B310" s="159"/>
      <c r="C310" s="189" t="s">
        <v>527</v>
      </c>
      <c r="D310" s="161"/>
      <c r="E310" s="162"/>
      <c r="F310" s="160"/>
      <c r="G310" s="160"/>
      <c r="H310" s="160"/>
      <c r="I310" s="160"/>
      <c r="J310" s="160"/>
      <c r="K310" s="160"/>
      <c r="L310" s="160"/>
      <c r="M310" s="160"/>
      <c r="N310" s="160"/>
      <c r="O310" s="160"/>
      <c r="P310" s="160"/>
      <c r="Q310" s="160"/>
      <c r="R310" s="160"/>
      <c r="S310" s="160"/>
      <c r="T310" s="160"/>
      <c r="U310" s="160"/>
      <c r="V310" s="160"/>
      <c r="W310" s="160"/>
      <c r="X310" s="151"/>
      <c r="Y310" s="151"/>
      <c r="Z310" s="151"/>
      <c r="AA310" s="151"/>
      <c r="AB310" s="151"/>
      <c r="AC310" s="151"/>
      <c r="AD310" s="151"/>
      <c r="AE310" s="151"/>
      <c r="AF310" s="151" t="s">
        <v>161</v>
      </c>
      <c r="AG310" s="151">
        <v>0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</row>
    <row r="311" spans="1:59" outlineLevel="1" x14ac:dyDescent="0.2">
      <c r="A311" s="158"/>
      <c r="B311" s="159"/>
      <c r="C311" s="189" t="s">
        <v>528</v>
      </c>
      <c r="D311" s="161"/>
      <c r="E311" s="162"/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51"/>
      <c r="Y311" s="151"/>
      <c r="Z311" s="151"/>
      <c r="AA311" s="151"/>
      <c r="AB311" s="151"/>
      <c r="AC311" s="151"/>
      <c r="AD311" s="151"/>
      <c r="AE311" s="151"/>
      <c r="AF311" s="151" t="s">
        <v>161</v>
      </c>
      <c r="AG311" s="151">
        <v>0</v>
      </c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</row>
    <row r="312" spans="1:59" outlineLevel="1" x14ac:dyDescent="0.2">
      <c r="A312" s="158"/>
      <c r="B312" s="159"/>
      <c r="C312" s="189" t="s">
        <v>534</v>
      </c>
      <c r="D312" s="161"/>
      <c r="E312" s="162">
        <v>174.94</v>
      </c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51"/>
      <c r="Y312" s="151"/>
      <c r="Z312" s="151"/>
      <c r="AA312" s="151"/>
      <c r="AB312" s="151"/>
      <c r="AC312" s="151"/>
      <c r="AD312" s="151"/>
      <c r="AE312" s="151"/>
      <c r="AF312" s="151" t="s">
        <v>161</v>
      </c>
      <c r="AG312" s="151">
        <v>0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</row>
    <row r="313" spans="1:59" x14ac:dyDescent="0.2">
      <c r="A313" s="164" t="s">
        <v>144</v>
      </c>
      <c r="B313" s="165" t="s">
        <v>107</v>
      </c>
      <c r="C313" s="186" t="s">
        <v>107</v>
      </c>
      <c r="D313" s="166"/>
      <c r="E313" s="167"/>
      <c r="F313" s="168"/>
      <c r="G313" s="168">
        <f>SUMIF(AF314:AF314,"&lt;&gt;NOR",G314:G314)</f>
        <v>0</v>
      </c>
      <c r="H313" s="168"/>
      <c r="I313" s="168">
        <f>SUM(I314:I314)</f>
        <v>0</v>
      </c>
      <c r="J313" s="168"/>
      <c r="K313" s="168">
        <f>SUM(K314:K314)</f>
        <v>0</v>
      </c>
      <c r="L313" s="168"/>
      <c r="M313" s="168">
        <f>SUM(M314:M314)</f>
        <v>0</v>
      </c>
      <c r="N313" s="168"/>
      <c r="O313" s="168">
        <f>SUM(O314:O314)</f>
        <v>0</v>
      </c>
      <c r="P313" s="168"/>
      <c r="Q313" s="168">
        <f>SUM(Q314:Q314)</f>
        <v>0</v>
      </c>
      <c r="R313" s="168"/>
      <c r="S313" s="169"/>
      <c r="T313" s="163"/>
      <c r="U313" s="163">
        <f>SUM(U314:U314)</f>
        <v>0</v>
      </c>
      <c r="V313" s="163"/>
      <c r="W313" s="163"/>
      <c r="AF313" t="s">
        <v>145</v>
      </c>
    </row>
    <row r="314" spans="1:59" outlineLevel="1" x14ac:dyDescent="0.2">
      <c r="A314" s="170">
        <v>106</v>
      </c>
      <c r="B314" s="171" t="s">
        <v>535</v>
      </c>
      <c r="C314" s="188" t="s">
        <v>536</v>
      </c>
      <c r="D314" s="172" t="s">
        <v>148</v>
      </c>
      <c r="E314" s="173">
        <v>1</v>
      </c>
      <c r="F314" s="174"/>
      <c r="G314" s="175">
        <f>ROUND(E314*F314,2)</f>
        <v>0</v>
      </c>
      <c r="H314" s="174"/>
      <c r="I314" s="175">
        <f>ROUND(E314*H314,2)</f>
        <v>0</v>
      </c>
      <c r="J314" s="174"/>
      <c r="K314" s="175">
        <f>ROUND(E314*J314,2)</f>
        <v>0</v>
      </c>
      <c r="L314" s="175">
        <v>15</v>
      </c>
      <c r="M314" s="175">
        <f>G314*(1+L314/100)</f>
        <v>0</v>
      </c>
      <c r="N314" s="175">
        <v>0</v>
      </c>
      <c r="O314" s="175">
        <f>ROUND(E314*N314,2)</f>
        <v>0</v>
      </c>
      <c r="P314" s="175">
        <v>0</v>
      </c>
      <c r="Q314" s="175">
        <f>ROUND(E314*P314,2)</f>
        <v>0</v>
      </c>
      <c r="R314" s="175"/>
      <c r="S314" s="176" t="s">
        <v>150</v>
      </c>
      <c r="T314" s="160">
        <v>0</v>
      </c>
      <c r="U314" s="160">
        <f>ROUND(E314*T314,2)</f>
        <v>0</v>
      </c>
      <c r="V314" s="160"/>
      <c r="W314" s="160" t="s">
        <v>154</v>
      </c>
      <c r="X314" s="151"/>
      <c r="Y314" s="151"/>
      <c r="Z314" s="151"/>
      <c r="AA314" s="151"/>
      <c r="AB314" s="151"/>
      <c r="AC314" s="151"/>
      <c r="AD314" s="151"/>
      <c r="AE314" s="151"/>
      <c r="AF314" s="151" t="s">
        <v>537</v>
      </c>
      <c r="AG314" s="151"/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</row>
    <row r="315" spans="1:59" x14ac:dyDescent="0.2">
      <c r="A315" s="3"/>
      <c r="B315" s="4"/>
      <c r="C315" s="190"/>
      <c r="D315" s="6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AD315">
        <v>15</v>
      </c>
      <c r="AE315">
        <v>21</v>
      </c>
      <c r="AF315" t="s">
        <v>132</v>
      </c>
    </row>
    <row r="316" spans="1:59" x14ac:dyDescent="0.2">
      <c r="A316" s="154"/>
      <c r="B316" s="155" t="s">
        <v>29</v>
      </c>
      <c r="C316" s="191"/>
      <c r="D316" s="156"/>
      <c r="E316" s="157"/>
      <c r="F316" s="157"/>
      <c r="G316" s="185">
        <f>G8+G11+G18+G33+G53+G67+G102+G202+G211+G213+G221+G230+G232+G243+G246+G263+G285+G296+G303+G313</f>
        <v>0</v>
      </c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AD316">
        <f>SUMIF(L7:L314,AD315,G7:G314)</f>
        <v>0</v>
      </c>
      <c r="AE316">
        <f>SUMIF(L7:L314,AE315,G7:G314)</f>
        <v>0</v>
      </c>
      <c r="AF316" t="s">
        <v>538</v>
      </c>
    </row>
    <row r="317" spans="1:59" x14ac:dyDescent="0.2">
      <c r="C317" s="192"/>
      <c r="D317" s="10"/>
      <c r="AF317" t="s">
        <v>539</v>
      </c>
    </row>
    <row r="318" spans="1:59" x14ac:dyDescent="0.2">
      <c r="D318" s="10"/>
    </row>
    <row r="319" spans="1:59" x14ac:dyDescent="0.2">
      <c r="D319" s="10"/>
    </row>
    <row r="320" spans="1:59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objects="1" scenarios="1"/>
  <mergeCells count="25">
    <mergeCell ref="C295:G295"/>
    <mergeCell ref="C205:G205"/>
    <mergeCell ref="C220:G220"/>
    <mergeCell ref="C229:G229"/>
    <mergeCell ref="C242:G242"/>
    <mergeCell ref="C273:G273"/>
    <mergeCell ref="C284:G284"/>
    <mergeCell ref="C152:G152"/>
    <mergeCell ref="C39:G39"/>
    <mergeCell ref="C43:G43"/>
    <mergeCell ref="C47:G47"/>
    <mergeCell ref="C55:G55"/>
    <mergeCell ref="C59:G59"/>
    <mergeCell ref="C61:G61"/>
    <mergeCell ref="C65:G65"/>
    <mergeCell ref="C66:G66"/>
    <mergeCell ref="C119:G119"/>
    <mergeCell ref="C130:G130"/>
    <mergeCell ref="C141:G141"/>
    <mergeCell ref="C27:G27"/>
    <mergeCell ref="A1:G1"/>
    <mergeCell ref="C2:G2"/>
    <mergeCell ref="C3:G3"/>
    <mergeCell ref="C4:G4"/>
    <mergeCell ref="C20:G20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5000"/>
  <sheetViews>
    <sheetView workbookViewId="0">
      <pane ySplit="7" topLeftCell="A77" activePane="bottomLeft" state="frozen"/>
      <selection pane="bottomLeft" activeCell="F102" sqref="F102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19" max="23" width="0" hidden="1" customWidth="1"/>
    <col min="28" max="28" width="0" hidden="1" customWidth="1"/>
    <col min="30" max="40" width="0" hidden="1" customWidth="1"/>
    <col min="52" max="52" width="98.7109375" customWidth="1"/>
  </cols>
  <sheetData>
    <row r="1" spans="1:59" ht="15.75" customHeight="1" x14ac:dyDescent="0.25">
      <c r="A1" s="250" t="s">
        <v>119</v>
      </c>
      <c r="B1" s="250"/>
      <c r="C1" s="250"/>
      <c r="D1" s="250"/>
      <c r="E1" s="250"/>
      <c r="F1" s="250"/>
      <c r="G1" s="250"/>
      <c r="AF1" t="s">
        <v>120</v>
      </c>
    </row>
    <row r="2" spans="1:59" ht="25.15" customHeight="1" x14ac:dyDescent="0.2">
      <c r="A2" s="143" t="s">
        <v>7</v>
      </c>
      <c r="B2" s="49" t="s">
        <v>43</v>
      </c>
      <c r="C2" s="251" t="s">
        <v>44</v>
      </c>
      <c r="D2" s="252"/>
      <c r="E2" s="252"/>
      <c r="F2" s="252"/>
      <c r="G2" s="253"/>
      <c r="AF2" t="s">
        <v>121</v>
      </c>
    </row>
    <row r="3" spans="1:59" ht="25.15" customHeight="1" x14ac:dyDescent="0.2">
      <c r="A3" s="143" t="s">
        <v>8</v>
      </c>
      <c r="B3" s="49" t="s">
        <v>47</v>
      </c>
      <c r="C3" s="251" t="s">
        <v>44</v>
      </c>
      <c r="D3" s="252"/>
      <c r="E3" s="252"/>
      <c r="F3" s="252"/>
      <c r="G3" s="253"/>
      <c r="AB3" s="125" t="s">
        <v>121</v>
      </c>
      <c r="AF3" t="s">
        <v>122</v>
      </c>
    </row>
    <row r="4" spans="1:59" ht="25.15" customHeight="1" x14ac:dyDescent="0.2">
      <c r="A4" s="144" t="s">
        <v>9</v>
      </c>
      <c r="B4" s="145" t="s">
        <v>49</v>
      </c>
      <c r="C4" s="254" t="s">
        <v>50</v>
      </c>
      <c r="D4" s="255"/>
      <c r="E4" s="255"/>
      <c r="F4" s="255"/>
      <c r="G4" s="256"/>
      <c r="AF4" t="s">
        <v>123</v>
      </c>
    </row>
    <row r="5" spans="1:59" x14ac:dyDescent="0.2">
      <c r="D5" s="10"/>
    </row>
    <row r="6" spans="1:59" ht="38.25" x14ac:dyDescent="0.2">
      <c r="A6" s="147" t="s">
        <v>124</v>
      </c>
      <c r="B6" s="149" t="s">
        <v>125</v>
      </c>
      <c r="C6" s="149" t="s">
        <v>126</v>
      </c>
      <c r="D6" s="148" t="s">
        <v>127</v>
      </c>
      <c r="E6" s="147" t="s">
        <v>128</v>
      </c>
      <c r="F6" s="146" t="s">
        <v>129</v>
      </c>
      <c r="G6" s="147" t="s">
        <v>29</v>
      </c>
      <c r="H6" s="150" t="s">
        <v>30</v>
      </c>
      <c r="I6" s="150" t="s">
        <v>130</v>
      </c>
      <c r="J6" s="150" t="s">
        <v>31</v>
      </c>
      <c r="K6" s="150" t="s">
        <v>131</v>
      </c>
      <c r="L6" s="150" t="s">
        <v>132</v>
      </c>
      <c r="M6" s="150" t="s">
        <v>133</v>
      </c>
      <c r="N6" s="150" t="s">
        <v>134</v>
      </c>
      <c r="O6" s="150" t="s">
        <v>135</v>
      </c>
      <c r="P6" s="150" t="s">
        <v>136</v>
      </c>
      <c r="Q6" s="150" t="s">
        <v>137</v>
      </c>
      <c r="R6" s="150" t="s">
        <v>138</v>
      </c>
      <c r="S6" s="150" t="s">
        <v>139</v>
      </c>
      <c r="T6" s="150" t="s">
        <v>140</v>
      </c>
      <c r="U6" s="150" t="s">
        <v>141</v>
      </c>
      <c r="V6" s="150" t="s">
        <v>142</v>
      </c>
      <c r="W6" s="150" t="s">
        <v>143</v>
      </c>
    </row>
    <row r="7" spans="1:59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59" x14ac:dyDescent="0.2">
      <c r="A8" s="164" t="s">
        <v>144</v>
      </c>
      <c r="B8" s="165" t="s">
        <v>57</v>
      </c>
      <c r="C8" s="186" t="s">
        <v>58</v>
      </c>
      <c r="D8" s="166"/>
      <c r="E8" s="167"/>
      <c r="F8" s="168"/>
      <c r="G8" s="168">
        <f>SUMIF(AF9:AF36,"&lt;&gt;NOR",G9:G36)</f>
        <v>0</v>
      </c>
      <c r="H8" s="168"/>
      <c r="I8" s="168">
        <f>SUM(I9:I36)</f>
        <v>0</v>
      </c>
      <c r="J8" s="168"/>
      <c r="K8" s="168">
        <f>SUM(K9:K36)</f>
        <v>0</v>
      </c>
      <c r="L8" s="168"/>
      <c r="M8" s="168">
        <f>SUM(M9:M36)</f>
        <v>0</v>
      </c>
      <c r="N8" s="168"/>
      <c r="O8" s="168">
        <f>SUM(O9:O36)</f>
        <v>0.13</v>
      </c>
      <c r="P8" s="168"/>
      <c r="Q8" s="168">
        <f>SUM(Q9:Q36)</f>
        <v>14.29</v>
      </c>
      <c r="R8" s="168"/>
      <c r="S8" s="169"/>
      <c r="T8" s="163"/>
      <c r="U8" s="163">
        <f>SUM(U9:U36)</f>
        <v>101.08</v>
      </c>
      <c r="V8" s="163"/>
      <c r="W8" s="163"/>
      <c r="AF8" t="s">
        <v>145</v>
      </c>
    </row>
    <row r="9" spans="1:59" ht="22.5" outlineLevel="1" x14ac:dyDescent="0.2">
      <c r="A9" s="170">
        <v>1</v>
      </c>
      <c r="B9" s="171" t="s">
        <v>540</v>
      </c>
      <c r="C9" s="188" t="s">
        <v>541</v>
      </c>
      <c r="D9" s="172" t="s">
        <v>158</v>
      </c>
      <c r="E9" s="173">
        <v>19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15</v>
      </c>
      <c r="M9" s="175">
        <f>G9*(1+L9/100)</f>
        <v>0</v>
      </c>
      <c r="N9" s="175">
        <v>0</v>
      </c>
      <c r="O9" s="175">
        <f>ROUND(E9*N9,2)</f>
        <v>0</v>
      </c>
      <c r="P9" s="175">
        <v>0.24</v>
      </c>
      <c r="Q9" s="175">
        <f>ROUND(E9*P9,2)</f>
        <v>4.5599999999999996</v>
      </c>
      <c r="R9" s="175" t="s">
        <v>225</v>
      </c>
      <c r="S9" s="176" t="s">
        <v>149</v>
      </c>
      <c r="T9" s="160">
        <v>0.16900000000000001</v>
      </c>
      <c r="U9" s="160">
        <f>ROUND(E9*T9,2)</f>
        <v>3.21</v>
      </c>
      <c r="V9" s="160"/>
      <c r="W9" s="160" t="s">
        <v>154</v>
      </c>
      <c r="X9" s="151"/>
      <c r="Y9" s="151"/>
      <c r="Z9" s="151"/>
      <c r="AA9" s="151"/>
      <c r="AB9" s="151"/>
      <c r="AC9" s="151"/>
      <c r="AD9" s="151"/>
      <c r="AE9" s="151"/>
      <c r="AF9" s="151" t="s">
        <v>542</v>
      </c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</row>
    <row r="10" spans="1:59" outlineLevel="1" x14ac:dyDescent="0.2">
      <c r="A10" s="158"/>
      <c r="B10" s="159"/>
      <c r="C10" s="248" t="s">
        <v>543</v>
      </c>
      <c r="D10" s="249"/>
      <c r="E10" s="249"/>
      <c r="F10" s="249"/>
      <c r="G10" s="249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 t="s">
        <v>175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</row>
    <row r="11" spans="1:59" ht="22.5" outlineLevel="1" x14ac:dyDescent="0.2">
      <c r="A11" s="177">
        <v>2</v>
      </c>
      <c r="B11" s="178" t="s">
        <v>544</v>
      </c>
      <c r="C11" s="187" t="s">
        <v>545</v>
      </c>
      <c r="D11" s="179" t="s">
        <v>158</v>
      </c>
      <c r="E11" s="180">
        <v>15.38</v>
      </c>
      <c r="F11" s="181"/>
      <c r="G11" s="182">
        <f>ROUND(E11*F11,2)</f>
        <v>0</v>
      </c>
      <c r="H11" s="181"/>
      <c r="I11" s="182">
        <f>ROUND(E11*H11,2)</f>
        <v>0</v>
      </c>
      <c r="J11" s="181"/>
      <c r="K11" s="182">
        <f>ROUND(E11*J11,2)</f>
        <v>0</v>
      </c>
      <c r="L11" s="182">
        <v>15</v>
      </c>
      <c r="M11" s="182">
        <f>G11*(1+L11/100)</f>
        <v>0</v>
      </c>
      <c r="N11" s="182">
        <v>0</v>
      </c>
      <c r="O11" s="182">
        <f>ROUND(E11*N11,2)</f>
        <v>0</v>
      </c>
      <c r="P11" s="182">
        <v>0.22</v>
      </c>
      <c r="Q11" s="182">
        <f>ROUND(E11*P11,2)</f>
        <v>3.38</v>
      </c>
      <c r="R11" s="182" t="s">
        <v>225</v>
      </c>
      <c r="S11" s="183" t="s">
        <v>149</v>
      </c>
      <c r="T11" s="160">
        <v>0.42099999999999999</v>
      </c>
      <c r="U11" s="160">
        <f>ROUND(E11*T11,2)</f>
        <v>6.47</v>
      </c>
      <c r="V11" s="160"/>
      <c r="W11" s="160" t="s">
        <v>154</v>
      </c>
      <c r="X11" s="151"/>
      <c r="Y11" s="151"/>
      <c r="Z11" s="151"/>
      <c r="AA11" s="151"/>
      <c r="AB11" s="151"/>
      <c r="AC11" s="151"/>
      <c r="AD11" s="151"/>
      <c r="AE11" s="151"/>
      <c r="AF11" s="151" t="s">
        <v>542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</row>
    <row r="12" spans="1:59" outlineLevel="1" x14ac:dyDescent="0.2">
      <c r="A12" s="170">
        <v>3</v>
      </c>
      <c r="B12" s="171" t="s">
        <v>546</v>
      </c>
      <c r="C12" s="188" t="s">
        <v>547</v>
      </c>
      <c r="D12" s="172" t="s">
        <v>194</v>
      </c>
      <c r="E12" s="173">
        <v>2.4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15</v>
      </c>
      <c r="M12" s="175">
        <f>G12*(1+L12/100)</f>
        <v>0</v>
      </c>
      <c r="N12" s="175">
        <v>0</v>
      </c>
      <c r="O12" s="175">
        <f>ROUND(E12*N12,2)</f>
        <v>0</v>
      </c>
      <c r="P12" s="175">
        <v>1.76</v>
      </c>
      <c r="Q12" s="175">
        <f>ROUND(E12*P12,2)</f>
        <v>4.22</v>
      </c>
      <c r="R12" s="175" t="s">
        <v>548</v>
      </c>
      <c r="S12" s="176" t="s">
        <v>149</v>
      </c>
      <c r="T12" s="160">
        <v>8.1809999999999992</v>
      </c>
      <c r="U12" s="160">
        <f>ROUND(E12*T12,2)</f>
        <v>19.63</v>
      </c>
      <c r="V12" s="160"/>
      <c r="W12" s="160" t="s">
        <v>154</v>
      </c>
      <c r="X12" s="151"/>
      <c r="Y12" s="151"/>
      <c r="Z12" s="151"/>
      <c r="AA12" s="151"/>
      <c r="AB12" s="151"/>
      <c r="AC12" s="151"/>
      <c r="AD12" s="151"/>
      <c r="AE12" s="151"/>
      <c r="AF12" s="151" t="s">
        <v>542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</row>
    <row r="13" spans="1:59" outlineLevel="1" x14ac:dyDescent="0.2">
      <c r="A13" s="158"/>
      <c r="B13" s="159"/>
      <c r="C13" s="248" t="s">
        <v>549</v>
      </c>
      <c r="D13" s="249"/>
      <c r="E13" s="249"/>
      <c r="F13" s="249"/>
      <c r="G13" s="249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1"/>
      <c r="Y13" s="151"/>
      <c r="Z13" s="151"/>
      <c r="AA13" s="151"/>
      <c r="AB13" s="151"/>
      <c r="AC13" s="151"/>
      <c r="AD13" s="151"/>
      <c r="AE13" s="151"/>
      <c r="AF13" s="151" t="s">
        <v>175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</row>
    <row r="14" spans="1:59" outlineLevel="1" x14ac:dyDescent="0.2">
      <c r="A14" s="170">
        <v>4</v>
      </c>
      <c r="B14" s="171" t="s">
        <v>550</v>
      </c>
      <c r="C14" s="188" t="s">
        <v>551</v>
      </c>
      <c r="D14" s="172" t="s">
        <v>194</v>
      </c>
      <c r="E14" s="173">
        <v>1.33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15</v>
      </c>
      <c r="M14" s="175">
        <f>G14*(1+L14/100)</f>
        <v>0</v>
      </c>
      <c r="N14" s="175">
        <v>0</v>
      </c>
      <c r="O14" s="175">
        <f>ROUND(E14*N14,2)</f>
        <v>0</v>
      </c>
      <c r="P14" s="175">
        <v>1.6</v>
      </c>
      <c r="Q14" s="175">
        <f>ROUND(E14*P14,2)</f>
        <v>2.13</v>
      </c>
      <c r="R14" s="175" t="s">
        <v>548</v>
      </c>
      <c r="S14" s="176" t="s">
        <v>149</v>
      </c>
      <c r="T14" s="160">
        <v>0.38</v>
      </c>
      <c r="U14" s="160">
        <f>ROUND(E14*T14,2)</f>
        <v>0.51</v>
      </c>
      <c r="V14" s="160"/>
      <c r="W14" s="160" t="s">
        <v>154</v>
      </c>
      <c r="X14" s="151"/>
      <c r="Y14" s="151"/>
      <c r="Z14" s="151"/>
      <c r="AA14" s="151"/>
      <c r="AB14" s="151"/>
      <c r="AC14" s="151"/>
      <c r="AD14" s="151"/>
      <c r="AE14" s="151"/>
      <c r="AF14" s="151" t="s">
        <v>542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</row>
    <row r="15" spans="1:59" outlineLevel="1" x14ac:dyDescent="0.2">
      <c r="A15" s="158"/>
      <c r="B15" s="159"/>
      <c r="C15" s="248" t="s">
        <v>549</v>
      </c>
      <c r="D15" s="249"/>
      <c r="E15" s="249"/>
      <c r="F15" s="249"/>
      <c r="G15" s="249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1"/>
      <c r="Y15" s="151"/>
      <c r="Z15" s="151"/>
      <c r="AA15" s="151"/>
      <c r="AB15" s="151"/>
      <c r="AC15" s="151"/>
      <c r="AD15" s="151"/>
      <c r="AE15" s="151"/>
      <c r="AF15" s="151" t="s">
        <v>175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</row>
    <row r="16" spans="1:59" outlineLevel="1" x14ac:dyDescent="0.2">
      <c r="A16" s="170">
        <v>5</v>
      </c>
      <c r="B16" s="171" t="s">
        <v>552</v>
      </c>
      <c r="C16" s="188" t="s">
        <v>553</v>
      </c>
      <c r="D16" s="172" t="s">
        <v>300</v>
      </c>
      <c r="E16" s="173">
        <v>4.5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15</v>
      </c>
      <c r="M16" s="175">
        <f>G16*(1+L16/100)</f>
        <v>0</v>
      </c>
      <c r="N16" s="175">
        <v>2.478E-2</v>
      </c>
      <c r="O16" s="175">
        <f>ROUND(E16*N16,2)</f>
        <v>0.11</v>
      </c>
      <c r="P16" s="175">
        <v>0</v>
      </c>
      <c r="Q16" s="175">
        <f>ROUND(E16*P16,2)</f>
        <v>0</v>
      </c>
      <c r="R16" s="175" t="s">
        <v>554</v>
      </c>
      <c r="S16" s="176" t="s">
        <v>149</v>
      </c>
      <c r="T16" s="160">
        <v>0.54700000000000004</v>
      </c>
      <c r="U16" s="160">
        <f>ROUND(E16*T16,2)</f>
        <v>2.46</v>
      </c>
      <c r="V16" s="160"/>
      <c r="W16" s="160" t="s">
        <v>154</v>
      </c>
      <c r="X16" s="151"/>
      <c r="Y16" s="151"/>
      <c r="Z16" s="151"/>
      <c r="AA16" s="151"/>
      <c r="AB16" s="151"/>
      <c r="AC16" s="151"/>
      <c r="AD16" s="151"/>
      <c r="AE16" s="151"/>
      <c r="AF16" s="151" t="s">
        <v>542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</row>
    <row r="17" spans="1:59" ht="22.5" outlineLevel="1" x14ac:dyDescent="0.2">
      <c r="A17" s="158"/>
      <c r="B17" s="159"/>
      <c r="C17" s="248" t="s">
        <v>555</v>
      </c>
      <c r="D17" s="249"/>
      <c r="E17" s="249"/>
      <c r="F17" s="249"/>
      <c r="G17" s="249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1"/>
      <c r="Y17" s="151"/>
      <c r="Z17" s="151"/>
      <c r="AA17" s="151"/>
      <c r="AB17" s="151"/>
      <c r="AC17" s="151"/>
      <c r="AD17" s="151"/>
      <c r="AE17" s="151"/>
      <c r="AF17" s="151" t="s">
        <v>175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84" t="str">
        <f>C17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A17" s="151"/>
      <c r="BB17" s="151"/>
      <c r="BC17" s="151"/>
      <c r="BD17" s="151"/>
      <c r="BE17" s="151"/>
      <c r="BF17" s="151"/>
      <c r="BG17" s="151"/>
    </row>
    <row r="18" spans="1:59" outlineLevel="1" x14ac:dyDescent="0.2">
      <c r="A18" s="170">
        <v>6</v>
      </c>
      <c r="B18" s="171" t="s">
        <v>556</v>
      </c>
      <c r="C18" s="188" t="s">
        <v>557</v>
      </c>
      <c r="D18" s="172" t="s">
        <v>194</v>
      </c>
      <c r="E18" s="173">
        <v>10.199999999999999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15</v>
      </c>
      <c r="M18" s="175">
        <f>G18*(1+L18/100)</f>
        <v>0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5" t="s">
        <v>554</v>
      </c>
      <c r="S18" s="176" t="s">
        <v>149</v>
      </c>
      <c r="T18" s="160">
        <v>3.5329999999999999</v>
      </c>
      <c r="U18" s="160">
        <f>ROUND(E18*T18,2)</f>
        <v>36.04</v>
      </c>
      <c r="V18" s="160"/>
      <c r="W18" s="160" t="s">
        <v>154</v>
      </c>
      <c r="X18" s="151"/>
      <c r="Y18" s="151"/>
      <c r="Z18" s="151"/>
      <c r="AA18" s="151"/>
      <c r="AB18" s="151"/>
      <c r="AC18" s="151"/>
      <c r="AD18" s="151"/>
      <c r="AE18" s="151"/>
      <c r="AF18" s="151" t="s">
        <v>542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</row>
    <row r="19" spans="1:59" outlineLevel="1" x14ac:dyDescent="0.2">
      <c r="A19" s="158"/>
      <c r="B19" s="159"/>
      <c r="C19" s="248" t="s">
        <v>558</v>
      </c>
      <c r="D19" s="249"/>
      <c r="E19" s="249"/>
      <c r="F19" s="249"/>
      <c r="G19" s="249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1"/>
      <c r="Y19" s="151"/>
      <c r="Z19" s="151"/>
      <c r="AA19" s="151"/>
      <c r="AB19" s="151"/>
      <c r="AC19" s="151"/>
      <c r="AD19" s="151"/>
      <c r="AE19" s="151"/>
      <c r="AF19" s="151" t="s">
        <v>175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</row>
    <row r="20" spans="1:59" outlineLevel="1" x14ac:dyDescent="0.2">
      <c r="A20" s="170">
        <v>7</v>
      </c>
      <c r="B20" s="171" t="s">
        <v>559</v>
      </c>
      <c r="C20" s="188" t="s">
        <v>560</v>
      </c>
      <c r="D20" s="172" t="s">
        <v>194</v>
      </c>
      <c r="E20" s="173">
        <v>10.199999999999999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15</v>
      </c>
      <c r="M20" s="175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5" t="s">
        <v>554</v>
      </c>
      <c r="S20" s="176" t="s">
        <v>149</v>
      </c>
      <c r="T20" s="160">
        <v>1.7629999999999999</v>
      </c>
      <c r="U20" s="160">
        <f>ROUND(E20*T20,2)</f>
        <v>17.98</v>
      </c>
      <c r="V20" s="160"/>
      <c r="W20" s="160" t="s">
        <v>154</v>
      </c>
      <c r="X20" s="151"/>
      <c r="Y20" s="151"/>
      <c r="Z20" s="151"/>
      <c r="AA20" s="151"/>
      <c r="AB20" s="151"/>
      <c r="AC20" s="151"/>
      <c r="AD20" s="151"/>
      <c r="AE20" s="151"/>
      <c r="AF20" s="151" t="s">
        <v>542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</row>
    <row r="21" spans="1:59" outlineLevel="1" x14ac:dyDescent="0.2">
      <c r="A21" s="158"/>
      <c r="B21" s="159"/>
      <c r="C21" s="248" t="s">
        <v>561</v>
      </c>
      <c r="D21" s="249"/>
      <c r="E21" s="249"/>
      <c r="F21" s="249"/>
      <c r="G21" s="249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 t="s">
        <v>175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84" t="str">
        <f>C21</f>
        <v>Příplatek k cenám hloubených vykopávek za ztížení vykopávky v blízkosti podzemního vedení nebo výbušnin pro jakoukoliv třídu horniny.</v>
      </c>
      <c r="BA21" s="151"/>
      <c r="BB21" s="151"/>
      <c r="BC21" s="151"/>
      <c r="BD21" s="151"/>
      <c r="BE21" s="151"/>
      <c r="BF21" s="151"/>
      <c r="BG21" s="151"/>
    </row>
    <row r="22" spans="1:59" ht="22.5" outlineLevel="1" x14ac:dyDescent="0.2">
      <c r="A22" s="170">
        <v>8</v>
      </c>
      <c r="B22" s="171" t="s">
        <v>562</v>
      </c>
      <c r="C22" s="188" t="s">
        <v>563</v>
      </c>
      <c r="D22" s="172" t="s">
        <v>158</v>
      </c>
      <c r="E22" s="173">
        <v>21.5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15</v>
      </c>
      <c r="M22" s="175">
        <f>G22*(1+L22/100)</f>
        <v>0</v>
      </c>
      <c r="N22" s="175">
        <v>9.8999999999999999E-4</v>
      </c>
      <c r="O22" s="175">
        <f>ROUND(E22*N22,2)</f>
        <v>0.02</v>
      </c>
      <c r="P22" s="175">
        <v>0</v>
      </c>
      <c r="Q22" s="175">
        <f>ROUND(E22*P22,2)</f>
        <v>0</v>
      </c>
      <c r="R22" s="175" t="s">
        <v>554</v>
      </c>
      <c r="S22" s="176" t="s">
        <v>149</v>
      </c>
      <c r="T22" s="160">
        <v>0.23599999999999999</v>
      </c>
      <c r="U22" s="160">
        <f>ROUND(E22*T22,2)</f>
        <v>5.07</v>
      </c>
      <c r="V22" s="160"/>
      <c r="W22" s="160" t="s">
        <v>154</v>
      </c>
      <c r="X22" s="151"/>
      <c r="Y22" s="151"/>
      <c r="Z22" s="151"/>
      <c r="AA22" s="151"/>
      <c r="AB22" s="151"/>
      <c r="AC22" s="151"/>
      <c r="AD22" s="151"/>
      <c r="AE22" s="151"/>
      <c r="AF22" s="151" t="s">
        <v>542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</row>
    <row r="23" spans="1:59" outlineLevel="1" x14ac:dyDescent="0.2">
      <c r="A23" s="158"/>
      <c r="B23" s="159"/>
      <c r="C23" s="248" t="s">
        <v>564</v>
      </c>
      <c r="D23" s="249"/>
      <c r="E23" s="249"/>
      <c r="F23" s="249"/>
      <c r="G23" s="249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1"/>
      <c r="Y23" s="151"/>
      <c r="Z23" s="151"/>
      <c r="AA23" s="151"/>
      <c r="AB23" s="151"/>
      <c r="AC23" s="151"/>
      <c r="AD23" s="151"/>
      <c r="AE23" s="151"/>
      <c r="AF23" s="151" t="s">
        <v>175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</row>
    <row r="24" spans="1:59" outlineLevel="1" x14ac:dyDescent="0.2">
      <c r="A24" s="170">
        <v>9</v>
      </c>
      <c r="B24" s="171" t="s">
        <v>565</v>
      </c>
      <c r="C24" s="188" t="s">
        <v>566</v>
      </c>
      <c r="D24" s="172" t="s">
        <v>158</v>
      </c>
      <c r="E24" s="173">
        <v>21.5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15</v>
      </c>
      <c r="M24" s="175">
        <f>G24*(1+L24/100)</f>
        <v>0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5" t="s">
        <v>554</v>
      </c>
      <c r="S24" s="176" t="s">
        <v>149</v>
      </c>
      <c r="T24" s="160">
        <v>7.0000000000000007E-2</v>
      </c>
      <c r="U24" s="160">
        <f>ROUND(E24*T24,2)</f>
        <v>1.51</v>
      </c>
      <c r="V24" s="160"/>
      <c r="W24" s="160" t="s">
        <v>154</v>
      </c>
      <c r="X24" s="151"/>
      <c r="Y24" s="151"/>
      <c r="Z24" s="151"/>
      <c r="AA24" s="151"/>
      <c r="AB24" s="151"/>
      <c r="AC24" s="151"/>
      <c r="AD24" s="151"/>
      <c r="AE24" s="151"/>
      <c r="AF24" s="151" t="s">
        <v>542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</row>
    <row r="25" spans="1:59" outlineLevel="1" x14ac:dyDescent="0.2">
      <c r="A25" s="158"/>
      <c r="B25" s="159"/>
      <c r="C25" s="248" t="s">
        <v>567</v>
      </c>
      <c r="D25" s="249"/>
      <c r="E25" s="249"/>
      <c r="F25" s="249"/>
      <c r="G25" s="249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1"/>
      <c r="Y25" s="151"/>
      <c r="Z25" s="151"/>
      <c r="AA25" s="151"/>
      <c r="AB25" s="151"/>
      <c r="AC25" s="151"/>
      <c r="AD25" s="151"/>
      <c r="AE25" s="151"/>
      <c r="AF25" s="151" t="s">
        <v>175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</row>
    <row r="26" spans="1:59" outlineLevel="1" x14ac:dyDescent="0.2">
      <c r="A26" s="170">
        <v>10</v>
      </c>
      <c r="B26" s="171" t="s">
        <v>568</v>
      </c>
      <c r="C26" s="188" t="s">
        <v>569</v>
      </c>
      <c r="D26" s="172" t="s">
        <v>194</v>
      </c>
      <c r="E26" s="173">
        <v>10.199999999999999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15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 t="s">
        <v>554</v>
      </c>
      <c r="S26" s="176" t="s">
        <v>149</v>
      </c>
      <c r="T26" s="160">
        <v>0.34499999999999997</v>
      </c>
      <c r="U26" s="160">
        <f>ROUND(E26*T26,2)</f>
        <v>3.52</v>
      </c>
      <c r="V26" s="160"/>
      <c r="W26" s="160" t="s">
        <v>154</v>
      </c>
      <c r="X26" s="151"/>
      <c r="Y26" s="151"/>
      <c r="Z26" s="151"/>
      <c r="AA26" s="151"/>
      <c r="AB26" s="151"/>
      <c r="AC26" s="151"/>
      <c r="AD26" s="151"/>
      <c r="AE26" s="151"/>
      <c r="AF26" s="151" t="s">
        <v>542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</row>
    <row r="27" spans="1:59" outlineLevel="1" x14ac:dyDescent="0.2">
      <c r="A27" s="158"/>
      <c r="B27" s="159"/>
      <c r="C27" s="248" t="s">
        <v>570</v>
      </c>
      <c r="D27" s="249"/>
      <c r="E27" s="249"/>
      <c r="F27" s="249"/>
      <c r="G27" s="249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1"/>
      <c r="Y27" s="151"/>
      <c r="Z27" s="151"/>
      <c r="AA27" s="151"/>
      <c r="AB27" s="151"/>
      <c r="AC27" s="151"/>
      <c r="AD27" s="151"/>
      <c r="AE27" s="151"/>
      <c r="AF27" s="151" t="s">
        <v>175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84" t="str">
        <f>C27</f>
        <v>bez naložení do dopravní nádoby, ale s vyprázdněním dopravní nádoby na hromadu nebo na dopravní prostředek,</v>
      </c>
      <c r="BA27" s="151"/>
      <c r="BB27" s="151"/>
      <c r="BC27" s="151"/>
      <c r="BD27" s="151"/>
      <c r="BE27" s="151"/>
      <c r="BF27" s="151"/>
      <c r="BG27" s="151"/>
    </row>
    <row r="28" spans="1:59" outlineLevel="1" x14ac:dyDescent="0.2">
      <c r="A28" s="170">
        <v>11</v>
      </c>
      <c r="B28" s="171" t="s">
        <v>571</v>
      </c>
      <c r="C28" s="188" t="s">
        <v>572</v>
      </c>
      <c r="D28" s="172" t="s">
        <v>194</v>
      </c>
      <c r="E28" s="173">
        <v>1.8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15</v>
      </c>
      <c r="M28" s="175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5" t="s">
        <v>554</v>
      </c>
      <c r="S28" s="176" t="s">
        <v>149</v>
      </c>
      <c r="T28" s="160">
        <v>1.587</v>
      </c>
      <c r="U28" s="160">
        <f>ROUND(E28*T28,2)</f>
        <v>2.86</v>
      </c>
      <c r="V28" s="160"/>
      <c r="W28" s="160" t="s">
        <v>154</v>
      </c>
      <c r="X28" s="151"/>
      <c r="Y28" s="151"/>
      <c r="Z28" s="151"/>
      <c r="AA28" s="151"/>
      <c r="AB28" s="151"/>
      <c r="AC28" s="151"/>
      <c r="AD28" s="151"/>
      <c r="AE28" s="151"/>
      <c r="AF28" s="151" t="s">
        <v>542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</row>
    <row r="29" spans="1:59" ht="22.5" outlineLevel="1" x14ac:dyDescent="0.2">
      <c r="A29" s="158"/>
      <c r="B29" s="159"/>
      <c r="C29" s="248" t="s">
        <v>573</v>
      </c>
      <c r="D29" s="249"/>
      <c r="E29" s="249"/>
      <c r="F29" s="249"/>
      <c r="G29" s="249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1"/>
      <c r="Y29" s="151"/>
      <c r="Z29" s="151"/>
      <c r="AA29" s="151"/>
      <c r="AB29" s="151"/>
      <c r="AC29" s="151"/>
      <c r="AD29" s="151"/>
      <c r="AE29" s="151"/>
      <c r="AF29" s="151" t="s">
        <v>175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84" t="str">
        <f>C29</f>
        <v>sypaninou z vhodných hornin tř. 1 - 4 nebo materiálem připraveným podél výkopu ve vzdálenosti do 3 m od jeho kraje, pro jakoukoliv hloubku výkopu a jakoukoliv míru zhutnění,</v>
      </c>
      <c r="BA29" s="151"/>
      <c r="BB29" s="151"/>
      <c r="BC29" s="151"/>
      <c r="BD29" s="151"/>
      <c r="BE29" s="151"/>
      <c r="BF29" s="151"/>
      <c r="BG29" s="151"/>
    </row>
    <row r="30" spans="1:59" ht="22.5" outlineLevel="1" x14ac:dyDescent="0.2">
      <c r="A30" s="170">
        <v>12</v>
      </c>
      <c r="B30" s="171" t="s">
        <v>574</v>
      </c>
      <c r="C30" s="188" t="s">
        <v>575</v>
      </c>
      <c r="D30" s="172" t="s">
        <v>194</v>
      </c>
      <c r="E30" s="173">
        <v>8.4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15</v>
      </c>
      <c r="M30" s="175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5" t="s">
        <v>554</v>
      </c>
      <c r="S30" s="176" t="s">
        <v>149</v>
      </c>
      <c r="T30" s="160">
        <v>0.20200000000000001</v>
      </c>
      <c r="U30" s="160">
        <f>ROUND(E30*T30,2)</f>
        <v>1.7</v>
      </c>
      <c r="V30" s="160"/>
      <c r="W30" s="160" t="s">
        <v>154</v>
      </c>
      <c r="X30" s="151"/>
      <c r="Y30" s="151"/>
      <c r="Z30" s="151"/>
      <c r="AA30" s="151"/>
      <c r="AB30" s="151"/>
      <c r="AC30" s="151"/>
      <c r="AD30" s="151"/>
      <c r="AE30" s="151"/>
      <c r="AF30" s="151" t="s">
        <v>542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</row>
    <row r="31" spans="1:59" outlineLevel="1" x14ac:dyDescent="0.2">
      <c r="A31" s="158"/>
      <c r="B31" s="159"/>
      <c r="C31" s="248" t="s">
        <v>576</v>
      </c>
      <c r="D31" s="249"/>
      <c r="E31" s="249"/>
      <c r="F31" s="249"/>
      <c r="G31" s="249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1"/>
      <c r="Y31" s="151"/>
      <c r="Z31" s="151"/>
      <c r="AA31" s="151"/>
      <c r="AB31" s="151"/>
      <c r="AC31" s="151"/>
      <c r="AD31" s="151"/>
      <c r="AE31" s="151"/>
      <c r="AF31" s="151" t="s">
        <v>175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</row>
    <row r="32" spans="1:59" outlineLevel="1" x14ac:dyDescent="0.2">
      <c r="A32" s="158"/>
      <c r="B32" s="159"/>
      <c r="C32" s="259" t="s">
        <v>577</v>
      </c>
      <c r="D32" s="260"/>
      <c r="E32" s="260"/>
      <c r="F32" s="260"/>
      <c r="G32" s="2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 t="s">
        <v>220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</row>
    <row r="33" spans="1:59" ht="22.5" outlineLevel="1" x14ac:dyDescent="0.2">
      <c r="A33" s="177">
        <v>13</v>
      </c>
      <c r="B33" s="178" t="s">
        <v>578</v>
      </c>
      <c r="C33" s="187" t="s">
        <v>579</v>
      </c>
      <c r="D33" s="179" t="s">
        <v>194</v>
      </c>
      <c r="E33" s="180">
        <v>1.8</v>
      </c>
      <c r="F33" s="181"/>
      <c r="G33" s="182">
        <f>ROUND(E33*F33,2)</f>
        <v>0</v>
      </c>
      <c r="H33" s="181"/>
      <c r="I33" s="182">
        <f>ROUND(E33*H33,2)</f>
        <v>0</v>
      </c>
      <c r="J33" s="181"/>
      <c r="K33" s="182">
        <f>ROUND(E33*J33,2)</f>
        <v>0</v>
      </c>
      <c r="L33" s="182">
        <v>15</v>
      </c>
      <c r="M33" s="182">
        <f>G33*(1+L33/100)</f>
        <v>0</v>
      </c>
      <c r="N33" s="182">
        <v>0</v>
      </c>
      <c r="O33" s="182">
        <f>ROUND(E33*N33,2)</f>
        <v>0</v>
      </c>
      <c r="P33" s="182">
        <v>0</v>
      </c>
      <c r="Q33" s="182">
        <f>ROUND(E33*P33,2)</f>
        <v>0</v>
      </c>
      <c r="R33" s="182" t="s">
        <v>554</v>
      </c>
      <c r="S33" s="183" t="s">
        <v>149</v>
      </c>
      <c r="T33" s="160">
        <v>5.2999999999999999E-2</v>
      </c>
      <c r="U33" s="160">
        <f>ROUND(E33*T33,2)</f>
        <v>0.1</v>
      </c>
      <c r="V33" s="160"/>
      <c r="W33" s="160" t="s">
        <v>154</v>
      </c>
      <c r="X33" s="151"/>
      <c r="Y33" s="151"/>
      <c r="Z33" s="151"/>
      <c r="AA33" s="151"/>
      <c r="AB33" s="151"/>
      <c r="AC33" s="151"/>
      <c r="AD33" s="151"/>
      <c r="AE33" s="151"/>
      <c r="AF33" s="151" t="s">
        <v>542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</row>
    <row r="34" spans="1:59" ht="22.5" outlineLevel="1" x14ac:dyDescent="0.2">
      <c r="A34" s="170">
        <v>14</v>
      </c>
      <c r="B34" s="171" t="s">
        <v>580</v>
      </c>
      <c r="C34" s="188" t="s">
        <v>581</v>
      </c>
      <c r="D34" s="172" t="s">
        <v>194</v>
      </c>
      <c r="E34" s="173">
        <v>1.8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15</v>
      </c>
      <c r="M34" s="175">
        <f>G34*(1+L34/100)</f>
        <v>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5" t="s">
        <v>554</v>
      </c>
      <c r="S34" s="176" t="s">
        <v>149</v>
      </c>
      <c r="T34" s="160">
        <v>1.0999999999999999E-2</v>
      </c>
      <c r="U34" s="160">
        <f>ROUND(E34*T34,2)</f>
        <v>0.02</v>
      </c>
      <c r="V34" s="160"/>
      <c r="W34" s="160" t="s">
        <v>154</v>
      </c>
      <c r="X34" s="151"/>
      <c r="Y34" s="151"/>
      <c r="Z34" s="151"/>
      <c r="AA34" s="151"/>
      <c r="AB34" s="151"/>
      <c r="AC34" s="151"/>
      <c r="AD34" s="151"/>
      <c r="AE34" s="151"/>
      <c r="AF34" s="151" t="s">
        <v>542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</row>
    <row r="35" spans="1:59" outlineLevel="1" x14ac:dyDescent="0.2">
      <c r="A35" s="158"/>
      <c r="B35" s="159"/>
      <c r="C35" s="248" t="s">
        <v>582</v>
      </c>
      <c r="D35" s="249"/>
      <c r="E35" s="249"/>
      <c r="F35" s="249"/>
      <c r="G35" s="249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1"/>
      <c r="Y35" s="151"/>
      <c r="Z35" s="151"/>
      <c r="AA35" s="151"/>
      <c r="AB35" s="151"/>
      <c r="AC35" s="151"/>
      <c r="AD35" s="151"/>
      <c r="AE35" s="151"/>
      <c r="AF35" s="151" t="s">
        <v>175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</row>
    <row r="36" spans="1:59" outlineLevel="1" x14ac:dyDescent="0.2">
      <c r="A36" s="177">
        <v>15</v>
      </c>
      <c r="B36" s="178" t="s">
        <v>583</v>
      </c>
      <c r="C36" s="187" t="s">
        <v>584</v>
      </c>
      <c r="D36" s="179" t="s">
        <v>585</v>
      </c>
      <c r="E36" s="180">
        <v>1.8</v>
      </c>
      <c r="F36" s="181"/>
      <c r="G36" s="182">
        <f>ROUND(E36*F36,2)</f>
        <v>0</v>
      </c>
      <c r="H36" s="181"/>
      <c r="I36" s="182">
        <f>ROUND(E36*H36,2)</f>
        <v>0</v>
      </c>
      <c r="J36" s="181"/>
      <c r="K36" s="182">
        <f>ROUND(E36*J36,2)</f>
        <v>0</v>
      </c>
      <c r="L36" s="182">
        <v>15</v>
      </c>
      <c r="M36" s="182">
        <f>G36*(1+L36/100)</f>
        <v>0</v>
      </c>
      <c r="N36" s="182">
        <v>0</v>
      </c>
      <c r="O36" s="182">
        <f>ROUND(E36*N36,2)</f>
        <v>0</v>
      </c>
      <c r="P36" s="182">
        <v>0</v>
      </c>
      <c r="Q36" s="182">
        <f>ROUND(E36*P36,2)</f>
        <v>0</v>
      </c>
      <c r="R36" s="182" t="s">
        <v>554</v>
      </c>
      <c r="S36" s="183" t="s">
        <v>149</v>
      </c>
      <c r="T36" s="160">
        <v>0</v>
      </c>
      <c r="U36" s="160">
        <f>ROUND(E36*T36,2)</f>
        <v>0</v>
      </c>
      <c r="V36" s="160"/>
      <c r="W36" s="160" t="s">
        <v>154</v>
      </c>
      <c r="X36" s="151"/>
      <c r="Y36" s="151"/>
      <c r="Z36" s="151"/>
      <c r="AA36" s="151"/>
      <c r="AB36" s="151"/>
      <c r="AC36" s="151"/>
      <c r="AD36" s="151"/>
      <c r="AE36" s="151"/>
      <c r="AF36" s="151" t="s">
        <v>542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</row>
    <row r="37" spans="1:59" x14ac:dyDescent="0.2">
      <c r="A37" s="164" t="s">
        <v>144</v>
      </c>
      <c r="B37" s="165" t="s">
        <v>61</v>
      </c>
      <c r="C37" s="186" t="s">
        <v>62</v>
      </c>
      <c r="D37" s="166"/>
      <c r="E37" s="167"/>
      <c r="F37" s="168"/>
      <c r="G37" s="168">
        <f>SUMIF(AF38:AF40,"&lt;&gt;NOR",G38:G40)</f>
        <v>0</v>
      </c>
      <c r="H37" s="168"/>
      <c r="I37" s="168">
        <f>SUM(I38:I40)</f>
        <v>0</v>
      </c>
      <c r="J37" s="168"/>
      <c r="K37" s="168">
        <f>SUM(K38:K40)</f>
        <v>0</v>
      </c>
      <c r="L37" s="168"/>
      <c r="M37" s="168">
        <f>SUM(M38:M40)</f>
        <v>0</v>
      </c>
      <c r="N37" s="168"/>
      <c r="O37" s="168">
        <f>SUM(O38:O40)</f>
        <v>0.04</v>
      </c>
      <c r="P37" s="168"/>
      <c r="Q37" s="168">
        <f>SUM(Q38:Q40)</f>
        <v>0</v>
      </c>
      <c r="R37" s="168"/>
      <c r="S37" s="169"/>
      <c r="T37" s="163"/>
      <c r="U37" s="163">
        <f>SUM(U38:U40)</f>
        <v>0.41</v>
      </c>
      <c r="V37" s="163"/>
      <c r="W37" s="163"/>
      <c r="AF37" t="s">
        <v>145</v>
      </c>
    </row>
    <row r="38" spans="1:59" outlineLevel="1" x14ac:dyDescent="0.2">
      <c r="A38" s="170">
        <v>16</v>
      </c>
      <c r="B38" s="171" t="s">
        <v>586</v>
      </c>
      <c r="C38" s="188" t="s">
        <v>587</v>
      </c>
      <c r="D38" s="172" t="s">
        <v>184</v>
      </c>
      <c r="E38" s="173">
        <v>0.02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15</v>
      </c>
      <c r="M38" s="175">
        <f>G38*(1+L38/100)</f>
        <v>0</v>
      </c>
      <c r="N38" s="175">
        <v>1.0900000000000001</v>
      </c>
      <c r="O38" s="175">
        <f>ROUND(E38*N38,2)</f>
        <v>0.02</v>
      </c>
      <c r="P38" s="175">
        <v>0</v>
      </c>
      <c r="Q38" s="175">
        <f>ROUND(E38*P38,2)</f>
        <v>0</v>
      </c>
      <c r="R38" s="175" t="s">
        <v>173</v>
      </c>
      <c r="S38" s="176" t="s">
        <v>149</v>
      </c>
      <c r="T38" s="160">
        <v>20.6</v>
      </c>
      <c r="U38" s="160">
        <f>ROUND(E38*T38,2)</f>
        <v>0.41</v>
      </c>
      <c r="V38" s="160"/>
      <c r="W38" s="160" t="s">
        <v>154</v>
      </c>
      <c r="X38" s="151"/>
      <c r="Y38" s="151"/>
      <c r="Z38" s="151"/>
      <c r="AA38" s="151"/>
      <c r="AB38" s="151"/>
      <c r="AC38" s="151"/>
      <c r="AD38" s="151"/>
      <c r="AE38" s="151"/>
      <c r="AF38" s="151" t="s">
        <v>542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</row>
    <row r="39" spans="1:59" outlineLevel="1" x14ac:dyDescent="0.2">
      <c r="A39" s="158"/>
      <c r="B39" s="159"/>
      <c r="C39" s="248" t="s">
        <v>588</v>
      </c>
      <c r="D39" s="249"/>
      <c r="E39" s="249"/>
      <c r="F39" s="249"/>
      <c r="G39" s="249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1"/>
      <c r="Y39" s="151"/>
      <c r="Z39" s="151"/>
      <c r="AA39" s="151"/>
      <c r="AB39" s="151"/>
      <c r="AC39" s="151"/>
      <c r="AD39" s="151"/>
      <c r="AE39" s="151"/>
      <c r="AF39" s="151" t="s">
        <v>175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</row>
    <row r="40" spans="1:59" outlineLevel="1" x14ac:dyDescent="0.2">
      <c r="A40" s="177">
        <v>17</v>
      </c>
      <c r="B40" s="178" t="s">
        <v>589</v>
      </c>
      <c r="C40" s="187" t="s">
        <v>590</v>
      </c>
      <c r="D40" s="179" t="s">
        <v>184</v>
      </c>
      <c r="E40" s="180">
        <v>0.02</v>
      </c>
      <c r="F40" s="181"/>
      <c r="G40" s="182">
        <f>ROUND(E40*F40,2)</f>
        <v>0</v>
      </c>
      <c r="H40" s="181"/>
      <c r="I40" s="182">
        <f>ROUND(E40*H40,2)</f>
        <v>0</v>
      </c>
      <c r="J40" s="181"/>
      <c r="K40" s="182">
        <f>ROUND(E40*J40,2)</f>
        <v>0</v>
      </c>
      <c r="L40" s="182">
        <v>15</v>
      </c>
      <c r="M40" s="182">
        <f>G40*(1+L40/100)</f>
        <v>0</v>
      </c>
      <c r="N40" s="182">
        <v>1</v>
      </c>
      <c r="O40" s="182">
        <f>ROUND(E40*N40,2)</f>
        <v>0.02</v>
      </c>
      <c r="P40" s="182">
        <v>0</v>
      </c>
      <c r="Q40" s="182">
        <f>ROUND(E40*P40,2)</f>
        <v>0</v>
      </c>
      <c r="R40" s="182" t="s">
        <v>591</v>
      </c>
      <c r="S40" s="183" t="s">
        <v>149</v>
      </c>
      <c r="T40" s="160">
        <v>0</v>
      </c>
      <c r="U40" s="160">
        <f>ROUND(E40*T40,2)</f>
        <v>0</v>
      </c>
      <c r="V40" s="160"/>
      <c r="W40" s="160" t="s">
        <v>166</v>
      </c>
      <c r="X40" s="151"/>
      <c r="Y40" s="151"/>
      <c r="Z40" s="151"/>
      <c r="AA40" s="151"/>
      <c r="AB40" s="151"/>
      <c r="AC40" s="151"/>
      <c r="AD40" s="151"/>
      <c r="AE40" s="151"/>
      <c r="AF40" s="151" t="s">
        <v>592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</row>
    <row r="41" spans="1:59" x14ac:dyDescent="0.2">
      <c r="A41" s="164" t="s">
        <v>144</v>
      </c>
      <c r="B41" s="165" t="s">
        <v>65</v>
      </c>
      <c r="C41" s="186" t="s">
        <v>66</v>
      </c>
      <c r="D41" s="166"/>
      <c r="E41" s="167"/>
      <c r="F41" s="168"/>
      <c r="G41" s="168">
        <f>SUMIF(AF42:AF50,"&lt;&gt;NOR",G42:G50)</f>
        <v>0</v>
      </c>
      <c r="H41" s="168"/>
      <c r="I41" s="168">
        <f>SUM(I42:I50)</f>
        <v>0</v>
      </c>
      <c r="J41" s="168"/>
      <c r="K41" s="168">
        <f>SUM(K42:K50)</f>
        <v>0</v>
      </c>
      <c r="L41" s="168"/>
      <c r="M41" s="168">
        <f>SUM(M42:M50)</f>
        <v>0</v>
      </c>
      <c r="N41" s="168"/>
      <c r="O41" s="168">
        <f>SUM(O42:O50)</f>
        <v>7.77</v>
      </c>
      <c r="P41" s="168"/>
      <c r="Q41" s="168">
        <f>SUM(Q42:Q50)</f>
        <v>0</v>
      </c>
      <c r="R41" s="168"/>
      <c r="S41" s="169"/>
      <c r="T41" s="163"/>
      <c r="U41" s="163">
        <f>SUM(U42:U50)</f>
        <v>2.9</v>
      </c>
      <c r="V41" s="163"/>
      <c r="W41" s="163"/>
      <c r="AF41" t="s">
        <v>145</v>
      </c>
    </row>
    <row r="42" spans="1:59" outlineLevel="1" x14ac:dyDescent="0.2">
      <c r="A42" s="170">
        <v>18</v>
      </c>
      <c r="B42" s="171" t="s">
        <v>593</v>
      </c>
      <c r="C42" s="188" t="s">
        <v>594</v>
      </c>
      <c r="D42" s="172" t="s">
        <v>158</v>
      </c>
      <c r="E42" s="173">
        <v>6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15</v>
      </c>
      <c r="M42" s="175">
        <f>G42*(1+L42/100)</f>
        <v>0</v>
      </c>
      <c r="N42" s="175">
        <v>0.50600999999999996</v>
      </c>
      <c r="O42" s="175">
        <f>ROUND(E42*N42,2)</f>
        <v>3.04</v>
      </c>
      <c r="P42" s="175">
        <v>0</v>
      </c>
      <c r="Q42" s="175">
        <f>ROUND(E42*P42,2)</f>
        <v>0</v>
      </c>
      <c r="R42" s="175" t="s">
        <v>225</v>
      </c>
      <c r="S42" s="176" t="s">
        <v>149</v>
      </c>
      <c r="T42" s="160">
        <v>0.02</v>
      </c>
      <c r="U42" s="160">
        <f>ROUND(E42*T42,2)</f>
        <v>0.12</v>
      </c>
      <c r="V42" s="160"/>
      <c r="W42" s="160" t="s">
        <v>154</v>
      </c>
      <c r="X42" s="151"/>
      <c r="Y42" s="151"/>
      <c r="Z42" s="151"/>
      <c r="AA42" s="151"/>
      <c r="AB42" s="151"/>
      <c r="AC42" s="151"/>
      <c r="AD42" s="151"/>
      <c r="AE42" s="151"/>
      <c r="AF42" s="151" t="s">
        <v>542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</row>
    <row r="43" spans="1:59" outlineLevel="1" x14ac:dyDescent="0.2">
      <c r="A43" s="158"/>
      <c r="B43" s="159"/>
      <c r="C43" s="248" t="s">
        <v>226</v>
      </c>
      <c r="D43" s="249"/>
      <c r="E43" s="249"/>
      <c r="F43" s="249"/>
      <c r="G43" s="249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1"/>
      <c r="Y43" s="151"/>
      <c r="Z43" s="151"/>
      <c r="AA43" s="151"/>
      <c r="AB43" s="151"/>
      <c r="AC43" s="151"/>
      <c r="AD43" s="151"/>
      <c r="AE43" s="151"/>
      <c r="AF43" s="151" t="s">
        <v>175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</row>
    <row r="44" spans="1:59" ht="22.5" outlineLevel="1" x14ac:dyDescent="0.2">
      <c r="A44" s="177">
        <v>19</v>
      </c>
      <c r="B44" s="178" t="s">
        <v>595</v>
      </c>
      <c r="C44" s="187" t="s">
        <v>596</v>
      </c>
      <c r="D44" s="179" t="s">
        <v>158</v>
      </c>
      <c r="E44" s="180">
        <v>6</v>
      </c>
      <c r="F44" s="181"/>
      <c r="G44" s="182">
        <f>ROUND(E44*F44,2)</f>
        <v>0</v>
      </c>
      <c r="H44" s="181"/>
      <c r="I44" s="182">
        <f>ROUND(E44*H44,2)</f>
        <v>0</v>
      </c>
      <c r="J44" s="181"/>
      <c r="K44" s="182">
        <f>ROUND(E44*J44,2)</f>
        <v>0</v>
      </c>
      <c r="L44" s="182">
        <v>15</v>
      </c>
      <c r="M44" s="182">
        <f>G44*(1+L44/100)</f>
        <v>0</v>
      </c>
      <c r="N44" s="182">
        <v>0.378</v>
      </c>
      <c r="O44" s="182">
        <f>ROUND(E44*N44,2)</f>
        <v>2.27</v>
      </c>
      <c r="P44" s="182">
        <v>0</v>
      </c>
      <c r="Q44" s="182">
        <f>ROUND(E44*P44,2)</f>
        <v>0</v>
      </c>
      <c r="R44" s="182" t="s">
        <v>225</v>
      </c>
      <c r="S44" s="183" t="s">
        <v>149</v>
      </c>
      <c r="T44" s="160">
        <v>2.5999999999999999E-2</v>
      </c>
      <c r="U44" s="160">
        <f>ROUND(E44*T44,2)</f>
        <v>0.16</v>
      </c>
      <c r="V44" s="160"/>
      <c r="W44" s="160" t="s">
        <v>154</v>
      </c>
      <c r="X44" s="151"/>
      <c r="Y44" s="151"/>
      <c r="Z44" s="151"/>
      <c r="AA44" s="151"/>
      <c r="AB44" s="151"/>
      <c r="AC44" s="151"/>
      <c r="AD44" s="151"/>
      <c r="AE44" s="151"/>
      <c r="AF44" s="151" t="s">
        <v>542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</row>
    <row r="45" spans="1:59" ht="22.5" outlineLevel="1" x14ac:dyDescent="0.2">
      <c r="A45" s="170">
        <v>20</v>
      </c>
      <c r="B45" s="171" t="s">
        <v>597</v>
      </c>
      <c r="C45" s="188" t="s">
        <v>598</v>
      </c>
      <c r="D45" s="172" t="s">
        <v>158</v>
      </c>
      <c r="E45" s="173">
        <v>6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15</v>
      </c>
      <c r="M45" s="175">
        <f>G45*(1+L45/100)</f>
        <v>0</v>
      </c>
      <c r="N45" s="175">
        <v>2.2179999999999998E-2</v>
      </c>
      <c r="O45" s="175">
        <f>ROUND(E45*N45,2)</f>
        <v>0.13</v>
      </c>
      <c r="P45" s="175">
        <v>0</v>
      </c>
      <c r="Q45" s="175">
        <f>ROUND(E45*P45,2)</f>
        <v>0</v>
      </c>
      <c r="R45" s="175" t="s">
        <v>225</v>
      </c>
      <c r="S45" s="176" t="s">
        <v>149</v>
      </c>
      <c r="T45" s="160">
        <v>3.5999999999999997E-2</v>
      </c>
      <c r="U45" s="160">
        <f>ROUND(E45*T45,2)</f>
        <v>0.22</v>
      </c>
      <c r="V45" s="160"/>
      <c r="W45" s="160" t="s">
        <v>154</v>
      </c>
      <c r="X45" s="151"/>
      <c r="Y45" s="151"/>
      <c r="Z45" s="151"/>
      <c r="AA45" s="151"/>
      <c r="AB45" s="151"/>
      <c r="AC45" s="151"/>
      <c r="AD45" s="151"/>
      <c r="AE45" s="151"/>
      <c r="AF45" s="151" t="s">
        <v>542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</row>
    <row r="46" spans="1:59" ht="22.5" outlineLevel="1" x14ac:dyDescent="0.2">
      <c r="A46" s="158"/>
      <c r="B46" s="159"/>
      <c r="C46" s="248" t="s">
        <v>599</v>
      </c>
      <c r="D46" s="249"/>
      <c r="E46" s="249"/>
      <c r="F46" s="249"/>
      <c r="G46" s="249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1"/>
      <c r="Y46" s="151"/>
      <c r="Z46" s="151"/>
      <c r="AA46" s="151"/>
      <c r="AB46" s="151"/>
      <c r="AC46" s="151"/>
      <c r="AD46" s="151"/>
      <c r="AE46" s="151"/>
      <c r="AF46" s="151" t="s">
        <v>175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84" t="str">
        <f>C46</f>
        <v>se zpracováním směsi v míchacím centru v obvodu staveniště, bez přidání vylepšovacího materiálu, s rozprostřením směsi, zhutněním a ošetřením vodou</v>
      </c>
      <c r="BA46" s="151"/>
      <c r="BB46" s="151"/>
      <c r="BC46" s="151"/>
      <c r="BD46" s="151"/>
      <c r="BE46" s="151"/>
      <c r="BF46" s="151"/>
      <c r="BG46" s="151"/>
    </row>
    <row r="47" spans="1:59" ht="22.5" outlineLevel="1" x14ac:dyDescent="0.2">
      <c r="A47" s="177">
        <v>21</v>
      </c>
      <c r="B47" s="178" t="s">
        <v>600</v>
      </c>
      <c r="C47" s="187" t="s">
        <v>601</v>
      </c>
      <c r="D47" s="179" t="s">
        <v>158</v>
      </c>
      <c r="E47" s="180">
        <v>6</v>
      </c>
      <c r="F47" s="181"/>
      <c r="G47" s="182">
        <f>ROUND(E47*F47,2)</f>
        <v>0</v>
      </c>
      <c r="H47" s="181"/>
      <c r="I47" s="182">
        <f>ROUND(E47*H47,2)</f>
        <v>0</v>
      </c>
      <c r="J47" s="181"/>
      <c r="K47" s="182">
        <f>ROUND(E47*J47,2)</f>
        <v>0</v>
      </c>
      <c r="L47" s="182">
        <v>15</v>
      </c>
      <c r="M47" s="182">
        <f>G47*(1+L47/100)</f>
        <v>0</v>
      </c>
      <c r="N47" s="182">
        <v>0.1008</v>
      </c>
      <c r="O47" s="182">
        <f>ROUND(E47*N47,2)</f>
        <v>0.6</v>
      </c>
      <c r="P47" s="182">
        <v>0</v>
      </c>
      <c r="Q47" s="182">
        <f>ROUND(E47*P47,2)</f>
        <v>0</v>
      </c>
      <c r="R47" s="182" t="s">
        <v>225</v>
      </c>
      <c r="S47" s="183" t="s">
        <v>149</v>
      </c>
      <c r="T47" s="160">
        <v>2.5000000000000001E-2</v>
      </c>
      <c r="U47" s="160">
        <f>ROUND(E47*T47,2)</f>
        <v>0.15</v>
      </c>
      <c r="V47" s="160"/>
      <c r="W47" s="160" t="s">
        <v>154</v>
      </c>
      <c r="X47" s="151"/>
      <c r="Y47" s="151"/>
      <c r="Z47" s="151"/>
      <c r="AA47" s="151"/>
      <c r="AB47" s="151"/>
      <c r="AC47" s="151"/>
      <c r="AD47" s="151"/>
      <c r="AE47" s="151"/>
      <c r="AF47" s="151" t="s">
        <v>542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</row>
    <row r="48" spans="1:59" ht="22.5" outlineLevel="1" x14ac:dyDescent="0.2">
      <c r="A48" s="170">
        <v>22</v>
      </c>
      <c r="B48" s="171" t="s">
        <v>602</v>
      </c>
      <c r="C48" s="188" t="s">
        <v>603</v>
      </c>
      <c r="D48" s="172" t="s">
        <v>158</v>
      </c>
      <c r="E48" s="173">
        <v>6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15</v>
      </c>
      <c r="M48" s="175">
        <f>G48*(1+L48/100)</f>
        <v>0</v>
      </c>
      <c r="N48" s="175">
        <v>7.1999999999999995E-2</v>
      </c>
      <c r="O48" s="175">
        <f>ROUND(E48*N48,2)</f>
        <v>0.43</v>
      </c>
      <c r="P48" s="175">
        <v>0</v>
      </c>
      <c r="Q48" s="175">
        <f>ROUND(E48*P48,2)</f>
        <v>0</v>
      </c>
      <c r="R48" s="175" t="s">
        <v>225</v>
      </c>
      <c r="S48" s="176" t="s">
        <v>149</v>
      </c>
      <c r="T48" s="160">
        <v>0.375</v>
      </c>
      <c r="U48" s="160">
        <f>ROUND(E48*T48,2)</f>
        <v>2.25</v>
      </c>
      <c r="V48" s="160"/>
      <c r="W48" s="160" t="s">
        <v>154</v>
      </c>
      <c r="X48" s="151"/>
      <c r="Y48" s="151"/>
      <c r="Z48" s="151"/>
      <c r="AA48" s="151"/>
      <c r="AB48" s="151"/>
      <c r="AC48" s="151"/>
      <c r="AD48" s="151"/>
      <c r="AE48" s="151"/>
      <c r="AF48" s="151" t="s">
        <v>542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</row>
    <row r="49" spans="1:59" ht="22.5" outlineLevel="1" x14ac:dyDescent="0.2">
      <c r="A49" s="158"/>
      <c r="B49" s="159"/>
      <c r="C49" s="248" t="s">
        <v>604</v>
      </c>
      <c r="D49" s="249"/>
      <c r="E49" s="249"/>
      <c r="F49" s="249"/>
      <c r="G49" s="249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1"/>
      <c r="Y49" s="151"/>
      <c r="Z49" s="151"/>
      <c r="AA49" s="151"/>
      <c r="AB49" s="151"/>
      <c r="AC49" s="151"/>
      <c r="AD49" s="151"/>
      <c r="AE49" s="151"/>
      <c r="AF49" s="151" t="s">
        <v>175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84" t="str">
        <f>C49</f>
        <v>komunikací pro pěší do velikosti dlaždic 0,25 m2 s provedením lože do tl. 30 mm, s vyplněním spár a se smetením přebytečného materiálu na vzdálenost do 3 m</v>
      </c>
      <c r="BA49" s="151"/>
      <c r="BB49" s="151"/>
      <c r="BC49" s="151"/>
      <c r="BD49" s="151"/>
      <c r="BE49" s="151"/>
      <c r="BF49" s="151"/>
      <c r="BG49" s="151"/>
    </row>
    <row r="50" spans="1:59" outlineLevel="1" x14ac:dyDescent="0.2">
      <c r="A50" s="177">
        <v>23</v>
      </c>
      <c r="B50" s="178" t="s">
        <v>605</v>
      </c>
      <c r="C50" s="187" t="s">
        <v>606</v>
      </c>
      <c r="D50" s="179" t="s">
        <v>158</v>
      </c>
      <c r="E50" s="180">
        <v>6</v>
      </c>
      <c r="F50" s="181"/>
      <c r="G50" s="182">
        <f>ROUND(E50*F50,2)</f>
        <v>0</v>
      </c>
      <c r="H50" s="181"/>
      <c r="I50" s="182">
        <f>ROUND(E50*H50,2)</f>
        <v>0</v>
      </c>
      <c r="J50" s="181"/>
      <c r="K50" s="182">
        <f>ROUND(E50*J50,2)</f>
        <v>0</v>
      </c>
      <c r="L50" s="182">
        <v>15</v>
      </c>
      <c r="M50" s="182">
        <f>G50*(1+L50/100)</f>
        <v>0</v>
      </c>
      <c r="N50" s="182">
        <v>0.216</v>
      </c>
      <c r="O50" s="182">
        <f>ROUND(E50*N50,2)</f>
        <v>1.3</v>
      </c>
      <c r="P50" s="182">
        <v>0</v>
      </c>
      <c r="Q50" s="182">
        <f>ROUND(E50*P50,2)</f>
        <v>0</v>
      </c>
      <c r="R50" s="182" t="s">
        <v>591</v>
      </c>
      <c r="S50" s="183" t="s">
        <v>149</v>
      </c>
      <c r="T50" s="160">
        <v>0</v>
      </c>
      <c r="U50" s="160">
        <f>ROUND(E50*T50,2)</f>
        <v>0</v>
      </c>
      <c r="V50" s="160"/>
      <c r="W50" s="160" t="s">
        <v>166</v>
      </c>
      <c r="X50" s="151"/>
      <c r="Y50" s="151"/>
      <c r="Z50" s="151"/>
      <c r="AA50" s="151"/>
      <c r="AB50" s="151"/>
      <c r="AC50" s="151"/>
      <c r="AD50" s="151"/>
      <c r="AE50" s="151"/>
      <c r="AF50" s="151" t="s">
        <v>592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</row>
    <row r="51" spans="1:59" x14ac:dyDescent="0.2">
      <c r="A51" s="164" t="s">
        <v>144</v>
      </c>
      <c r="B51" s="165" t="s">
        <v>70</v>
      </c>
      <c r="C51" s="186" t="s">
        <v>71</v>
      </c>
      <c r="D51" s="166"/>
      <c r="E51" s="167"/>
      <c r="F51" s="168"/>
      <c r="G51" s="168">
        <f>SUMIF(AF52:AF55,"&lt;&gt;NOR",G52:G55)</f>
        <v>0</v>
      </c>
      <c r="H51" s="168"/>
      <c r="I51" s="168">
        <f>SUM(I52:I55)</f>
        <v>0</v>
      </c>
      <c r="J51" s="168"/>
      <c r="K51" s="168">
        <f>SUM(K52:K55)</f>
        <v>0</v>
      </c>
      <c r="L51" s="168"/>
      <c r="M51" s="168">
        <f>SUM(M52:M55)</f>
        <v>0</v>
      </c>
      <c r="N51" s="168"/>
      <c r="O51" s="168">
        <f>SUM(O52:O55)</f>
        <v>0.12</v>
      </c>
      <c r="P51" s="168"/>
      <c r="Q51" s="168">
        <f>SUM(Q52:Q55)</f>
        <v>0</v>
      </c>
      <c r="R51" s="168"/>
      <c r="S51" s="169"/>
      <c r="T51" s="163"/>
      <c r="U51" s="163">
        <f>SUM(U52:U55)</f>
        <v>2.93</v>
      </c>
      <c r="V51" s="163"/>
      <c r="W51" s="163"/>
      <c r="AF51" t="s">
        <v>145</v>
      </c>
    </row>
    <row r="52" spans="1:59" ht="22.5" outlineLevel="1" x14ac:dyDescent="0.2">
      <c r="A52" s="170">
        <v>24</v>
      </c>
      <c r="B52" s="171" t="s">
        <v>607</v>
      </c>
      <c r="C52" s="188" t="s">
        <v>608</v>
      </c>
      <c r="D52" s="172" t="s">
        <v>158</v>
      </c>
      <c r="E52" s="173">
        <v>1.1299999999999999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15</v>
      </c>
      <c r="M52" s="175">
        <f>G52*(1+L52/100)</f>
        <v>0</v>
      </c>
      <c r="N52" s="175">
        <v>6.8000000000000005E-2</v>
      </c>
      <c r="O52" s="175">
        <f>ROUND(E52*N52,2)</f>
        <v>0.08</v>
      </c>
      <c r="P52" s="175">
        <v>0</v>
      </c>
      <c r="Q52" s="175">
        <f>ROUND(E52*P52,2)</f>
        <v>0</v>
      </c>
      <c r="R52" s="175" t="s">
        <v>173</v>
      </c>
      <c r="S52" s="176" t="s">
        <v>149</v>
      </c>
      <c r="T52" s="160">
        <v>0.71397999999999995</v>
      </c>
      <c r="U52" s="160">
        <f>ROUND(E52*T52,2)</f>
        <v>0.81</v>
      </c>
      <c r="V52" s="160"/>
      <c r="W52" s="160" t="s">
        <v>154</v>
      </c>
      <c r="X52" s="151"/>
      <c r="Y52" s="151"/>
      <c r="Z52" s="151"/>
      <c r="AA52" s="151"/>
      <c r="AB52" s="151"/>
      <c r="AC52" s="151"/>
      <c r="AD52" s="151"/>
      <c r="AE52" s="151"/>
      <c r="AF52" s="151" t="s">
        <v>542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</row>
    <row r="53" spans="1:59" outlineLevel="1" x14ac:dyDescent="0.2">
      <c r="A53" s="158"/>
      <c r="B53" s="159"/>
      <c r="C53" s="248" t="s">
        <v>609</v>
      </c>
      <c r="D53" s="249"/>
      <c r="E53" s="249"/>
      <c r="F53" s="249"/>
      <c r="G53" s="249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1"/>
      <c r="Y53" s="151"/>
      <c r="Z53" s="151"/>
      <c r="AA53" s="151"/>
      <c r="AB53" s="151"/>
      <c r="AC53" s="151"/>
      <c r="AD53" s="151"/>
      <c r="AE53" s="151"/>
      <c r="AF53" s="151" t="s">
        <v>175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</row>
    <row r="54" spans="1:59" outlineLevel="1" x14ac:dyDescent="0.2">
      <c r="A54" s="170">
        <v>25</v>
      </c>
      <c r="B54" s="171" t="s">
        <v>610</v>
      </c>
      <c r="C54" s="188" t="s">
        <v>611</v>
      </c>
      <c r="D54" s="172" t="s">
        <v>158</v>
      </c>
      <c r="E54" s="173">
        <v>1.1299999999999999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15</v>
      </c>
      <c r="M54" s="175">
        <f>G54*(1+L54/100)</f>
        <v>0</v>
      </c>
      <c r="N54" s="175">
        <v>3.8289999999999998E-2</v>
      </c>
      <c r="O54" s="175">
        <f>ROUND(E54*N54,2)</f>
        <v>0.04</v>
      </c>
      <c r="P54" s="175">
        <v>0</v>
      </c>
      <c r="Q54" s="175">
        <f>ROUND(E54*P54,2)</f>
        <v>0</v>
      </c>
      <c r="R54" s="175" t="s">
        <v>173</v>
      </c>
      <c r="S54" s="176" t="s">
        <v>149</v>
      </c>
      <c r="T54" s="160">
        <v>1.8764099999999999</v>
      </c>
      <c r="U54" s="160">
        <f>ROUND(E54*T54,2)</f>
        <v>2.12</v>
      </c>
      <c r="V54" s="160"/>
      <c r="W54" s="160" t="s">
        <v>154</v>
      </c>
      <c r="X54" s="151"/>
      <c r="Y54" s="151"/>
      <c r="Z54" s="151"/>
      <c r="AA54" s="151"/>
      <c r="AB54" s="151"/>
      <c r="AC54" s="151"/>
      <c r="AD54" s="151"/>
      <c r="AE54" s="151"/>
      <c r="AF54" s="151" t="s">
        <v>542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</row>
    <row r="55" spans="1:59" outlineLevel="1" x14ac:dyDescent="0.2">
      <c r="A55" s="158"/>
      <c r="B55" s="159"/>
      <c r="C55" s="248" t="s">
        <v>612</v>
      </c>
      <c r="D55" s="249"/>
      <c r="E55" s="249"/>
      <c r="F55" s="249"/>
      <c r="G55" s="249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1"/>
      <c r="Y55" s="151"/>
      <c r="Z55" s="151"/>
      <c r="AA55" s="151"/>
      <c r="AB55" s="151"/>
      <c r="AC55" s="151"/>
      <c r="AD55" s="151"/>
      <c r="AE55" s="151"/>
      <c r="AF55" s="151" t="s">
        <v>175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</row>
    <row r="56" spans="1:59" x14ac:dyDescent="0.2">
      <c r="A56" s="164" t="s">
        <v>144</v>
      </c>
      <c r="B56" s="165" t="s">
        <v>74</v>
      </c>
      <c r="C56" s="186" t="s">
        <v>75</v>
      </c>
      <c r="D56" s="166"/>
      <c r="E56" s="167"/>
      <c r="F56" s="168"/>
      <c r="G56" s="168">
        <f>SUMIF(AF57:AF58,"&lt;&gt;NOR",G57:G58)</f>
        <v>0</v>
      </c>
      <c r="H56" s="168"/>
      <c r="I56" s="168">
        <f>SUM(I57:I58)</f>
        <v>0</v>
      </c>
      <c r="J56" s="168"/>
      <c r="K56" s="168">
        <f>SUM(K57:K58)</f>
        <v>0</v>
      </c>
      <c r="L56" s="168"/>
      <c r="M56" s="168">
        <f>SUM(M57:M58)</f>
        <v>0</v>
      </c>
      <c r="N56" s="168"/>
      <c r="O56" s="168">
        <f>SUM(O57:O58)</f>
        <v>0.02</v>
      </c>
      <c r="P56" s="168"/>
      <c r="Q56" s="168">
        <f>SUM(Q57:Q58)</f>
        <v>0</v>
      </c>
      <c r="R56" s="168"/>
      <c r="S56" s="169"/>
      <c r="T56" s="163"/>
      <c r="U56" s="163">
        <f>SUM(U57:U58)</f>
        <v>0.5</v>
      </c>
      <c r="V56" s="163"/>
      <c r="W56" s="163"/>
      <c r="AF56" t="s">
        <v>145</v>
      </c>
    </row>
    <row r="57" spans="1:59" ht="33.75" outlineLevel="1" x14ac:dyDescent="0.2">
      <c r="A57" s="170">
        <v>26</v>
      </c>
      <c r="B57" s="171" t="s">
        <v>613</v>
      </c>
      <c r="C57" s="188" t="s">
        <v>614</v>
      </c>
      <c r="D57" s="172" t="s">
        <v>172</v>
      </c>
      <c r="E57" s="173">
        <v>1</v>
      </c>
      <c r="F57" s="174"/>
      <c r="G57" s="175">
        <f>ROUND(E57*F57,2)</f>
        <v>0</v>
      </c>
      <c r="H57" s="174"/>
      <c r="I57" s="175">
        <f>ROUND(E57*H57,2)</f>
        <v>0</v>
      </c>
      <c r="J57" s="174"/>
      <c r="K57" s="175">
        <f>ROUND(E57*J57,2)</f>
        <v>0</v>
      </c>
      <c r="L57" s="175">
        <v>15</v>
      </c>
      <c r="M57" s="175">
        <f>G57*(1+L57/100)</f>
        <v>0</v>
      </c>
      <c r="N57" s="175">
        <v>2.3400000000000001E-2</v>
      </c>
      <c r="O57" s="175">
        <f>ROUND(E57*N57,2)</f>
        <v>0.02</v>
      </c>
      <c r="P57" s="175">
        <v>0</v>
      </c>
      <c r="Q57" s="175">
        <f>ROUND(E57*P57,2)</f>
        <v>0</v>
      </c>
      <c r="R57" s="175" t="s">
        <v>179</v>
      </c>
      <c r="S57" s="176" t="s">
        <v>149</v>
      </c>
      <c r="T57" s="160">
        <v>0.5</v>
      </c>
      <c r="U57" s="160">
        <f>ROUND(E57*T57,2)</f>
        <v>0.5</v>
      </c>
      <c r="V57" s="160"/>
      <c r="W57" s="160" t="s">
        <v>154</v>
      </c>
      <c r="X57" s="151"/>
      <c r="Y57" s="151"/>
      <c r="Z57" s="151"/>
      <c r="AA57" s="151"/>
      <c r="AB57" s="151"/>
      <c r="AC57" s="151"/>
      <c r="AD57" s="151"/>
      <c r="AE57" s="151"/>
      <c r="AF57" s="151" t="s">
        <v>542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</row>
    <row r="58" spans="1:59" outlineLevel="1" x14ac:dyDescent="0.2">
      <c r="A58" s="158"/>
      <c r="B58" s="159"/>
      <c r="C58" s="248" t="s">
        <v>615</v>
      </c>
      <c r="D58" s="249"/>
      <c r="E58" s="249"/>
      <c r="F58" s="249"/>
      <c r="G58" s="249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1"/>
      <c r="Y58" s="151"/>
      <c r="Z58" s="151"/>
      <c r="AA58" s="151"/>
      <c r="AB58" s="151"/>
      <c r="AC58" s="151"/>
      <c r="AD58" s="151"/>
      <c r="AE58" s="151"/>
      <c r="AF58" s="151" t="s">
        <v>175</v>
      </c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</row>
    <row r="59" spans="1:59" x14ac:dyDescent="0.2">
      <c r="A59" s="164" t="s">
        <v>144</v>
      </c>
      <c r="B59" s="165" t="s">
        <v>76</v>
      </c>
      <c r="C59" s="186" t="s">
        <v>77</v>
      </c>
      <c r="D59" s="166"/>
      <c r="E59" s="167"/>
      <c r="F59" s="168"/>
      <c r="G59" s="168">
        <f>SUMIF(AF60:AF67,"&lt;&gt;NOR",G60:G67)</f>
        <v>0</v>
      </c>
      <c r="H59" s="168"/>
      <c r="I59" s="168">
        <f>SUM(I60:I67)</f>
        <v>0</v>
      </c>
      <c r="J59" s="168"/>
      <c r="K59" s="168">
        <f>SUM(K60:K67)</f>
        <v>0</v>
      </c>
      <c r="L59" s="168"/>
      <c r="M59" s="168">
        <f>SUM(M60:M67)</f>
        <v>0</v>
      </c>
      <c r="N59" s="168"/>
      <c r="O59" s="168">
        <f>SUM(O60:O67)</f>
        <v>0</v>
      </c>
      <c r="P59" s="168"/>
      <c r="Q59" s="168">
        <f>SUM(Q60:Q67)</f>
        <v>0.57999999999999996</v>
      </c>
      <c r="R59" s="168"/>
      <c r="S59" s="169"/>
      <c r="T59" s="163"/>
      <c r="U59" s="163">
        <f>SUM(U60:U67)</f>
        <v>12.26</v>
      </c>
      <c r="V59" s="163"/>
      <c r="W59" s="163"/>
      <c r="AF59" t="s">
        <v>145</v>
      </c>
    </row>
    <row r="60" spans="1:59" ht="33.75" outlineLevel="1" x14ac:dyDescent="0.2">
      <c r="A60" s="170">
        <v>27</v>
      </c>
      <c r="B60" s="171" t="s">
        <v>616</v>
      </c>
      <c r="C60" s="188" t="s">
        <v>617</v>
      </c>
      <c r="D60" s="172" t="s">
        <v>172</v>
      </c>
      <c r="E60" s="173">
        <v>1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15</v>
      </c>
      <c r="M60" s="175">
        <f>G60*(1+L60/100)</f>
        <v>0</v>
      </c>
      <c r="N60" s="175">
        <v>1.33E-3</v>
      </c>
      <c r="O60" s="175">
        <f>ROUND(E60*N60,2)</f>
        <v>0</v>
      </c>
      <c r="P60" s="175">
        <v>0.20699999999999999</v>
      </c>
      <c r="Q60" s="175">
        <f>ROUND(E60*P60,2)</f>
        <v>0.21</v>
      </c>
      <c r="R60" s="175" t="s">
        <v>310</v>
      </c>
      <c r="S60" s="176" t="s">
        <v>149</v>
      </c>
      <c r="T60" s="160">
        <v>1.538</v>
      </c>
      <c r="U60" s="160">
        <f>ROUND(E60*T60,2)</f>
        <v>1.54</v>
      </c>
      <c r="V60" s="160"/>
      <c r="W60" s="160" t="s">
        <v>154</v>
      </c>
      <c r="X60" s="151"/>
      <c r="Y60" s="151"/>
      <c r="Z60" s="151"/>
      <c r="AA60" s="151"/>
      <c r="AB60" s="151"/>
      <c r="AC60" s="151"/>
      <c r="AD60" s="151"/>
      <c r="AE60" s="151"/>
      <c r="AF60" s="151" t="s">
        <v>542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</row>
    <row r="61" spans="1:59" outlineLevel="1" x14ac:dyDescent="0.2">
      <c r="A61" s="158"/>
      <c r="B61" s="159"/>
      <c r="C61" s="248" t="s">
        <v>618</v>
      </c>
      <c r="D61" s="249"/>
      <c r="E61" s="249"/>
      <c r="F61" s="249"/>
      <c r="G61" s="249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1"/>
      <c r="Y61" s="151"/>
      <c r="Z61" s="151"/>
      <c r="AA61" s="151"/>
      <c r="AB61" s="151"/>
      <c r="AC61" s="151"/>
      <c r="AD61" s="151"/>
      <c r="AE61" s="151"/>
      <c r="AF61" s="151" t="s">
        <v>175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</row>
    <row r="62" spans="1:59" outlineLevel="1" x14ac:dyDescent="0.2">
      <c r="A62" s="158"/>
      <c r="B62" s="159"/>
      <c r="C62" s="259" t="s">
        <v>619</v>
      </c>
      <c r="D62" s="260"/>
      <c r="E62" s="260"/>
      <c r="F62" s="260"/>
      <c r="G62" s="2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1"/>
      <c r="Y62" s="151"/>
      <c r="Z62" s="151"/>
      <c r="AA62" s="151"/>
      <c r="AB62" s="151"/>
      <c r="AC62" s="151"/>
      <c r="AD62" s="151"/>
      <c r="AE62" s="151"/>
      <c r="AF62" s="151" t="s">
        <v>220</v>
      </c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</row>
    <row r="63" spans="1:59" ht="22.5" outlineLevel="1" x14ac:dyDescent="0.2">
      <c r="A63" s="170">
        <v>28</v>
      </c>
      <c r="B63" s="171" t="s">
        <v>356</v>
      </c>
      <c r="C63" s="188" t="s">
        <v>357</v>
      </c>
      <c r="D63" s="172" t="s">
        <v>300</v>
      </c>
      <c r="E63" s="173">
        <v>5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15</v>
      </c>
      <c r="M63" s="175">
        <f>G63*(1+L63/100)</f>
        <v>0</v>
      </c>
      <c r="N63" s="175">
        <v>4.8999999999999998E-4</v>
      </c>
      <c r="O63" s="175">
        <f>ROUND(E63*N63,2)</f>
        <v>0</v>
      </c>
      <c r="P63" s="175">
        <v>2.7E-2</v>
      </c>
      <c r="Q63" s="175">
        <f>ROUND(E63*P63,2)</f>
        <v>0.14000000000000001</v>
      </c>
      <c r="R63" s="175" t="s">
        <v>310</v>
      </c>
      <c r="S63" s="176" t="s">
        <v>149</v>
      </c>
      <c r="T63" s="160">
        <v>0.42199999999999999</v>
      </c>
      <c r="U63" s="160">
        <f>ROUND(E63*T63,2)</f>
        <v>2.11</v>
      </c>
      <c r="V63" s="160"/>
      <c r="W63" s="160" t="s">
        <v>154</v>
      </c>
      <c r="X63" s="151"/>
      <c r="Y63" s="151"/>
      <c r="Z63" s="151"/>
      <c r="AA63" s="151"/>
      <c r="AB63" s="151"/>
      <c r="AC63" s="151"/>
      <c r="AD63" s="151"/>
      <c r="AE63" s="151"/>
      <c r="AF63" s="151" t="s">
        <v>542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</row>
    <row r="64" spans="1:59" outlineLevel="1" x14ac:dyDescent="0.2">
      <c r="A64" s="158"/>
      <c r="B64" s="159"/>
      <c r="C64" s="257" t="s">
        <v>619</v>
      </c>
      <c r="D64" s="258"/>
      <c r="E64" s="258"/>
      <c r="F64" s="258"/>
      <c r="G64" s="258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1"/>
      <c r="Y64" s="151"/>
      <c r="Z64" s="151"/>
      <c r="AA64" s="151"/>
      <c r="AB64" s="151"/>
      <c r="AC64" s="151"/>
      <c r="AD64" s="151"/>
      <c r="AE64" s="151"/>
      <c r="AF64" s="151" t="s">
        <v>220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</row>
    <row r="65" spans="1:59" ht="22.5" outlineLevel="1" x14ac:dyDescent="0.2">
      <c r="A65" s="170">
        <v>29</v>
      </c>
      <c r="B65" s="171" t="s">
        <v>620</v>
      </c>
      <c r="C65" s="188" t="s">
        <v>621</v>
      </c>
      <c r="D65" s="172" t="s">
        <v>172</v>
      </c>
      <c r="E65" s="173">
        <v>2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15</v>
      </c>
      <c r="M65" s="175">
        <f>G65*(1+L65/100)</f>
        <v>0</v>
      </c>
      <c r="N65" s="175">
        <v>4.8999999999999998E-4</v>
      </c>
      <c r="O65" s="175">
        <f>ROUND(E65*N65,2)</f>
        <v>0</v>
      </c>
      <c r="P65" s="175">
        <v>0.11600000000000001</v>
      </c>
      <c r="Q65" s="175">
        <f>ROUND(E65*P65,2)</f>
        <v>0.23</v>
      </c>
      <c r="R65" s="175" t="s">
        <v>310</v>
      </c>
      <c r="S65" s="176" t="s">
        <v>149</v>
      </c>
      <c r="T65" s="160">
        <v>3.8620000000000001</v>
      </c>
      <c r="U65" s="160">
        <f>ROUND(E65*T65,2)</f>
        <v>7.72</v>
      </c>
      <c r="V65" s="160"/>
      <c r="W65" s="160" t="s">
        <v>154</v>
      </c>
      <c r="X65" s="151"/>
      <c r="Y65" s="151"/>
      <c r="Z65" s="151"/>
      <c r="AA65" s="151"/>
      <c r="AB65" s="151"/>
      <c r="AC65" s="151"/>
      <c r="AD65" s="151"/>
      <c r="AE65" s="151"/>
      <c r="AF65" s="151" t="s">
        <v>542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</row>
    <row r="66" spans="1:59" outlineLevel="1" x14ac:dyDescent="0.2">
      <c r="A66" s="158"/>
      <c r="B66" s="159"/>
      <c r="C66" s="257" t="s">
        <v>619</v>
      </c>
      <c r="D66" s="258"/>
      <c r="E66" s="258"/>
      <c r="F66" s="258"/>
      <c r="G66" s="258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1"/>
      <c r="Y66" s="151"/>
      <c r="Z66" s="151"/>
      <c r="AA66" s="151"/>
      <c r="AB66" s="151"/>
      <c r="AC66" s="151"/>
      <c r="AD66" s="151"/>
      <c r="AE66" s="151"/>
      <c r="AF66" s="151" t="s">
        <v>220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</row>
    <row r="67" spans="1:59" outlineLevel="1" x14ac:dyDescent="0.2">
      <c r="A67" s="177">
        <v>30</v>
      </c>
      <c r="B67" s="178" t="s">
        <v>622</v>
      </c>
      <c r="C67" s="187" t="s">
        <v>623</v>
      </c>
      <c r="D67" s="179" t="s">
        <v>300</v>
      </c>
      <c r="E67" s="180">
        <v>0.3</v>
      </c>
      <c r="F67" s="181"/>
      <c r="G67" s="182">
        <f>ROUND(E67*F67,2)</f>
        <v>0</v>
      </c>
      <c r="H67" s="181"/>
      <c r="I67" s="182">
        <f>ROUND(E67*H67,2)</f>
        <v>0</v>
      </c>
      <c r="J67" s="181"/>
      <c r="K67" s="182">
        <f>ROUND(E67*J67,2)</f>
        <v>0</v>
      </c>
      <c r="L67" s="182">
        <v>15</v>
      </c>
      <c r="M67" s="182">
        <f>G67*(1+L67/100)</f>
        <v>0</v>
      </c>
      <c r="N67" s="182">
        <v>0</v>
      </c>
      <c r="O67" s="182">
        <f>ROUND(E67*N67,2)</f>
        <v>0</v>
      </c>
      <c r="P67" s="182">
        <v>1.413E-2</v>
      </c>
      <c r="Q67" s="182">
        <f>ROUND(E67*P67,2)</f>
        <v>0</v>
      </c>
      <c r="R67" s="182" t="s">
        <v>310</v>
      </c>
      <c r="S67" s="183" t="s">
        <v>149</v>
      </c>
      <c r="T67" s="160">
        <v>2.95</v>
      </c>
      <c r="U67" s="160">
        <f>ROUND(E67*T67,2)</f>
        <v>0.89</v>
      </c>
      <c r="V67" s="160"/>
      <c r="W67" s="160" t="s">
        <v>154</v>
      </c>
      <c r="X67" s="151"/>
      <c r="Y67" s="151"/>
      <c r="Z67" s="151"/>
      <c r="AA67" s="151"/>
      <c r="AB67" s="151"/>
      <c r="AC67" s="151"/>
      <c r="AD67" s="151"/>
      <c r="AE67" s="151"/>
      <c r="AF67" s="151" t="s">
        <v>542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</row>
    <row r="68" spans="1:59" x14ac:dyDescent="0.2">
      <c r="A68" s="164" t="s">
        <v>144</v>
      </c>
      <c r="B68" s="165" t="s">
        <v>78</v>
      </c>
      <c r="C68" s="186" t="s">
        <v>79</v>
      </c>
      <c r="D68" s="166"/>
      <c r="E68" s="167"/>
      <c r="F68" s="168"/>
      <c r="G68" s="168">
        <f>SUMIF(AF69:AF69,"&lt;&gt;NOR",G69:G69)</f>
        <v>0</v>
      </c>
      <c r="H68" s="168"/>
      <c r="I68" s="168">
        <f>SUM(I69:I69)</f>
        <v>0</v>
      </c>
      <c r="J68" s="168"/>
      <c r="K68" s="168">
        <f>SUM(K69:K69)</f>
        <v>0</v>
      </c>
      <c r="L68" s="168"/>
      <c r="M68" s="168">
        <f>SUM(M69:M69)</f>
        <v>0</v>
      </c>
      <c r="N68" s="168"/>
      <c r="O68" s="168">
        <f>SUM(O69:O69)</f>
        <v>0</v>
      </c>
      <c r="P68" s="168"/>
      <c r="Q68" s="168">
        <f>SUM(Q69:Q69)</f>
        <v>0</v>
      </c>
      <c r="R68" s="168"/>
      <c r="S68" s="169"/>
      <c r="T68" s="163"/>
      <c r="U68" s="163">
        <f>SUM(U69:U69)</f>
        <v>2.6</v>
      </c>
      <c r="V68" s="163"/>
      <c r="W68" s="163"/>
      <c r="AF68" t="s">
        <v>145</v>
      </c>
    </row>
    <row r="69" spans="1:59" outlineLevel="1" x14ac:dyDescent="0.2">
      <c r="A69" s="177">
        <v>31</v>
      </c>
      <c r="B69" s="178" t="s">
        <v>624</v>
      </c>
      <c r="C69" s="187" t="s">
        <v>625</v>
      </c>
      <c r="D69" s="179" t="s">
        <v>184</v>
      </c>
      <c r="E69" s="180">
        <v>6.66</v>
      </c>
      <c r="F69" s="181"/>
      <c r="G69" s="182">
        <f>ROUND(E69*F69,2)</f>
        <v>0</v>
      </c>
      <c r="H69" s="181"/>
      <c r="I69" s="182">
        <f>ROUND(E69*H69,2)</f>
        <v>0</v>
      </c>
      <c r="J69" s="181"/>
      <c r="K69" s="182">
        <f>ROUND(E69*J69,2)</f>
        <v>0</v>
      </c>
      <c r="L69" s="182">
        <v>15</v>
      </c>
      <c r="M69" s="182">
        <f>G69*(1+L69/100)</f>
        <v>0</v>
      </c>
      <c r="N69" s="182">
        <v>0</v>
      </c>
      <c r="O69" s="182">
        <f>ROUND(E69*N69,2)</f>
        <v>0</v>
      </c>
      <c r="P69" s="182">
        <v>0</v>
      </c>
      <c r="Q69" s="182">
        <f>ROUND(E69*P69,2)</f>
        <v>0</v>
      </c>
      <c r="R69" s="182"/>
      <c r="S69" s="183" t="s">
        <v>149</v>
      </c>
      <c r="T69" s="160">
        <v>0.39</v>
      </c>
      <c r="U69" s="160">
        <f>ROUND(E69*T69,2)</f>
        <v>2.6</v>
      </c>
      <c r="V69" s="160"/>
      <c r="W69" s="160" t="s">
        <v>154</v>
      </c>
      <c r="X69" s="151"/>
      <c r="Y69" s="151"/>
      <c r="Z69" s="151"/>
      <c r="AA69" s="151"/>
      <c r="AB69" s="151"/>
      <c r="AC69" s="151"/>
      <c r="AD69" s="151"/>
      <c r="AE69" s="151"/>
      <c r="AF69" s="151" t="s">
        <v>542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</row>
    <row r="70" spans="1:59" x14ac:dyDescent="0.2">
      <c r="A70" s="164" t="s">
        <v>144</v>
      </c>
      <c r="B70" s="165" t="s">
        <v>88</v>
      </c>
      <c r="C70" s="186" t="s">
        <v>89</v>
      </c>
      <c r="D70" s="166"/>
      <c r="E70" s="167"/>
      <c r="F70" s="168"/>
      <c r="G70" s="168">
        <f>SUMIF(AF71:AF94,"&lt;&gt;NOR",G71:G94)</f>
        <v>0</v>
      </c>
      <c r="H70" s="168"/>
      <c r="I70" s="168">
        <f>SUM(I71:I94)</f>
        <v>0</v>
      </c>
      <c r="J70" s="168"/>
      <c r="K70" s="168">
        <f>SUM(K71:K94)</f>
        <v>0</v>
      </c>
      <c r="L70" s="168"/>
      <c r="M70" s="168">
        <f>SUM(M71:M94)</f>
        <v>0</v>
      </c>
      <c r="N70" s="168"/>
      <c r="O70" s="168">
        <f>SUM(O71:O94)</f>
        <v>0.05</v>
      </c>
      <c r="P70" s="168"/>
      <c r="Q70" s="168">
        <f>SUM(Q71:Q94)</f>
        <v>0.05</v>
      </c>
      <c r="R70" s="168"/>
      <c r="S70" s="169"/>
      <c r="T70" s="163"/>
      <c r="U70" s="163">
        <f>SUM(U71:U94)</f>
        <v>9.3100000000000023</v>
      </c>
      <c r="V70" s="163"/>
      <c r="W70" s="163"/>
      <c r="AF70" t="s">
        <v>145</v>
      </c>
    </row>
    <row r="71" spans="1:59" outlineLevel="1" x14ac:dyDescent="0.2">
      <c r="A71" s="177">
        <v>32</v>
      </c>
      <c r="B71" s="178" t="s">
        <v>626</v>
      </c>
      <c r="C71" s="187" t="s">
        <v>627</v>
      </c>
      <c r="D71" s="179" t="s">
        <v>172</v>
      </c>
      <c r="E71" s="180">
        <v>1</v>
      </c>
      <c r="F71" s="181"/>
      <c r="G71" s="182">
        <f t="shared" ref="G71:G77" si="0">ROUND(E71*F71,2)</f>
        <v>0</v>
      </c>
      <c r="H71" s="181"/>
      <c r="I71" s="182">
        <f t="shared" ref="I71:I77" si="1">ROUND(E71*H71,2)</f>
        <v>0</v>
      </c>
      <c r="J71" s="181"/>
      <c r="K71" s="182">
        <f t="shared" ref="K71:K77" si="2">ROUND(E71*J71,2)</f>
        <v>0</v>
      </c>
      <c r="L71" s="182">
        <v>15</v>
      </c>
      <c r="M71" s="182">
        <f t="shared" ref="M71:M77" si="3">G71*(1+L71/100)</f>
        <v>0</v>
      </c>
      <c r="N71" s="182">
        <v>0</v>
      </c>
      <c r="O71" s="182">
        <f t="shared" ref="O71:O77" si="4">ROUND(E71*N71,2)</f>
        <v>0</v>
      </c>
      <c r="P71" s="182">
        <v>0</v>
      </c>
      <c r="Q71" s="182">
        <f t="shared" ref="Q71:Q77" si="5">ROUND(E71*P71,2)</f>
        <v>0</v>
      </c>
      <c r="R71" s="182"/>
      <c r="S71" s="183" t="s">
        <v>150</v>
      </c>
      <c r="T71" s="160">
        <v>0</v>
      </c>
      <c r="U71" s="160">
        <f t="shared" ref="U71:U77" si="6">ROUND(E71*T71,2)</f>
        <v>0</v>
      </c>
      <c r="V71" s="160"/>
      <c r="W71" s="160" t="s">
        <v>154</v>
      </c>
      <c r="X71" s="151"/>
      <c r="Y71" s="151"/>
      <c r="Z71" s="151"/>
      <c r="AA71" s="151"/>
      <c r="AB71" s="151"/>
      <c r="AC71" s="151"/>
      <c r="AD71" s="151"/>
      <c r="AE71" s="151"/>
      <c r="AF71" s="151" t="s">
        <v>542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</row>
    <row r="72" spans="1:59" outlineLevel="1" x14ac:dyDescent="0.2">
      <c r="A72" s="177">
        <v>33</v>
      </c>
      <c r="B72" s="178" t="s">
        <v>628</v>
      </c>
      <c r="C72" s="187" t="s">
        <v>629</v>
      </c>
      <c r="D72" s="179" t="s">
        <v>630</v>
      </c>
      <c r="E72" s="180">
        <v>1</v>
      </c>
      <c r="F72" s="181"/>
      <c r="G72" s="182">
        <f t="shared" si="0"/>
        <v>0</v>
      </c>
      <c r="H72" s="181"/>
      <c r="I72" s="182">
        <f t="shared" si="1"/>
        <v>0</v>
      </c>
      <c r="J72" s="181"/>
      <c r="K72" s="182">
        <f t="shared" si="2"/>
        <v>0</v>
      </c>
      <c r="L72" s="182">
        <v>15</v>
      </c>
      <c r="M72" s="182">
        <f t="shared" si="3"/>
        <v>0</v>
      </c>
      <c r="N72" s="182">
        <v>0</v>
      </c>
      <c r="O72" s="182">
        <f t="shared" si="4"/>
        <v>0</v>
      </c>
      <c r="P72" s="182">
        <v>7.2199999999999999E-3</v>
      </c>
      <c r="Q72" s="182">
        <f t="shared" si="5"/>
        <v>0.01</v>
      </c>
      <c r="R72" s="182" t="s">
        <v>631</v>
      </c>
      <c r="S72" s="183" t="s">
        <v>149</v>
      </c>
      <c r="T72" s="160">
        <v>0.36199999999999999</v>
      </c>
      <c r="U72" s="160">
        <f t="shared" si="6"/>
        <v>0.36</v>
      </c>
      <c r="V72" s="160"/>
      <c r="W72" s="160" t="s">
        <v>154</v>
      </c>
      <c r="X72" s="151"/>
      <c r="Y72" s="151"/>
      <c r="Z72" s="151"/>
      <c r="AA72" s="151"/>
      <c r="AB72" s="151"/>
      <c r="AC72" s="151"/>
      <c r="AD72" s="151"/>
      <c r="AE72" s="151"/>
      <c r="AF72" s="151" t="s">
        <v>542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</row>
    <row r="73" spans="1:59" outlineLevel="1" x14ac:dyDescent="0.2">
      <c r="A73" s="177">
        <v>34</v>
      </c>
      <c r="B73" s="178" t="s">
        <v>632</v>
      </c>
      <c r="C73" s="187" t="s">
        <v>633</v>
      </c>
      <c r="D73" s="179" t="s">
        <v>634</v>
      </c>
      <c r="E73" s="180">
        <v>1</v>
      </c>
      <c r="F73" s="181"/>
      <c r="G73" s="182">
        <f t="shared" si="0"/>
        <v>0</v>
      </c>
      <c r="H73" s="181"/>
      <c r="I73" s="182">
        <f t="shared" si="1"/>
        <v>0</v>
      </c>
      <c r="J73" s="181"/>
      <c r="K73" s="182">
        <f t="shared" si="2"/>
        <v>0</v>
      </c>
      <c r="L73" s="182">
        <v>15</v>
      </c>
      <c r="M73" s="182">
        <f t="shared" si="3"/>
        <v>0</v>
      </c>
      <c r="N73" s="182">
        <v>0</v>
      </c>
      <c r="O73" s="182">
        <f t="shared" si="4"/>
        <v>0</v>
      </c>
      <c r="P73" s="182">
        <v>3.1899999999999998E-2</v>
      </c>
      <c r="Q73" s="182">
        <f t="shared" si="5"/>
        <v>0.03</v>
      </c>
      <c r="R73" s="182" t="s">
        <v>631</v>
      </c>
      <c r="S73" s="183" t="s">
        <v>149</v>
      </c>
      <c r="T73" s="160">
        <v>0.52800000000000002</v>
      </c>
      <c r="U73" s="160">
        <f t="shared" si="6"/>
        <v>0.53</v>
      </c>
      <c r="V73" s="160"/>
      <c r="W73" s="160" t="s">
        <v>154</v>
      </c>
      <c r="X73" s="151"/>
      <c r="Y73" s="151"/>
      <c r="Z73" s="151"/>
      <c r="AA73" s="151"/>
      <c r="AB73" s="151"/>
      <c r="AC73" s="151"/>
      <c r="AD73" s="151"/>
      <c r="AE73" s="151"/>
      <c r="AF73" s="151" t="s">
        <v>542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</row>
    <row r="74" spans="1:59" outlineLevel="1" x14ac:dyDescent="0.2">
      <c r="A74" s="177">
        <v>35</v>
      </c>
      <c r="B74" s="178" t="s">
        <v>635</v>
      </c>
      <c r="C74" s="187" t="s">
        <v>636</v>
      </c>
      <c r="D74" s="179" t="s">
        <v>172</v>
      </c>
      <c r="E74" s="180">
        <v>1</v>
      </c>
      <c r="F74" s="181"/>
      <c r="G74" s="182">
        <f t="shared" si="0"/>
        <v>0</v>
      </c>
      <c r="H74" s="181"/>
      <c r="I74" s="182">
        <f t="shared" si="1"/>
        <v>0</v>
      </c>
      <c r="J74" s="181"/>
      <c r="K74" s="182">
        <f t="shared" si="2"/>
        <v>0</v>
      </c>
      <c r="L74" s="182">
        <v>15</v>
      </c>
      <c r="M74" s="182">
        <f t="shared" si="3"/>
        <v>0</v>
      </c>
      <c r="N74" s="182">
        <v>2.7999999999999998E-4</v>
      </c>
      <c r="O74" s="182">
        <f t="shared" si="4"/>
        <v>0</v>
      </c>
      <c r="P74" s="182">
        <v>4.1000000000000003E-3</v>
      </c>
      <c r="Q74" s="182">
        <f t="shared" si="5"/>
        <v>0</v>
      </c>
      <c r="R74" s="182" t="s">
        <v>631</v>
      </c>
      <c r="S74" s="183" t="s">
        <v>149</v>
      </c>
      <c r="T74" s="160">
        <v>0.372</v>
      </c>
      <c r="U74" s="160">
        <f t="shared" si="6"/>
        <v>0.37</v>
      </c>
      <c r="V74" s="160"/>
      <c r="W74" s="160" t="s">
        <v>154</v>
      </c>
      <c r="X74" s="151"/>
      <c r="Y74" s="151"/>
      <c r="Z74" s="151"/>
      <c r="AA74" s="151"/>
      <c r="AB74" s="151"/>
      <c r="AC74" s="151"/>
      <c r="AD74" s="151"/>
      <c r="AE74" s="151"/>
      <c r="AF74" s="151" t="s">
        <v>542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</row>
    <row r="75" spans="1:59" outlineLevel="1" x14ac:dyDescent="0.2">
      <c r="A75" s="177">
        <v>36</v>
      </c>
      <c r="B75" s="178" t="s">
        <v>637</v>
      </c>
      <c r="C75" s="187" t="s">
        <v>638</v>
      </c>
      <c r="D75" s="179" t="s">
        <v>300</v>
      </c>
      <c r="E75" s="180">
        <v>4</v>
      </c>
      <c r="F75" s="181"/>
      <c r="G75" s="182">
        <f t="shared" si="0"/>
        <v>0</v>
      </c>
      <c r="H75" s="181"/>
      <c r="I75" s="182">
        <f t="shared" si="1"/>
        <v>0</v>
      </c>
      <c r="J75" s="181"/>
      <c r="K75" s="182">
        <f t="shared" si="2"/>
        <v>0</v>
      </c>
      <c r="L75" s="182">
        <v>15</v>
      </c>
      <c r="M75" s="182">
        <f t="shared" si="3"/>
        <v>0</v>
      </c>
      <c r="N75" s="182">
        <v>3.8999999999999999E-4</v>
      </c>
      <c r="O75" s="182">
        <f t="shared" si="4"/>
        <v>0</v>
      </c>
      <c r="P75" s="182">
        <v>3.4199999999999999E-3</v>
      </c>
      <c r="Q75" s="182">
        <f t="shared" si="5"/>
        <v>0.01</v>
      </c>
      <c r="R75" s="182" t="s">
        <v>631</v>
      </c>
      <c r="S75" s="183" t="s">
        <v>149</v>
      </c>
      <c r="T75" s="160">
        <v>4.3999999999999997E-2</v>
      </c>
      <c r="U75" s="160">
        <f t="shared" si="6"/>
        <v>0.18</v>
      </c>
      <c r="V75" s="160"/>
      <c r="W75" s="160" t="s">
        <v>154</v>
      </c>
      <c r="X75" s="151"/>
      <c r="Y75" s="151"/>
      <c r="Z75" s="151"/>
      <c r="AA75" s="151"/>
      <c r="AB75" s="151"/>
      <c r="AC75" s="151"/>
      <c r="AD75" s="151"/>
      <c r="AE75" s="151"/>
      <c r="AF75" s="151" t="s">
        <v>542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</row>
    <row r="76" spans="1:59" outlineLevel="1" x14ac:dyDescent="0.2">
      <c r="A76" s="177">
        <v>37</v>
      </c>
      <c r="B76" s="178" t="s">
        <v>639</v>
      </c>
      <c r="C76" s="187" t="s">
        <v>640</v>
      </c>
      <c r="D76" s="179" t="s">
        <v>172</v>
      </c>
      <c r="E76" s="180">
        <v>1</v>
      </c>
      <c r="F76" s="181"/>
      <c r="G76" s="182">
        <f t="shared" si="0"/>
        <v>0</v>
      </c>
      <c r="H76" s="181"/>
      <c r="I76" s="182">
        <f t="shared" si="1"/>
        <v>0</v>
      </c>
      <c r="J76" s="181"/>
      <c r="K76" s="182">
        <f t="shared" si="2"/>
        <v>0</v>
      </c>
      <c r="L76" s="182">
        <v>15</v>
      </c>
      <c r="M76" s="182">
        <f t="shared" si="3"/>
        <v>0</v>
      </c>
      <c r="N76" s="182">
        <v>0</v>
      </c>
      <c r="O76" s="182">
        <f t="shared" si="4"/>
        <v>0</v>
      </c>
      <c r="P76" s="182">
        <v>8.8999999999999995E-4</v>
      </c>
      <c r="Q76" s="182">
        <f t="shared" si="5"/>
        <v>0</v>
      </c>
      <c r="R76" s="182" t="s">
        <v>631</v>
      </c>
      <c r="S76" s="183" t="s">
        <v>149</v>
      </c>
      <c r="T76" s="160">
        <v>0.29899999999999999</v>
      </c>
      <c r="U76" s="160">
        <f t="shared" si="6"/>
        <v>0.3</v>
      </c>
      <c r="V76" s="160"/>
      <c r="W76" s="160" t="s">
        <v>154</v>
      </c>
      <c r="X76" s="151"/>
      <c r="Y76" s="151"/>
      <c r="Z76" s="151"/>
      <c r="AA76" s="151"/>
      <c r="AB76" s="151"/>
      <c r="AC76" s="151"/>
      <c r="AD76" s="151"/>
      <c r="AE76" s="151"/>
      <c r="AF76" s="151" t="s">
        <v>542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</row>
    <row r="77" spans="1:59" outlineLevel="1" x14ac:dyDescent="0.2">
      <c r="A77" s="170">
        <v>38</v>
      </c>
      <c r="B77" s="171" t="s">
        <v>641</v>
      </c>
      <c r="C77" s="188" t="s">
        <v>642</v>
      </c>
      <c r="D77" s="172" t="s">
        <v>634</v>
      </c>
      <c r="E77" s="173">
        <v>1</v>
      </c>
      <c r="F77" s="174"/>
      <c r="G77" s="175">
        <f t="shared" si="0"/>
        <v>0</v>
      </c>
      <c r="H77" s="174"/>
      <c r="I77" s="175">
        <f t="shared" si="1"/>
        <v>0</v>
      </c>
      <c r="J77" s="174"/>
      <c r="K77" s="175">
        <f t="shared" si="2"/>
        <v>0</v>
      </c>
      <c r="L77" s="175">
        <v>15</v>
      </c>
      <c r="M77" s="175">
        <f t="shared" si="3"/>
        <v>0</v>
      </c>
      <c r="N77" s="175">
        <v>3.2499999999999999E-3</v>
      </c>
      <c r="O77" s="175">
        <f t="shared" si="4"/>
        <v>0</v>
      </c>
      <c r="P77" s="175">
        <v>0</v>
      </c>
      <c r="Q77" s="175">
        <f t="shared" si="5"/>
        <v>0</v>
      </c>
      <c r="R77" s="175" t="s">
        <v>631</v>
      </c>
      <c r="S77" s="176" t="s">
        <v>149</v>
      </c>
      <c r="T77" s="160">
        <v>1.78</v>
      </c>
      <c r="U77" s="160">
        <f t="shared" si="6"/>
        <v>1.78</v>
      </c>
      <c r="V77" s="160"/>
      <c r="W77" s="160" t="s">
        <v>154</v>
      </c>
      <c r="X77" s="151"/>
      <c r="Y77" s="151"/>
      <c r="Z77" s="151"/>
      <c r="AA77" s="151"/>
      <c r="AB77" s="151"/>
      <c r="AC77" s="151"/>
      <c r="AD77" s="151"/>
      <c r="AE77" s="151"/>
      <c r="AF77" s="151" t="s">
        <v>542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</row>
    <row r="78" spans="1:59" outlineLevel="1" x14ac:dyDescent="0.2">
      <c r="A78" s="158"/>
      <c r="B78" s="159"/>
      <c r="C78" s="248" t="s">
        <v>643</v>
      </c>
      <c r="D78" s="249"/>
      <c r="E78" s="249"/>
      <c r="F78" s="249"/>
      <c r="G78" s="249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1"/>
      <c r="Y78" s="151"/>
      <c r="Z78" s="151"/>
      <c r="AA78" s="151"/>
      <c r="AB78" s="151"/>
      <c r="AC78" s="151"/>
      <c r="AD78" s="151"/>
      <c r="AE78" s="151"/>
      <c r="AF78" s="151" t="s">
        <v>175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</row>
    <row r="79" spans="1:59" outlineLevel="1" x14ac:dyDescent="0.2">
      <c r="A79" s="158"/>
      <c r="B79" s="159"/>
      <c r="C79" s="259" t="s">
        <v>644</v>
      </c>
      <c r="D79" s="260"/>
      <c r="E79" s="260"/>
      <c r="F79" s="260"/>
      <c r="G79" s="2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51"/>
      <c r="Y79" s="151"/>
      <c r="Z79" s="151"/>
      <c r="AA79" s="151"/>
      <c r="AB79" s="151"/>
      <c r="AC79" s="151"/>
      <c r="AD79" s="151"/>
      <c r="AE79" s="151"/>
      <c r="AF79" s="151" t="s">
        <v>220</v>
      </c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</row>
    <row r="80" spans="1:59" outlineLevel="1" x14ac:dyDescent="0.2">
      <c r="A80" s="177">
        <v>39</v>
      </c>
      <c r="B80" s="178" t="s">
        <v>645</v>
      </c>
      <c r="C80" s="187" t="s">
        <v>646</v>
      </c>
      <c r="D80" s="179" t="s">
        <v>634</v>
      </c>
      <c r="E80" s="180">
        <v>1</v>
      </c>
      <c r="F80" s="181"/>
      <c r="G80" s="182">
        <f>ROUND(E80*F80,2)</f>
        <v>0</v>
      </c>
      <c r="H80" s="181"/>
      <c r="I80" s="182">
        <f>ROUND(E80*H80,2)</f>
        <v>0</v>
      </c>
      <c r="J80" s="181"/>
      <c r="K80" s="182">
        <f>ROUND(E80*J80,2)</f>
        <v>0</v>
      </c>
      <c r="L80" s="182">
        <v>15</v>
      </c>
      <c r="M80" s="182">
        <f>G80*(1+L80/100)</f>
        <v>0</v>
      </c>
      <c r="N80" s="182">
        <v>1.8000000000000001E-4</v>
      </c>
      <c r="O80" s="182">
        <f>ROUND(E80*N80,2)</f>
        <v>0</v>
      </c>
      <c r="P80" s="182">
        <v>0</v>
      </c>
      <c r="Q80" s="182">
        <f>ROUND(E80*P80,2)</f>
        <v>0</v>
      </c>
      <c r="R80" s="182" t="s">
        <v>631</v>
      </c>
      <c r="S80" s="183" t="s">
        <v>149</v>
      </c>
      <c r="T80" s="160">
        <v>0.83799999999999997</v>
      </c>
      <c r="U80" s="160">
        <f>ROUND(E80*T80,2)</f>
        <v>0.84</v>
      </c>
      <c r="V80" s="160"/>
      <c r="W80" s="160" t="s">
        <v>154</v>
      </c>
      <c r="X80" s="151"/>
      <c r="Y80" s="151"/>
      <c r="Z80" s="151"/>
      <c r="AA80" s="151"/>
      <c r="AB80" s="151"/>
      <c r="AC80" s="151"/>
      <c r="AD80" s="151"/>
      <c r="AE80" s="151"/>
      <c r="AF80" s="151" t="s">
        <v>542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</row>
    <row r="81" spans="1:59" outlineLevel="1" x14ac:dyDescent="0.2">
      <c r="A81" s="170">
        <v>40</v>
      </c>
      <c r="B81" s="171" t="s">
        <v>647</v>
      </c>
      <c r="C81" s="188" t="s">
        <v>648</v>
      </c>
      <c r="D81" s="172" t="s">
        <v>300</v>
      </c>
      <c r="E81" s="173">
        <v>4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15</v>
      </c>
      <c r="M81" s="175">
        <f>G81*(1+L81/100)</f>
        <v>0</v>
      </c>
      <c r="N81" s="175">
        <v>1.238E-2</v>
      </c>
      <c r="O81" s="175">
        <f>ROUND(E81*N81,2)</f>
        <v>0.05</v>
      </c>
      <c r="P81" s="175">
        <v>0</v>
      </c>
      <c r="Q81" s="175">
        <f>ROUND(E81*P81,2)</f>
        <v>0</v>
      </c>
      <c r="R81" s="175" t="s">
        <v>631</v>
      </c>
      <c r="S81" s="176" t="s">
        <v>149</v>
      </c>
      <c r="T81" s="160">
        <v>0.80200000000000005</v>
      </c>
      <c r="U81" s="160">
        <f>ROUND(E81*T81,2)</f>
        <v>3.21</v>
      </c>
      <c r="V81" s="160"/>
      <c r="W81" s="160" t="s">
        <v>154</v>
      </c>
      <c r="X81" s="151"/>
      <c r="Y81" s="151"/>
      <c r="Z81" s="151"/>
      <c r="AA81" s="151"/>
      <c r="AB81" s="151"/>
      <c r="AC81" s="151"/>
      <c r="AD81" s="151"/>
      <c r="AE81" s="151"/>
      <c r="AF81" s="151" t="s">
        <v>542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</row>
    <row r="82" spans="1:59" outlineLevel="1" x14ac:dyDescent="0.2">
      <c r="A82" s="158"/>
      <c r="B82" s="159"/>
      <c r="C82" s="257" t="s">
        <v>649</v>
      </c>
      <c r="D82" s="258"/>
      <c r="E82" s="258"/>
      <c r="F82" s="258"/>
      <c r="G82" s="258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1"/>
      <c r="Y82" s="151"/>
      <c r="Z82" s="151"/>
      <c r="AA82" s="151"/>
      <c r="AB82" s="151"/>
      <c r="AC82" s="151"/>
      <c r="AD82" s="151"/>
      <c r="AE82" s="151"/>
      <c r="AF82" s="151" t="s">
        <v>220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</row>
    <row r="83" spans="1:59" ht="22.5" outlineLevel="1" x14ac:dyDescent="0.2">
      <c r="A83" s="177">
        <v>41</v>
      </c>
      <c r="B83" s="178" t="s">
        <v>650</v>
      </c>
      <c r="C83" s="187" t="s">
        <v>651</v>
      </c>
      <c r="D83" s="179" t="s">
        <v>172</v>
      </c>
      <c r="E83" s="180">
        <v>1</v>
      </c>
      <c r="F83" s="181"/>
      <c r="G83" s="182">
        <f t="shared" ref="G83:G93" si="7">ROUND(E83*F83,2)</f>
        <v>0</v>
      </c>
      <c r="H83" s="181"/>
      <c r="I83" s="182">
        <f t="shared" ref="I83:I93" si="8">ROUND(E83*H83,2)</f>
        <v>0</v>
      </c>
      <c r="J83" s="181"/>
      <c r="K83" s="182">
        <f t="shared" ref="K83:K93" si="9">ROUND(E83*J83,2)</f>
        <v>0</v>
      </c>
      <c r="L83" s="182">
        <v>15</v>
      </c>
      <c r="M83" s="182">
        <f t="shared" ref="M83:M93" si="10">G83*(1+L83/100)</f>
        <v>0</v>
      </c>
      <c r="N83" s="182">
        <v>0</v>
      </c>
      <c r="O83" s="182">
        <f t="shared" ref="O83:O93" si="11">ROUND(E83*N83,2)</f>
        <v>0</v>
      </c>
      <c r="P83" s="182">
        <v>0</v>
      </c>
      <c r="Q83" s="182">
        <f t="shared" ref="Q83:Q93" si="12">ROUND(E83*P83,2)</f>
        <v>0</v>
      </c>
      <c r="R83" s="182" t="s">
        <v>631</v>
      </c>
      <c r="S83" s="183" t="s">
        <v>149</v>
      </c>
      <c r="T83" s="160">
        <v>0.48199999999999998</v>
      </c>
      <c r="U83" s="160">
        <f t="shared" ref="U83:U93" si="13">ROUND(E83*T83,2)</f>
        <v>0.48</v>
      </c>
      <c r="V83" s="160"/>
      <c r="W83" s="160" t="s">
        <v>154</v>
      </c>
      <c r="X83" s="151"/>
      <c r="Y83" s="151"/>
      <c r="Z83" s="151"/>
      <c r="AA83" s="151"/>
      <c r="AB83" s="151"/>
      <c r="AC83" s="151"/>
      <c r="AD83" s="151"/>
      <c r="AE83" s="151"/>
      <c r="AF83" s="151" t="s">
        <v>542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</row>
    <row r="84" spans="1:59" outlineLevel="1" x14ac:dyDescent="0.2">
      <c r="A84" s="177">
        <v>42</v>
      </c>
      <c r="B84" s="178" t="s">
        <v>652</v>
      </c>
      <c r="C84" s="187" t="s">
        <v>653</v>
      </c>
      <c r="D84" s="179" t="s">
        <v>172</v>
      </c>
      <c r="E84" s="180">
        <v>1</v>
      </c>
      <c r="F84" s="181"/>
      <c r="G84" s="182">
        <f t="shared" si="7"/>
        <v>0</v>
      </c>
      <c r="H84" s="181"/>
      <c r="I84" s="182">
        <f t="shared" si="8"/>
        <v>0</v>
      </c>
      <c r="J84" s="181"/>
      <c r="K84" s="182">
        <f t="shared" si="9"/>
        <v>0</v>
      </c>
      <c r="L84" s="182">
        <v>15</v>
      </c>
      <c r="M84" s="182">
        <f t="shared" si="10"/>
        <v>0</v>
      </c>
      <c r="N84" s="182">
        <v>3.8999999999999999E-4</v>
      </c>
      <c r="O84" s="182">
        <f t="shared" si="11"/>
        <v>0</v>
      </c>
      <c r="P84" s="182">
        <v>0</v>
      </c>
      <c r="Q84" s="182">
        <f t="shared" si="12"/>
        <v>0</v>
      </c>
      <c r="R84" s="182"/>
      <c r="S84" s="183" t="s">
        <v>150</v>
      </c>
      <c r="T84" s="160">
        <v>0.22700000000000001</v>
      </c>
      <c r="U84" s="160">
        <f t="shared" si="13"/>
        <v>0.23</v>
      </c>
      <c r="V84" s="160"/>
      <c r="W84" s="160" t="s">
        <v>154</v>
      </c>
      <c r="X84" s="151"/>
      <c r="Y84" s="151"/>
      <c r="Z84" s="151"/>
      <c r="AA84" s="151"/>
      <c r="AB84" s="151"/>
      <c r="AC84" s="151"/>
      <c r="AD84" s="151"/>
      <c r="AE84" s="151"/>
      <c r="AF84" s="151" t="s">
        <v>542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</row>
    <row r="85" spans="1:59" outlineLevel="1" x14ac:dyDescent="0.2">
      <c r="A85" s="177">
        <v>43</v>
      </c>
      <c r="B85" s="178" t="s">
        <v>654</v>
      </c>
      <c r="C85" s="187" t="s">
        <v>655</v>
      </c>
      <c r="D85" s="179" t="s">
        <v>172</v>
      </c>
      <c r="E85" s="180">
        <v>1</v>
      </c>
      <c r="F85" s="181"/>
      <c r="G85" s="182">
        <f t="shared" si="7"/>
        <v>0</v>
      </c>
      <c r="H85" s="181"/>
      <c r="I85" s="182">
        <f t="shared" si="8"/>
        <v>0</v>
      </c>
      <c r="J85" s="181"/>
      <c r="K85" s="182">
        <f t="shared" si="9"/>
        <v>0</v>
      </c>
      <c r="L85" s="182">
        <v>15</v>
      </c>
      <c r="M85" s="182">
        <f t="shared" si="10"/>
        <v>0</v>
      </c>
      <c r="N85" s="182">
        <v>1.7000000000000001E-4</v>
      </c>
      <c r="O85" s="182">
        <f t="shared" si="11"/>
        <v>0</v>
      </c>
      <c r="P85" s="182">
        <v>0</v>
      </c>
      <c r="Q85" s="182">
        <f t="shared" si="12"/>
        <v>0</v>
      </c>
      <c r="R85" s="182" t="s">
        <v>631</v>
      </c>
      <c r="S85" s="183" t="s">
        <v>149</v>
      </c>
      <c r="T85" s="160">
        <v>0.17299999999999999</v>
      </c>
      <c r="U85" s="160">
        <f t="shared" si="13"/>
        <v>0.17</v>
      </c>
      <c r="V85" s="160"/>
      <c r="W85" s="160" t="s">
        <v>154</v>
      </c>
      <c r="X85" s="151"/>
      <c r="Y85" s="151"/>
      <c r="Z85" s="151"/>
      <c r="AA85" s="151"/>
      <c r="AB85" s="151"/>
      <c r="AC85" s="151"/>
      <c r="AD85" s="151"/>
      <c r="AE85" s="151"/>
      <c r="AF85" s="151" t="s">
        <v>542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</row>
    <row r="86" spans="1:59" outlineLevel="1" x14ac:dyDescent="0.2">
      <c r="A86" s="177">
        <v>44</v>
      </c>
      <c r="B86" s="178" t="s">
        <v>656</v>
      </c>
      <c r="C86" s="187" t="s">
        <v>657</v>
      </c>
      <c r="D86" s="179" t="s">
        <v>634</v>
      </c>
      <c r="E86" s="180">
        <v>1</v>
      </c>
      <c r="F86" s="181"/>
      <c r="G86" s="182">
        <f t="shared" si="7"/>
        <v>0</v>
      </c>
      <c r="H86" s="181"/>
      <c r="I86" s="182">
        <f t="shared" si="8"/>
        <v>0</v>
      </c>
      <c r="J86" s="181"/>
      <c r="K86" s="182">
        <f t="shared" si="9"/>
        <v>0</v>
      </c>
      <c r="L86" s="182">
        <v>15</v>
      </c>
      <c r="M86" s="182">
        <f t="shared" si="10"/>
        <v>0</v>
      </c>
      <c r="N86" s="182">
        <v>5.9999999999999995E-4</v>
      </c>
      <c r="O86" s="182">
        <f t="shared" si="11"/>
        <v>0</v>
      </c>
      <c r="P86" s="182">
        <v>0</v>
      </c>
      <c r="Q86" s="182">
        <f t="shared" si="12"/>
        <v>0</v>
      </c>
      <c r="R86" s="182" t="s">
        <v>631</v>
      </c>
      <c r="S86" s="183" t="s">
        <v>149</v>
      </c>
      <c r="T86" s="160">
        <v>0.3</v>
      </c>
      <c r="U86" s="160">
        <f t="shared" si="13"/>
        <v>0.3</v>
      </c>
      <c r="V86" s="160"/>
      <c r="W86" s="160" t="s">
        <v>154</v>
      </c>
      <c r="X86" s="151"/>
      <c r="Y86" s="151"/>
      <c r="Z86" s="151"/>
      <c r="AA86" s="151"/>
      <c r="AB86" s="151"/>
      <c r="AC86" s="151"/>
      <c r="AD86" s="151"/>
      <c r="AE86" s="151"/>
      <c r="AF86" s="151" t="s">
        <v>542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</row>
    <row r="87" spans="1:59" ht="33.75" outlineLevel="1" x14ac:dyDescent="0.2">
      <c r="A87" s="177">
        <v>45</v>
      </c>
      <c r="B87" s="178" t="s">
        <v>658</v>
      </c>
      <c r="C87" s="187" t="s">
        <v>659</v>
      </c>
      <c r="D87" s="179" t="s">
        <v>172</v>
      </c>
      <c r="E87" s="180">
        <v>1</v>
      </c>
      <c r="F87" s="181"/>
      <c r="G87" s="182">
        <f t="shared" si="7"/>
        <v>0</v>
      </c>
      <c r="H87" s="181"/>
      <c r="I87" s="182">
        <f t="shared" si="8"/>
        <v>0</v>
      </c>
      <c r="J87" s="181"/>
      <c r="K87" s="182">
        <f t="shared" si="9"/>
        <v>0</v>
      </c>
      <c r="L87" s="182">
        <v>15</v>
      </c>
      <c r="M87" s="182">
        <f t="shared" si="10"/>
        <v>0</v>
      </c>
      <c r="N87" s="182">
        <v>2E-3</v>
      </c>
      <c r="O87" s="182">
        <f t="shared" si="11"/>
        <v>0</v>
      </c>
      <c r="P87" s="182">
        <v>0</v>
      </c>
      <c r="Q87" s="182">
        <f t="shared" si="12"/>
        <v>0</v>
      </c>
      <c r="R87" s="182" t="s">
        <v>591</v>
      </c>
      <c r="S87" s="183" t="s">
        <v>149</v>
      </c>
      <c r="T87" s="160">
        <v>0</v>
      </c>
      <c r="U87" s="160">
        <f t="shared" si="13"/>
        <v>0</v>
      </c>
      <c r="V87" s="160"/>
      <c r="W87" s="160" t="s">
        <v>166</v>
      </c>
      <c r="X87" s="151"/>
      <c r="Y87" s="151"/>
      <c r="Z87" s="151"/>
      <c r="AA87" s="151"/>
      <c r="AB87" s="151"/>
      <c r="AC87" s="151"/>
      <c r="AD87" s="151"/>
      <c r="AE87" s="151"/>
      <c r="AF87" s="151" t="s">
        <v>592</v>
      </c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</row>
    <row r="88" spans="1:59" outlineLevel="1" x14ac:dyDescent="0.2">
      <c r="A88" s="177">
        <v>46</v>
      </c>
      <c r="B88" s="178" t="s">
        <v>660</v>
      </c>
      <c r="C88" s="187" t="s">
        <v>661</v>
      </c>
      <c r="D88" s="179" t="s">
        <v>300</v>
      </c>
      <c r="E88" s="180">
        <v>4.7</v>
      </c>
      <c r="F88" s="181"/>
      <c r="G88" s="182">
        <f t="shared" si="7"/>
        <v>0</v>
      </c>
      <c r="H88" s="181"/>
      <c r="I88" s="182">
        <f t="shared" si="8"/>
        <v>0</v>
      </c>
      <c r="J88" s="181"/>
      <c r="K88" s="182">
        <f t="shared" si="9"/>
        <v>0</v>
      </c>
      <c r="L88" s="182">
        <v>15</v>
      </c>
      <c r="M88" s="182">
        <f t="shared" si="10"/>
        <v>0</v>
      </c>
      <c r="N88" s="182">
        <v>0</v>
      </c>
      <c r="O88" s="182">
        <f t="shared" si="11"/>
        <v>0</v>
      </c>
      <c r="P88" s="182">
        <v>0</v>
      </c>
      <c r="Q88" s="182">
        <f t="shared" si="12"/>
        <v>0</v>
      </c>
      <c r="R88" s="182"/>
      <c r="S88" s="183" t="s">
        <v>150</v>
      </c>
      <c r="T88" s="160">
        <v>0</v>
      </c>
      <c r="U88" s="160">
        <f t="shared" si="13"/>
        <v>0</v>
      </c>
      <c r="V88" s="160"/>
      <c r="W88" s="160" t="s">
        <v>154</v>
      </c>
      <c r="X88" s="151"/>
      <c r="Y88" s="151"/>
      <c r="Z88" s="151"/>
      <c r="AA88" s="151"/>
      <c r="AB88" s="151"/>
      <c r="AC88" s="151"/>
      <c r="AD88" s="151"/>
      <c r="AE88" s="151"/>
      <c r="AF88" s="151" t="s">
        <v>542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</row>
    <row r="89" spans="1:59" ht="22.5" outlineLevel="1" x14ac:dyDescent="0.2">
      <c r="A89" s="177">
        <v>47</v>
      </c>
      <c r="B89" s="178" t="s">
        <v>662</v>
      </c>
      <c r="C89" s="187" t="s">
        <v>663</v>
      </c>
      <c r="D89" s="179" t="s">
        <v>300</v>
      </c>
      <c r="E89" s="180">
        <v>1.5</v>
      </c>
      <c r="F89" s="181"/>
      <c r="G89" s="182">
        <f t="shared" si="7"/>
        <v>0</v>
      </c>
      <c r="H89" s="181"/>
      <c r="I89" s="182">
        <f t="shared" si="8"/>
        <v>0</v>
      </c>
      <c r="J89" s="181"/>
      <c r="K89" s="182">
        <f t="shared" si="9"/>
        <v>0</v>
      </c>
      <c r="L89" s="182">
        <v>15</v>
      </c>
      <c r="M89" s="182">
        <f t="shared" si="10"/>
        <v>0</v>
      </c>
      <c r="N89" s="182">
        <v>5.6999999999999998E-4</v>
      </c>
      <c r="O89" s="182">
        <f t="shared" si="11"/>
        <v>0</v>
      </c>
      <c r="P89" s="182">
        <v>0</v>
      </c>
      <c r="Q89" s="182">
        <f t="shared" si="12"/>
        <v>0</v>
      </c>
      <c r="R89" s="182" t="s">
        <v>591</v>
      </c>
      <c r="S89" s="183" t="s">
        <v>149</v>
      </c>
      <c r="T89" s="160">
        <v>0</v>
      </c>
      <c r="U89" s="160">
        <f t="shared" si="13"/>
        <v>0</v>
      </c>
      <c r="V89" s="160"/>
      <c r="W89" s="160" t="s">
        <v>166</v>
      </c>
      <c r="X89" s="151"/>
      <c r="Y89" s="151"/>
      <c r="Z89" s="151"/>
      <c r="AA89" s="151"/>
      <c r="AB89" s="151"/>
      <c r="AC89" s="151"/>
      <c r="AD89" s="151"/>
      <c r="AE89" s="151"/>
      <c r="AF89" s="151" t="s">
        <v>592</v>
      </c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</row>
    <row r="90" spans="1:59" outlineLevel="1" x14ac:dyDescent="0.2">
      <c r="A90" s="177">
        <v>48</v>
      </c>
      <c r="B90" s="178" t="s">
        <v>664</v>
      </c>
      <c r="C90" s="187" t="s">
        <v>665</v>
      </c>
      <c r="D90" s="179" t="s">
        <v>107</v>
      </c>
      <c r="E90" s="180">
        <v>2.2000000000000002</v>
      </c>
      <c r="F90" s="181"/>
      <c r="G90" s="182">
        <f t="shared" si="7"/>
        <v>0</v>
      </c>
      <c r="H90" s="181"/>
      <c r="I90" s="182">
        <f t="shared" si="8"/>
        <v>0</v>
      </c>
      <c r="J90" s="181"/>
      <c r="K90" s="182">
        <f t="shared" si="9"/>
        <v>0</v>
      </c>
      <c r="L90" s="182">
        <v>15</v>
      </c>
      <c r="M90" s="182">
        <f t="shared" si="10"/>
        <v>0</v>
      </c>
      <c r="N90" s="182">
        <v>0</v>
      </c>
      <c r="O90" s="182">
        <f t="shared" si="11"/>
        <v>0</v>
      </c>
      <c r="P90" s="182">
        <v>0</v>
      </c>
      <c r="Q90" s="182">
        <f t="shared" si="12"/>
        <v>0</v>
      </c>
      <c r="R90" s="182"/>
      <c r="S90" s="183" t="s">
        <v>150</v>
      </c>
      <c r="T90" s="160">
        <v>0</v>
      </c>
      <c r="U90" s="160">
        <f t="shared" si="13"/>
        <v>0</v>
      </c>
      <c r="V90" s="160"/>
      <c r="W90" s="160" t="s">
        <v>166</v>
      </c>
      <c r="X90" s="151"/>
      <c r="Y90" s="151"/>
      <c r="Z90" s="151"/>
      <c r="AA90" s="151"/>
      <c r="AB90" s="151"/>
      <c r="AC90" s="151"/>
      <c r="AD90" s="151"/>
      <c r="AE90" s="151"/>
      <c r="AF90" s="151" t="s">
        <v>592</v>
      </c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</row>
    <row r="91" spans="1:59" outlineLevel="1" x14ac:dyDescent="0.2">
      <c r="A91" s="177">
        <v>49</v>
      </c>
      <c r="B91" s="178" t="s">
        <v>666</v>
      </c>
      <c r="C91" s="187" t="s">
        <v>667</v>
      </c>
      <c r="D91" s="179" t="s">
        <v>300</v>
      </c>
      <c r="E91" s="180">
        <v>1</v>
      </c>
      <c r="F91" s="181"/>
      <c r="G91" s="182">
        <f t="shared" si="7"/>
        <v>0</v>
      </c>
      <c r="H91" s="181"/>
      <c r="I91" s="182">
        <f t="shared" si="8"/>
        <v>0</v>
      </c>
      <c r="J91" s="181"/>
      <c r="K91" s="182">
        <f t="shared" si="9"/>
        <v>0</v>
      </c>
      <c r="L91" s="182">
        <v>15</v>
      </c>
      <c r="M91" s="182">
        <f t="shared" si="10"/>
        <v>0</v>
      </c>
      <c r="N91" s="182">
        <v>0</v>
      </c>
      <c r="O91" s="182">
        <f t="shared" si="11"/>
        <v>0</v>
      </c>
      <c r="P91" s="182">
        <v>0</v>
      </c>
      <c r="Q91" s="182">
        <f t="shared" si="12"/>
        <v>0</v>
      </c>
      <c r="R91" s="182"/>
      <c r="S91" s="183" t="s">
        <v>150</v>
      </c>
      <c r="T91" s="160">
        <v>0</v>
      </c>
      <c r="U91" s="160">
        <f t="shared" si="13"/>
        <v>0</v>
      </c>
      <c r="V91" s="160"/>
      <c r="W91" s="160" t="s">
        <v>166</v>
      </c>
      <c r="X91" s="151"/>
      <c r="Y91" s="151"/>
      <c r="Z91" s="151"/>
      <c r="AA91" s="151"/>
      <c r="AB91" s="151"/>
      <c r="AC91" s="151"/>
      <c r="AD91" s="151"/>
      <c r="AE91" s="151"/>
      <c r="AF91" s="151" t="s">
        <v>592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</row>
    <row r="92" spans="1:59" ht="22.5" outlineLevel="1" x14ac:dyDescent="0.2">
      <c r="A92" s="177">
        <v>50</v>
      </c>
      <c r="B92" s="178" t="s">
        <v>650</v>
      </c>
      <c r="C92" s="187" t="s">
        <v>651</v>
      </c>
      <c r="D92" s="179" t="s">
        <v>172</v>
      </c>
      <c r="E92" s="180">
        <v>1</v>
      </c>
      <c r="F92" s="181"/>
      <c r="G92" s="182">
        <f t="shared" si="7"/>
        <v>0</v>
      </c>
      <c r="H92" s="181"/>
      <c r="I92" s="182">
        <f t="shared" si="8"/>
        <v>0</v>
      </c>
      <c r="J92" s="181"/>
      <c r="K92" s="182">
        <f t="shared" si="9"/>
        <v>0</v>
      </c>
      <c r="L92" s="182">
        <v>15</v>
      </c>
      <c r="M92" s="182">
        <f t="shared" si="10"/>
        <v>0</v>
      </c>
      <c r="N92" s="182">
        <v>0</v>
      </c>
      <c r="O92" s="182">
        <f t="shared" si="11"/>
        <v>0</v>
      </c>
      <c r="P92" s="182">
        <v>0</v>
      </c>
      <c r="Q92" s="182">
        <f t="shared" si="12"/>
        <v>0</v>
      </c>
      <c r="R92" s="182" t="s">
        <v>631</v>
      </c>
      <c r="S92" s="183" t="s">
        <v>149</v>
      </c>
      <c r="T92" s="160">
        <v>0.48199999999999998</v>
      </c>
      <c r="U92" s="160">
        <f t="shared" si="13"/>
        <v>0.48</v>
      </c>
      <c r="V92" s="160"/>
      <c r="W92" s="160" t="s">
        <v>154</v>
      </c>
      <c r="X92" s="151"/>
      <c r="Y92" s="151"/>
      <c r="Z92" s="151"/>
      <c r="AA92" s="151"/>
      <c r="AB92" s="151"/>
      <c r="AC92" s="151"/>
      <c r="AD92" s="151"/>
      <c r="AE92" s="151"/>
      <c r="AF92" s="151" t="s">
        <v>542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</row>
    <row r="93" spans="1:59" outlineLevel="1" x14ac:dyDescent="0.2">
      <c r="A93" s="170">
        <v>51</v>
      </c>
      <c r="B93" s="171" t="s">
        <v>668</v>
      </c>
      <c r="C93" s="188" t="s">
        <v>669</v>
      </c>
      <c r="D93" s="172" t="s">
        <v>184</v>
      </c>
      <c r="E93" s="173">
        <v>0.06</v>
      </c>
      <c r="F93" s="174"/>
      <c r="G93" s="175">
        <f t="shared" si="7"/>
        <v>0</v>
      </c>
      <c r="H93" s="174"/>
      <c r="I93" s="175">
        <f t="shared" si="8"/>
        <v>0</v>
      </c>
      <c r="J93" s="174"/>
      <c r="K93" s="175">
        <f t="shared" si="9"/>
        <v>0</v>
      </c>
      <c r="L93" s="175">
        <v>15</v>
      </c>
      <c r="M93" s="175">
        <f t="shared" si="10"/>
        <v>0</v>
      </c>
      <c r="N93" s="175">
        <v>0</v>
      </c>
      <c r="O93" s="175">
        <f t="shared" si="11"/>
        <v>0</v>
      </c>
      <c r="P93" s="175">
        <v>0</v>
      </c>
      <c r="Q93" s="175">
        <f t="shared" si="12"/>
        <v>0</v>
      </c>
      <c r="R93" s="175" t="s">
        <v>631</v>
      </c>
      <c r="S93" s="176" t="s">
        <v>149</v>
      </c>
      <c r="T93" s="160">
        <v>1.333</v>
      </c>
      <c r="U93" s="160">
        <f t="shared" si="13"/>
        <v>0.08</v>
      </c>
      <c r="V93" s="160"/>
      <c r="W93" s="160" t="s">
        <v>154</v>
      </c>
      <c r="X93" s="151"/>
      <c r="Y93" s="151"/>
      <c r="Z93" s="151"/>
      <c r="AA93" s="151"/>
      <c r="AB93" s="151"/>
      <c r="AC93" s="151"/>
      <c r="AD93" s="151"/>
      <c r="AE93" s="151"/>
      <c r="AF93" s="151" t="s">
        <v>542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</row>
    <row r="94" spans="1:59" outlineLevel="1" x14ac:dyDescent="0.2">
      <c r="A94" s="158"/>
      <c r="B94" s="159"/>
      <c r="C94" s="248" t="s">
        <v>520</v>
      </c>
      <c r="D94" s="249"/>
      <c r="E94" s="249"/>
      <c r="F94" s="249"/>
      <c r="G94" s="249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51"/>
      <c r="Y94" s="151"/>
      <c r="Z94" s="151"/>
      <c r="AA94" s="151"/>
      <c r="AB94" s="151"/>
      <c r="AC94" s="151"/>
      <c r="AD94" s="151"/>
      <c r="AE94" s="151"/>
      <c r="AF94" s="151" t="s">
        <v>175</v>
      </c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</row>
    <row r="95" spans="1:59" x14ac:dyDescent="0.2">
      <c r="A95" s="164" t="s">
        <v>144</v>
      </c>
      <c r="B95" s="165" t="s">
        <v>102</v>
      </c>
      <c r="C95" s="186" t="s">
        <v>104</v>
      </c>
      <c r="D95" s="166"/>
      <c r="E95" s="167"/>
      <c r="F95" s="168"/>
      <c r="G95" s="168">
        <f>SUMIF(AF96:AF97,"&lt;&gt;NOR",G96:G97)</f>
        <v>0</v>
      </c>
      <c r="H95" s="168"/>
      <c r="I95" s="168">
        <f>SUM(I96:I97)</f>
        <v>0</v>
      </c>
      <c r="J95" s="168"/>
      <c r="K95" s="168">
        <f>SUM(K96:K97)</f>
        <v>0</v>
      </c>
      <c r="L95" s="168"/>
      <c r="M95" s="168">
        <f>SUM(M96:M97)</f>
        <v>0</v>
      </c>
      <c r="N95" s="168"/>
      <c r="O95" s="168">
        <f>SUM(O96:O97)</f>
        <v>0</v>
      </c>
      <c r="P95" s="168"/>
      <c r="Q95" s="168">
        <f>SUM(Q96:Q97)</f>
        <v>0</v>
      </c>
      <c r="R95" s="168"/>
      <c r="S95" s="169"/>
      <c r="T95" s="163"/>
      <c r="U95" s="163">
        <f>SUM(U96:U97)</f>
        <v>0.94</v>
      </c>
      <c r="V95" s="163"/>
      <c r="W95" s="163"/>
      <c r="AF95" t="s">
        <v>145</v>
      </c>
    </row>
    <row r="96" spans="1:59" outlineLevel="1" x14ac:dyDescent="0.2">
      <c r="A96" s="177">
        <v>52</v>
      </c>
      <c r="B96" s="178" t="s">
        <v>670</v>
      </c>
      <c r="C96" s="187" t="s">
        <v>671</v>
      </c>
      <c r="D96" s="179" t="s">
        <v>300</v>
      </c>
      <c r="E96" s="180">
        <v>4</v>
      </c>
      <c r="F96" s="181"/>
      <c r="G96" s="182">
        <f>ROUND(E96*F96,2)</f>
        <v>0</v>
      </c>
      <c r="H96" s="181"/>
      <c r="I96" s="182">
        <f>ROUND(E96*H96,2)</f>
        <v>0</v>
      </c>
      <c r="J96" s="181"/>
      <c r="K96" s="182">
        <f>ROUND(E96*J96,2)</f>
        <v>0</v>
      </c>
      <c r="L96" s="182">
        <v>15</v>
      </c>
      <c r="M96" s="182">
        <f>G96*(1+L96/100)</f>
        <v>0</v>
      </c>
      <c r="N96" s="182">
        <v>9.0000000000000006E-5</v>
      </c>
      <c r="O96" s="182">
        <f>ROUND(E96*N96,2)</f>
        <v>0</v>
      </c>
      <c r="P96" s="182">
        <v>0</v>
      </c>
      <c r="Q96" s="182">
        <f>ROUND(E96*P96,2)</f>
        <v>0</v>
      </c>
      <c r="R96" s="182"/>
      <c r="S96" s="183" t="s">
        <v>149</v>
      </c>
      <c r="T96" s="160">
        <v>0.11600000000000001</v>
      </c>
      <c r="U96" s="160">
        <f>ROUND(E96*T96,2)</f>
        <v>0.46</v>
      </c>
      <c r="V96" s="160"/>
      <c r="W96" s="160" t="s">
        <v>154</v>
      </c>
      <c r="X96" s="151"/>
      <c r="Y96" s="151"/>
      <c r="Z96" s="151"/>
      <c r="AA96" s="151"/>
      <c r="AB96" s="151"/>
      <c r="AC96" s="151"/>
      <c r="AD96" s="151"/>
      <c r="AE96" s="151"/>
      <c r="AF96" s="151" t="s">
        <v>542</v>
      </c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</row>
    <row r="97" spans="1:59" outlineLevel="1" x14ac:dyDescent="0.2">
      <c r="A97" s="177">
        <v>53</v>
      </c>
      <c r="B97" s="178" t="s">
        <v>672</v>
      </c>
      <c r="C97" s="187" t="s">
        <v>673</v>
      </c>
      <c r="D97" s="179" t="s">
        <v>300</v>
      </c>
      <c r="E97" s="180">
        <v>4</v>
      </c>
      <c r="F97" s="181"/>
      <c r="G97" s="182">
        <f>ROUND(E97*F97,2)</f>
        <v>0</v>
      </c>
      <c r="H97" s="181"/>
      <c r="I97" s="182">
        <f>ROUND(E97*H97,2)</f>
        <v>0</v>
      </c>
      <c r="J97" s="181"/>
      <c r="K97" s="182">
        <f>ROUND(E97*J97,2)</f>
        <v>0</v>
      </c>
      <c r="L97" s="182">
        <v>15</v>
      </c>
      <c r="M97" s="182">
        <f>G97*(1+L97/100)</f>
        <v>0</v>
      </c>
      <c r="N97" s="182">
        <v>9.0000000000000006E-5</v>
      </c>
      <c r="O97" s="182">
        <f>ROUND(E97*N97,2)</f>
        <v>0</v>
      </c>
      <c r="P97" s="182">
        <v>0</v>
      </c>
      <c r="Q97" s="182">
        <f>ROUND(E97*P97,2)</f>
        <v>0</v>
      </c>
      <c r="R97" s="182"/>
      <c r="S97" s="183" t="s">
        <v>150</v>
      </c>
      <c r="T97" s="160">
        <v>0.12</v>
      </c>
      <c r="U97" s="160">
        <f>ROUND(E97*T97,2)</f>
        <v>0.48</v>
      </c>
      <c r="V97" s="160"/>
      <c r="W97" s="160" t="s">
        <v>154</v>
      </c>
      <c r="X97" s="151"/>
      <c r="Y97" s="151"/>
      <c r="Z97" s="151"/>
      <c r="AA97" s="151"/>
      <c r="AB97" s="151"/>
      <c r="AC97" s="151"/>
      <c r="AD97" s="151"/>
      <c r="AE97" s="151"/>
      <c r="AF97" s="151" t="s">
        <v>542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</row>
    <row r="98" spans="1:59" x14ac:dyDescent="0.2">
      <c r="A98" s="164" t="s">
        <v>144</v>
      </c>
      <c r="B98" s="165" t="s">
        <v>108</v>
      </c>
      <c r="C98" s="186" t="s">
        <v>109</v>
      </c>
      <c r="D98" s="166"/>
      <c r="E98" s="167"/>
      <c r="F98" s="168"/>
      <c r="G98" s="168">
        <f>SUMIF(AF99:AF100,"&lt;&gt;NOR",G99:G100)</f>
        <v>0</v>
      </c>
      <c r="H98" s="168"/>
      <c r="I98" s="168">
        <f>SUM(I99:I100)</f>
        <v>0</v>
      </c>
      <c r="J98" s="168"/>
      <c r="K98" s="168">
        <f>SUM(K99:K100)</f>
        <v>0</v>
      </c>
      <c r="L98" s="168"/>
      <c r="M98" s="168">
        <f>SUM(M99:M100)</f>
        <v>0</v>
      </c>
      <c r="N98" s="168"/>
      <c r="O98" s="168">
        <f>SUM(O99:O100)</f>
        <v>0</v>
      </c>
      <c r="P98" s="168"/>
      <c r="Q98" s="168">
        <f>SUM(Q99:Q100)</f>
        <v>0</v>
      </c>
      <c r="R98" s="168"/>
      <c r="S98" s="169"/>
      <c r="T98" s="163"/>
      <c r="U98" s="163">
        <f>SUM(U99:U100)</f>
        <v>0.41000000000000003</v>
      </c>
      <c r="V98" s="163"/>
      <c r="W98" s="163"/>
      <c r="AF98" t="s">
        <v>145</v>
      </c>
    </row>
    <row r="99" spans="1:59" outlineLevel="1" x14ac:dyDescent="0.2">
      <c r="A99" s="177">
        <v>54</v>
      </c>
      <c r="B99" s="178" t="s">
        <v>674</v>
      </c>
      <c r="C99" s="187" t="s">
        <v>675</v>
      </c>
      <c r="D99" s="179" t="s">
        <v>300</v>
      </c>
      <c r="E99" s="180">
        <v>5</v>
      </c>
      <c r="F99" s="181"/>
      <c r="G99" s="182">
        <f>ROUND(E99*F99,2)</f>
        <v>0</v>
      </c>
      <c r="H99" s="181"/>
      <c r="I99" s="182">
        <f>ROUND(E99*H99,2)</f>
        <v>0</v>
      </c>
      <c r="J99" s="181"/>
      <c r="K99" s="182">
        <f>ROUND(E99*J99,2)</f>
        <v>0</v>
      </c>
      <c r="L99" s="182">
        <v>15</v>
      </c>
      <c r="M99" s="182">
        <f>G99*(1+L99/100)</f>
        <v>0</v>
      </c>
      <c r="N99" s="182">
        <v>3.0000000000000001E-5</v>
      </c>
      <c r="O99" s="182">
        <f>ROUND(E99*N99,2)</f>
        <v>0</v>
      </c>
      <c r="P99" s="182">
        <v>0</v>
      </c>
      <c r="Q99" s="182">
        <f>ROUND(E99*P99,2)</f>
        <v>0</v>
      </c>
      <c r="R99" s="182" t="s">
        <v>108</v>
      </c>
      <c r="S99" s="183" t="s">
        <v>149</v>
      </c>
      <c r="T99" s="160">
        <v>4.6330000000000003E-2</v>
      </c>
      <c r="U99" s="160">
        <f>ROUND(E99*T99,2)</f>
        <v>0.23</v>
      </c>
      <c r="V99" s="160"/>
      <c r="W99" s="160" t="s">
        <v>154</v>
      </c>
      <c r="X99" s="151"/>
      <c r="Y99" s="151"/>
      <c r="Z99" s="151"/>
      <c r="AA99" s="151"/>
      <c r="AB99" s="151"/>
      <c r="AC99" s="151"/>
      <c r="AD99" s="151"/>
      <c r="AE99" s="151"/>
      <c r="AF99" s="151" t="s">
        <v>542</v>
      </c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</row>
    <row r="100" spans="1:59" outlineLevel="1" x14ac:dyDescent="0.2">
      <c r="A100" s="177">
        <v>55</v>
      </c>
      <c r="B100" s="178" t="s">
        <v>676</v>
      </c>
      <c r="C100" s="187" t="s">
        <v>677</v>
      </c>
      <c r="D100" s="179" t="s">
        <v>300</v>
      </c>
      <c r="E100" s="180">
        <v>1.5</v>
      </c>
      <c r="F100" s="181"/>
      <c r="G100" s="182">
        <f>ROUND(E100*F100,2)</f>
        <v>0</v>
      </c>
      <c r="H100" s="181"/>
      <c r="I100" s="182">
        <f>ROUND(E100*H100,2)</f>
        <v>0</v>
      </c>
      <c r="J100" s="181"/>
      <c r="K100" s="182">
        <f>ROUND(E100*J100,2)</f>
        <v>0</v>
      </c>
      <c r="L100" s="182">
        <v>15</v>
      </c>
      <c r="M100" s="182">
        <f>G100*(1+L100/100)</f>
        <v>0</v>
      </c>
      <c r="N100" s="182">
        <v>0</v>
      </c>
      <c r="O100" s="182">
        <f>ROUND(E100*N100,2)</f>
        <v>0</v>
      </c>
      <c r="P100" s="182">
        <v>0</v>
      </c>
      <c r="Q100" s="182">
        <f>ROUND(E100*P100,2)</f>
        <v>0</v>
      </c>
      <c r="R100" s="182" t="s">
        <v>108</v>
      </c>
      <c r="S100" s="183" t="s">
        <v>149</v>
      </c>
      <c r="T100" s="160">
        <v>0.12</v>
      </c>
      <c r="U100" s="160">
        <f>ROUND(E100*T100,2)</f>
        <v>0.18</v>
      </c>
      <c r="V100" s="160"/>
      <c r="W100" s="160" t="s">
        <v>154</v>
      </c>
      <c r="X100" s="151"/>
      <c r="Y100" s="151"/>
      <c r="Z100" s="151"/>
      <c r="AA100" s="151"/>
      <c r="AB100" s="151"/>
      <c r="AC100" s="151"/>
      <c r="AD100" s="151"/>
      <c r="AE100" s="151"/>
      <c r="AF100" s="151" t="s">
        <v>542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</row>
    <row r="101" spans="1:59" x14ac:dyDescent="0.2">
      <c r="A101" s="164" t="s">
        <v>144</v>
      </c>
      <c r="B101" s="165" t="s">
        <v>110</v>
      </c>
      <c r="C101" s="186" t="s">
        <v>111</v>
      </c>
      <c r="D101" s="166"/>
      <c r="E101" s="167"/>
      <c r="F101" s="168"/>
      <c r="G101" s="168">
        <f>SUMIF(AF102:AF109,"&lt;&gt;NOR",G102:G109)</f>
        <v>0</v>
      </c>
      <c r="H101" s="168"/>
      <c r="I101" s="168">
        <f>SUM(I102:I109)</f>
        <v>0</v>
      </c>
      <c r="J101" s="168"/>
      <c r="K101" s="168">
        <f>SUM(K102:K109)</f>
        <v>0</v>
      </c>
      <c r="L101" s="168"/>
      <c r="M101" s="168">
        <f>SUM(M102:M109)</f>
        <v>0</v>
      </c>
      <c r="N101" s="168"/>
      <c r="O101" s="168">
        <f>SUM(O102:O109)</f>
        <v>0</v>
      </c>
      <c r="P101" s="168"/>
      <c r="Q101" s="168">
        <f>SUM(Q102:Q109)</f>
        <v>0</v>
      </c>
      <c r="R101" s="168"/>
      <c r="S101" s="169"/>
      <c r="T101" s="163"/>
      <c r="U101" s="163">
        <f>SUM(U102:U109)</f>
        <v>32</v>
      </c>
      <c r="V101" s="163"/>
      <c r="W101" s="163"/>
      <c r="AF101" t="s">
        <v>145</v>
      </c>
    </row>
    <row r="102" spans="1:59" outlineLevel="1" x14ac:dyDescent="0.2">
      <c r="A102" s="177">
        <v>56</v>
      </c>
      <c r="B102" s="178" t="s">
        <v>678</v>
      </c>
      <c r="C102" s="187" t="s">
        <v>679</v>
      </c>
      <c r="D102" s="179" t="s">
        <v>680</v>
      </c>
      <c r="E102" s="180">
        <v>2</v>
      </c>
      <c r="F102" s="181"/>
      <c r="G102" s="182">
        <f t="shared" ref="G102:G109" si="14">ROUND(E102*F102,2)</f>
        <v>0</v>
      </c>
      <c r="H102" s="181"/>
      <c r="I102" s="182">
        <f t="shared" ref="I102:I109" si="15">ROUND(E102*H102,2)</f>
        <v>0</v>
      </c>
      <c r="J102" s="181"/>
      <c r="K102" s="182">
        <f t="shared" ref="K102:K109" si="16">ROUND(E102*J102,2)</f>
        <v>0</v>
      </c>
      <c r="L102" s="182">
        <v>15</v>
      </c>
      <c r="M102" s="182">
        <f t="shared" ref="M102:M109" si="17">G102*(1+L102/100)</f>
        <v>0</v>
      </c>
      <c r="N102" s="182">
        <v>0</v>
      </c>
      <c r="O102" s="182">
        <f t="shared" ref="O102:O109" si="18">ROUND(E102*N102,2)</f>
        <v>0</v>
      </c>
      <c r="P102" s="182">
        <v>0</v>
      </c>
      <c r="Q102" s="182">
        <f t="shared" ref="Q102:Q109" si="19">ROUND(E102*P102,2)</f>
        <v>0</v>
      </c>
      <c r="R102" s="182"/>
      <c r="S102" s="183" t="s">
        <v>150</v>
      </c>
      <c r="T102" s="160">
        <v>0</v>
      </c>
      <c r="U102" s="160">
        <f t="shared" ref="U102:U109" si="20">ROUND(E102*T102,2)</f>
        <v>0</v>
      </c>
      <c r="V102" s="160"/>
      <c r="W102" s="160" t="s">
        <v>166</v>
      </c>
      <c r="X102" s="151"/>
      <c r="Y102" s="151"/>
      <c r="Z102" s="151"/>
      <c r="AA102" s="151"/>
      <c r="AB102" s="151"/>
      <c r="AC102" s="151"/>
      <c r="AD102" s="151"/>
      <c r="AE102" s="151"/>
      <c r="AF102" s="151" t="s">
        <v>592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</row>
    <row r="103" spans="1:59" outlineLevel="1" x14ac:dyDescent="0.2">
      <c r="A103" s="177">
        <v>57</v>
      </c>
      <c r="B103" s="178" t="s">
        <v>681</v>
      </c>
      <c r="C103" s="187" t="s">
        <v>682</v>
      </c>
      <c r="D103" s="179" t="s">
        <v>172</v>
      </c>
      <c r="E103" s="180">
        <v>1</v>
      </c>
      <c r="F103" s="181"/>
      <c r="G103" s="182">
        <f t="shared" si="14"/>
        <v>0</v>
      </c>
      <c r="H103" s="181"/>
      <c r="I103" s="182">
        <f t="shared" si="15"/>
        <v>0</v>
      </c>
      <c r="J103" s="181"/>
      <c r="K103" s="182">
        <f t="shared" si="16"/>
        <v>0</v>
      </c>
      <c r="L103" s="182">
        <v>15</v>
      </c>
      <c r="M103" s="182">
        <f t="shared" si="17"/>
        <v>0</v>
      </c>
      <c r="N103" s="182">
        <v>0</v>
      </c>
      <c r="O103" s="182">
        <f t="shared" si="18"/>
        <v>0</v>
      </c>
      <c r="P103" s="182">
        <v>0</v>
      </c>
      <c r="Q103" s="182">
        <f t="shared" si="19"/>
        <v>0</v>
      </c>
      <c r="R103" s="182"/>
      <c r="S103" s="183" t="s">
        <v>150</v>
      </c>
      <c r="T103" s="160">
        <v>0</v>
      </c>
      <c r="U103" s="160">
        <f t="shared" si="20"/>
        <v>0</v>
      </c>
      <c r="V103" s="160"/>
      <c r="W103" s="160" t="s">
        <v>166</v>
      </c>
      <c r="X103" s="151"/>
      <c r="Y103" s="151"/>
      <c r="Z103" s="151"/>
      <c r="AA103" s="151"/>
      <c r="AB103" s="151"/>
      <c r="AC103" s="151"/>
      <c r="AD103" s="151"/>
      <c r="AE103" s="151"/>
      <c r="AF103" s="151" t="s">
        <v>592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</row>
    <row r="104" spans="1:59" outlineLevel="1" x14ac:dyDescent="0.2">
      <c r="A104" s="177">
        <v>58</v>
      </c>
      <c r="B104" s="178" t="s">
        <v>683</v>
      </c>
      <c r="C104" s="187" t="s">
        <v>684</v>
      </c>
      <c r="D104" s="179" t="s">
        <v>172</v>
      </c>
      <c r="E104" s="180">
        <v>6</v>
      </c>
      <c r="F104" s="181"/>
      <c r="G104" s="182">
        <f t="shared" si="14"/>
        <v>0</v>
      </c>
      <c r="H104" s="181"/>
      <c r="I104" s="182">
        <f t="shared" si="15"/>
        <v>0</v>
      </c>
      <c r="J104" s="181"/>
      <c r="K104" s="182">
        <f t="shared" si="16"/>
        <v>0</v>
      </c>
      <c r="L104" s="182">
        <v>15</v>
      </c>
      <c r="M104" s="182">
        <f t="shared" si="17"/>
        <v>0</v>
      </c>
      <c r="N104" s="182">
        <v>0</v>
      </c>
      <c r="O104" s="182">
        <f t="shared" si="18"/>
        <v>0</v>
      </c>
      <c r="P104" s="182">
        <v>0</v>
      </c>
      <c r="Q104" s="182">
        <f t="shared" si="19"/>
        <v>0</v>
      </c>
      <c r="R104" s="182"/>
      <c r="S104" s="183" t="s">
        <v>150</v>
      </c>
      <c r="T104" s="160">
        <v>0</v>
      </c>
      <c r="U104" s="160">
        <f t="shared" si="20"/>
        <v>0</v>
      </c>
      <c r="V104" s="160"/>
      <c r="W104" s="160" t="s">
        <v>166</v>
      </c>
      <c r="X104" s="151"/>
      <c r="Y104" s="151"/>
      <c r="Z104" s="151"/>
      <c r="AA104" s="151"/>
      <c r="AB104" s="151"/>
      <c r="AC104" s="151"/>
      <c r="AD104" s="151"/>
      <c r="AE104" s="151"/>
      <c r="AF104" s="151" t="s">
        <v>592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</row>
    <row r="105" spans="1:59" outlineLevel="1" x14ac:dyDescent="0.2">
      <c r="A105" s="177">
        <v>59</v>
      </c>
      <c r="B105" s="178" t="s">
        <v>685</v>
      </c>
      <c r="C105" s="187" t="s">
        <v>686</v>
      </c>
      <c r="D105" s="179" t="s">
        <v>172</v>
      </c>
      <c r="E105" s="180">
        <v>1</v>
      </c>
      <c r="F105" s="181"/>
      <c r="G105" s="182">
        <f t="shared" si="14"/>
        <v>0</v>
      </c>
      <c r="H105" s="181"/>
      <c r="I105" s="182">
        <f t="shared" si="15"/>
        <v>0</v>
      </c>
      <c r="J105" s="181"/>
      <c r="K105" s="182">
        <f t="shared" si="16"/>
        <v>0</v>
      </c>
      <c r="L105" s="182">
        <v>15</v>
      </c>
      <c r="M105" s="182">
        <f t="shared" si="17"/>
        <v>0</v>
      </c>
      <c r="N105" s="182">
        <v>0</v>
      </c>
      <c r="O105" s="182">
        <f t="shared" si="18"/>
        <v>0</v>
      </c>
      <c r="P105" s="182">
        <v>0</v>
      </c>
      <c r="Q105" s="182">
        <f t="shared" si="19"/>
        <v>0</v>
      </c>
      <c r="R105" s="182"/>
      <c r="S105" s="183" t="s">
        <v>150</v>
      </c>
      <c r="T105" s="160">
        <v>0</v>
      </c>
      <c r="U105" s="160">
        <f t="shared" si="20"/>
        <v>0</v>
      </c>
      <c r="V105" s="160"/>
      <c r="W105" s="160" t="s">
        <v>166</v>
      </c>
      <c r="X105" s="151"/>
      <c r="Y105" s="151"/>
      <c r="Z105" s="151"/>
      <c r="AA105" s="151"/>
      <c r="AB105" s="151"/>
      <c r="AC105" s="151"/>
      <c r="AD105" s="151"/>
      <c r="AE105" s="151"/>
      <c r="AF105" s="151" t="s">
        <v>592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</row>
    <row r="106" spans="1:59" outlineLevel="1" x14ac:dyDescent="0.2">
      <c r="A106" s="177">
        <v>60</v>
      </c>
      <c r="B106" s="178" t="s">
        <v>687</v>
      </c>
      <c r="C106" s="187" t="s">
        <v>688</v>
      </c>
      <c r="D106" s="179" t="s">
        <v>172</v>
      </c>
      <c r="E106" s="180">
        <v>2</v>
      </c>
      <c r="F106" s="181"/>
      <c r="G106" s="182">
        <f t="shared" si="14"/>
        <v>0</v>
      </c>
      <c r="H106" s="181"/>
      <c r="I106" s="182">
        <f t="shared" si="15"/>
        <v>0</v>
      </c>
      <c r="J106" s="181"/>
      <c r="K106" s="182">
        <f t="shared" si="16"/>
        <v>0</v>
      </c>
      <c r="L106" s="182">
        <v>15</v>
      </c>
      <c r="M106" s="182">
        <f t="shared" si="17"/>
        <v>0</v>
      </c>
      <c r="N106" s="182">
        <v>0</v>
      </c>
      <c r="O106" s="182">
        <f t="shared" si="18"/>
        <v>0</v>
      </c>
      <c r="P106" s="182">
        <v>0</v>
      </c>
      <c r="Q106" s="182">
        <f t="shared" si="19"/>
        <v>0</v>
      </c>
      <c r="R106" s="182"/>
      <c r="S106" s="183" t="s">
        <v>150</v>
      </c>
      <c r="T106" s="160">
        <v>0</v>
      </c>
      <c r="U106" s="160">
        <f t="shared" si="20"/>
        <v>0</v>
      </c>
      <c r="V106" s="160"/>
      <c r="W106" s="160" t="s">
        <v>154</v>
      </c>
      <c r="X106" s="151"/>
      <c r="Y106" s="151"/>
      <c r="Z106" s="151"/>
      <c r="AA106" s="151"/>
      <c r="AB106" s="151"/>
      <c r="AC106" s="151"/>
      <c r="AD106" s="151"/>
      <c r="AE106" s="151"/>
      <c r="AF106" s="151" t="s">
        <v>542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</row>
    <row r="107" spans="1:59" outlineLevel="1" x14ac:dyDescent="0.2">
      <c r="A107" s="177">
        <v>61</v>
      </c>
      <c r="B107" s="178" t="s">
        <v>689</v>
      </c>
      <c r="C107" s="187" t="s">
        <v>690</v>
      </c>
      <c r="D107" s="179" t="s">
        <v>691</v>
      </c>
      <c r="E107" s="180">
        <v>16</v>
      </c>
      <c r="F107" s="181"/>
      <c r="G107" s="182">
        <f t="shared" si="14"/>
        <v>0</v>
      </c>
      <c r="H107" s="181"/>
      <c r="I107" s="182">
        <f t="shared" si="15"/>
        <v>0</v>
      </c>
      <c r="J107" s="181"/>
      <c r="K107" s="182">
        <f t="shared" si="16"/>
        <v>0</v>
      </c>
      <c r="L107" s="182">
        <v>15</v>
      </c>
      <c r="M107" s="182">
        <f t="shared" si="17"/>
        <v>0</v>
      </c>
      <c r="N107" s="182">
        <v>0</v>
      </c>
      <c r="O107" s="182">
        <f t="shared" si="18"/>
        <v>0</v>
      </c>
      <c r="P107" s="182">
        <v>0</v>
      </c>
      <c r="Q107" s="182">
        <f t="shared" si="19"/>
        <v>0</v>
      </c>
      <c r="R107" s="182" t="s">
        <v>692</v>
      </c>
      <c r="S107" s="183" t="s">
        <v>150</v>
      </c>
      <c r="T107" s="160">
        <v>1</v>
      </c>
      <c r="U107" s="160">
        <f t="shared" si="20"/>
        <v>16</v>
      </c>
      <c r="V107" s="160"/>
      <c r="W107" s="160" t="s">
        <v>693</v>
      </c>
      <c r="X107" s="151"/>
      <c r="Y107" s="151"/>
      <c r="Z107" s="151"/>
      <c r="AA107" s="151"/>
      <c r="AB107" s="151"/>
      <c r="AC107" s="151"/>
      <c r="AD107" s="151"/>
      <c r="AE107" s="151"/>
      <c r="AF107" s="151" t="s">
        <v>694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</row>
    <row r="108" spans="1:59" outlineLevel="1" x14ac:dyDescent="0.2">
      <c r="A108" s="177">
        <v>62</v>
      </c>
      <c r="B108" s="178" t="s">
        <v>695</v>
      </c>
      <c r="C108" s="187" t="s">
        <v>696</v>
      </c>
      <c r="D108" s="179" t="s">
        <v>691</v>
      </c>
      <c r="E108" s="180">
        <v>8</v>
      </c>
      <c r="F108" s="181"/>
      <c r="G108" s="182">
        <f t="shared" si="14"/>
        <v>0</v>
      </c>
      <c r="H108" s="181"/>
      <c r="I108" s="182">
        <f t="shared" si="15"/>
        <v>0</v>
      </c>
      <c r="J108" s="181"/>
      <c r="K108" s="182">
        <f t="shared" si="16"/>
        <v>0</v>
      </c>
      <c r="L108" s="182">
        <v>15</v>
      </c>
      <c r="M108" s="182">
        <f t="shared" si="17"/>
        <v>0</v>
      </c>
      <c r="N108" s="182">
        <v>0</v>
      </c>
      <c r="O108" s="182">
        <f t="shared" si="18"/>
        <v>0</v>
      </c>
      <c r="P108" s="182">
        <v>0</v>
      </c>
      <c r="Q108" s="182">
        <f t="shared" si="19"/>
        <v>0</v>
      </c>
      <c r="R108" s="182" t="s">
        <v>692</v>
      </c>
      <c r="S108" s="183" t="s">
        <v>150</v>
      </c>
      <c r="T108" s="160">
        <v>1</v>
      </c>
      <c r="U108" s="160">
        <f t="shared" si="20"/>
        <v>8</v>
      </c>
      <c r="V108" s="160"/>
      <c r="W108" s="160" t="s">
        <v>693</v>
      </c>
      <c r="X108" s="151"/>
      <c r="Y108" s="151"/>
      <c r="Z108" s="151"/>
      <c r="AA108" s="151"/>
      <c r="AB108" s="151"/>
      <c r="AC108" s="151"/>
      <c r="AD108" s="151"/>
      <c r="AE108" s="151"/>
      <c r="AF108" s="151" t="s">
        <v>694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</row>
    <row r="109" spans="1:59" outlineLevel="1" x14ac:dyDescent="0.2">
      <c r="A109" s="177">
        <v>63</v>
      </c>
      <c r="B109" s="178" t="s">
        <v>697</v>
      </c>
      <c r="C109" s="187" t="s">
        <v>698</v>
      </c>
      <c r="D109" s="179" t="s">
        <v>691</v>
      </c>
      <c r="E109" s="180">
        <v>8</v>
      </c>
      <c r="F109" s="181"/>
      <c r="G109" s="182">
        <f t="shared" si="14"/>
        <v>0</v>
      </c>
      <c r="H109" s="181"/>
      <c r="I109" s="182">
        <f t="shared" si="15"/>
        <v>0</v>
      </c>
      <c r="J109" s="181"/>
      <c r="K109" s="182">
        <f t="shared" si="16"/>
        <v>0</v>
      </c>
      <c r="L109" s="182">
        <v>15</v>
      </c>
      <c r="M109" s="182">
        <f t="shared" si="17"/>
        <v>0</v>
      </c>
      <c r="N109" s="182">
        <v>0</v>
      </c>
      <c r="O109" s="182">
        <f t="shared" si="18"/>
        <v>0</v>
      </c>
      <c r="P109" s="182">
        <v>0</v>
      </c>
      <c r="Q109" s="182">
        <f t="shared" si="19"/>
        <v>0</v>
      </c>
      <c r="R109" s="182" t="s">
        <v>692</v>
      </c>
      <c r="S109" s="183" t="s">
        <v>150</v>
      </c>
      <c r="T109" s="160">
        <v>1</v>
      </c>
      <c r="U109" s="160">
        <f t="shared" si="20"/>
        <v>8</v>
      </c>
      <c r="V109" s="160"/>
      <c r="W109" s="160" t="s">
        <v>693</v>
      </c>
      <c r="X109" s="151"/>
      <c r="Y109" s="151"/>
      <c r="Z109" s="151"/>
      <c r="AA109" s="151"/>
      <c r="AB109" s="151"/>
      <c r="AC109" s="151"/>
      <c r="AD109" s="151"/>
      <c r="AE109" s="151"/>
      <c r="AF109" s="151" t="s">
        <v>694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</row>
    <row r="110" spans="1:59" x14ac:dyDescent="0.2">
      <c r="A110" s="164" t="s">
        <v>144</v>
      </c>
      <c r="B110" s="165" t="s">
        <v>112</v>
      </c>
      <c r="C110" s="186" t="s">
        <v>113</v>
      </c>
      <c r="D110" s="166"/>
      <c r="E110" s="167"/>
      <c r="F110" s="168"/>
      <c r="G110" s="168">
        <f>SUMIF(AF111:AF111,"&lt;&gt;NOR",G111:G111)</f>
        <v>0</v>
      </c>
      <c r="H110" s="168"/>
      <c r="I110" s="168">
        <f>SUM(I111:I111)</f>
        <v>0</v>
      </c>
      <c r="J110" s="168"/>
      <c r="K110" s="168">
        <f>SUM(K111:K111)</f>
        <v>0</v>
      </c>
      <c r="L110" s="168"/>
      <c r="M110" s="168">
        <f>SUM(M111:M111)</f>
        <v>0</v>
      </c>
      <c r="N110" s="168"/>
      <c r="O110" s="168">
        <f>SUM(O111:O111)</f>
        <v>0</v>
      </c>
      <c r="P110" s="168"/>
      <c r="Q110" s="168">
        <f>SUM(Q111:Q111)</f>
        <v>0</v>
      </c>
      <c r="R110" s="168"/>
      <c r="S110" s="169"/>
      <c r="T110" s="163"/>
      <c r="U110" s="163">
        <f>SUM(U111:U111)</f>
        <v>0.08</v>
      </c>
      <c r="V110" s="163"/>
      <c r="W110" s="163"/>
      <c r="AF110" t="s">
        <v>145</v>
      </c>
    </row>
    <row r="111" spans="1:59" outlineLevel="1" x14ac:dyDescent="0.2">
      <c r="A111" s="177">
        <v>64</v>
      </c>
      <c r="B111" s="178" t="s">
        <v>699</v>
      </c>
      <c r="C111" s="187" t="s">
        <v>700</v>
      </c>
      <c r="D111" s="179" t="s">
        <v>300</v>
      </c>
      <c r="E111" s="180">
        <v>3</v>
      </c>
      <c r="F111" s="181"/>
      <c r="G111" s="182">
        <f>ROUND(E111*F111,2)</f>
        <v>0</v>
      </c>
      <c r="H111" s="181"/>
      <c r="I111" s="182">
        <f>ROUND(E111*H111,2)</f>
        <v>0</v>
      </c>
      <c r="J111" s="181"/>
      <c r="K111" s="182">
        <f>ROUND(E111*J111,2)</f>
        <v>0</v>
      </c>
      <c r="L111" s="182">
        <v>15</v>
      </c>
      <c r="M111" s="182">
        <f>G111*(1+L111/100)</f>
        <v>0</v>
      </c>
      <c r="N111" s="182">
        <v>6.0000000000000002E-5</v>
      </c>
      <c r="O111" s="182">
        <f>ROUND(E111*N111,2)</f>
        <v>0</v>
      </c>
      <c r="P111" s="182">
        <v>0</v>
      </c>
      <c r="Q111" s="182">
        <f>ROUND(E111*P111,2)</f>
        <v>0</v>
      </c>
      <c r="R111" s="182"/>
      <c r="S111" s="183" t="s">
        <v>149</v>
      </c>
      <c r="T111" s="160">
        <v>2.5999999999999999E-2</v>
      </c>
      <c r="U111" s="160">
        <f>ROUND(E111*T111,2)</f>
        <v>0.08</v>
      </c>
      <c r="V111" s="160"/>
      <c r="W111" s="160" t="s">
        <v>154</v>
      </c>
      <c r="X111" s="151"/>
      <c r="Y111" s="151"/>
      <c r="Z111" s="151"/>
      <c r="AA111" s="151"/>
      <c r="AB111" s="151"/>
      <c r="AC111" s="151"/>
      <c r="AD111" s="151"/>
      <c r="AE111" s="151"/>
      <c r="AF111" s="151" t="s">
        <v>542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</row>
    <row r="112" spans="1:59" x14ac:dyDescent="0.2">
      <c r="A112" s="164" t="s">
        <v>144</v>
      </c>
      <c r="B112" s="165" t="s">
        <v>114</v>
      </c>
      <c r="C112" s="186" t="s">
        <v>115</v>
      </c>
      <c r="D112" s="166"/>
      <c r="E112" s="167"/>
      <c r="F112" s="168"/>
      <c r="G112" s="168">
        <f>SUMIF(AF113:AF117,"&lt;&gt;NOR",G113:G117)</f>
        <v>0</v>
      </c>
      <c r="H112" s="168"/>
      <c r="I112" s="168">
        <f>SUM(I113:I117)</f>
        <v>0</v>
      </c>
      <c r="J112" s="168"/>
      <c r="K112" s="168">
        <f>SUM(K113:K117)</f>
        <v>0</v>
      </c>
      <c r="L112" s="168"/>
      <c r="M112" s="168">
        <f>SUM(M113:M117)</f>
        <v>0</v>
      </c>
      <c r="N112" s="168"/>
      <c r="O112" s="168">
        <f>SUM(O113:O117)</f>
        <v>0</v>
      </c>
      <c r="P112" s="168"/>
      <c r="Q112" s="168">
        <f>SUM(Q113:Q117)</f>
        <v>0</v>
      </c>
      <c r="R112" s="168"/>
      <c r="S112" s="169"/>
      <c r="T112" s="163"/>
      <c r="U112" s="163">
        <f>SUM(U113:U117)</f>
        <v>2.46</v>
      </c>
      <c r="V112" s="163"/>
      <c r="W112" s="163"/>
      <c r="AF112" t="s">
        <v>145</v>
      </c>
    </row>
    <row r="113" spans="1:59" outlineLevel="1" x14ac:dyDescent="0.2">
      <c r="A113" s="170">
        <v>65</v>
      </c>
      <c r="B113" s="171" t="s">
        <v>701</v>
      </c>
      <c r="C113" s="188" t="s">
        <v>702</v>
      </c>
      <c r="D113" s="172" t="s">
        <v>184</v>
      </c>
      <c r="E113" s="173">
        <v>22.57</v>
      </c>
      <c r="F113" s="174"/>
      <c r="G113" s="175">
        <f>ROUND(E113*F113,2)</f>
        <v>0</v>
      </c>
      <c r="H113" s="174"/>
      <c r="I113" s="175">
        <f>ROUND(E113*H113,2)</f>
        <v>0</v>
      </c>
      <c r="J113" s="174"/>
      <c r="K113" s="175">
        <f>ROUND(E113*J113,2)</f>
        <v>0</v>
      </c>
      <c r="L113" s="175">
        <v>15</v>
      </c>
      <c r="M113" s="175">
        <f>G113*(1+L113/100)</f>
        <v>0</v>
      </c>
      <c r="N113" s="175">
        <v>0</v>
      </c>
      <c r="O113" s="175">
        <f>ROUND(E113*N113,2)</f>
        <v>0</v>
      </c>
      <c r="P113" s="175">
        <v>0</v>
      </c>
      <c r="Q113" s="175">
        <f>ROUND(E113*P113,2)</f>
        <v>0</v>
      </c>
      <c r="R113" s="175" t="s">
        <v>225</v>
      </c>
      <c r="S113" s="176" t="s">
        <v>149</v>
      </c>
      <c r="T113" s="160">
        <v>9.9000000000000005E-2</v>
      </c>
      <c r="U113" s="160">
        <f>ROUND(E113*T113,2)</f>
        <v>2.23</v>
      </c>
      <c r="V113" s="160"/>
      <c r="W113" s="160" t="s">
        <v>154</v>
      </c>
      <c r="X113" s="151"/>
      <c r="Y113" s="151"/>
      <c r="Z113" s="151"/>
      <c r="AA113" s="151"/>
      <c r="AB113" s="151"/>
      <c r="AC113" s="151"/>
      <c r="AD113" s="151"/>
      <c r="AE113" s="151"/>
      <c r="AF113" s="151" t="s">
        <v>542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</row>
    <row r="114" spans="1:59" outlineLevel="1" x14ac:dyDescent="0.2">
      <c r="A114" s="158"/>
      <c r="B114" s="159"/>
      <c r="C114" s="248" t="s">
        <v>703</v>
      </c>
      <c r="D114" s="249"/>
      <c r="E114" s="249"/>
      <c r="F114" s="249"/>
      <c r="G114" s="249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51"/>
      <c r="Y114" s="151"/>
      <c r="Z114" s="151"/>
      <c r="AA114" s="151"/>
      <c r="AB114" s="151"/>
      <c r="AC114" s="151"/>
      <c r="AD114" s="151"/>
      <c r="AE114" s="151"/>
      <c r="AF114" s="151" t="s">
        <v>175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</row>
    <row r="115" spans="1:59" ht="22.5" outlineLevel="1" x14ac:dyDescent="0.2">
      <c r="A115" s="177">
        <v>66</v>
      </c>
      <c r="B115" s="178" t="s">
        <v>704</v>
      </c>
      <c r="C115" s="187" t="s">
        <v>705</v>
      </c>
      <c r="D115" s="179" t="s">
        <v>184</v>
      </c>
      <c r="E115" s="180">
        <v>22.57</v>
      </c>
      <c r="F115" s="181"/>
      <c r="G115" s="182">
        <f>ROUND(E115*F115,2)</f>
        <v>0</v>
      </c>
      <c r="H115" s="181"/>
      <c r="I115" s="182">
        <f>ROUND(E115*H115,2)</f>
        <v>0</v>
      </c>
      <c r="J115" s="181"/>
      <c r="K115" s="182">
        <f>ROUND(E115*J115,2)</f>
        <v>0</v>
      </c>
      <c r="L115" s="182">
        <v>15</v>
      </c>
      <c r="M115" s="182">
        <f>G115*(1+L115/100)</f>
        <v>0</v>
      </c>
      <c r="N115" s="182">
        <v>0</v>
      </c>
      <c r="O115" s="182">
        <f>ROUND(E115*N115,2)</f>
        <v>0</v>
      </c>
      <c r="P115" s="182">
        <v>0</v>
      </c>
      <c r="Q115" s="182">
        <f>ROUND(E115*P115,2)</f>
        <v>0</v>
      </c>
      <c r="R115" s="182" t="s">
        <v>225</v>
      </c>
      <c r="S115" s="183" t="s">
        <v>149</v>
      </c>
      <c r="T115" s="160">
        <v>0.01</v>
      </c>
      <c r="U115" s="160">
        <f>ROUND(E115*T115,2)</f>
        <v>0.23</v>
      </c>
      <c r="V115" s="160"/>
      <c r="W115" s="160" t="s">
        <v>154</v>
      </c>
      <c r="X115" s="151"/>
      <c r="Y115" s="151"/>
      <c r="Z115" s="151"/>
      <c r="AA115" s="151"/>
      <c r="AB115" s="151"/>
      <c r="AC115" s="151"/>
      <c r="AD115" s="151"/>
      <c r="AE115" s="151"/>
      <c r="AF115" s="151" t="s">
        <v>542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</row>
    <row r="116" spans="1:59" outlineLevel="1" x14ac:dyDescent="0.2">
      <c r="A116" s="177">
        <v>67</v>
      </c>
      <c r="B116" s="178" t="s">
        <v>706</v>
      </c>
      <c r="C116" s="187" t="s">
        <v>707</v>
      </c>
      <c r="D116" s="179" t="s">
        <v>184</v>
      </c>
      <c r="E116" s="180">
        <v>22.34</v>
      </c>
      <c r="F116" s="181"/>
      <c r="G116" s="182">
        <f>ROUND(E116*F116,2)</f>
        <v>0</v>
      </c>
      <c r="H116" s="181"/>
      <c r="I116" s="182">
        <f>ROUND(E116*H116,2)</f>
        <v>0</v>
      </c>
      <c r="J116" s="181"/>
      <c r="K116" s="182">
        <f>ROUND(E116*J116,2)</f>
        <v>0</v>
      </c>
      <c r="L116" s="182">
        <v>15</v>
      </c>
      <c r="M116" s="182">
        <f>G116*(1+L116/100)</f>
        <v>0</v>
      </c>
      <c r="N116" s="182">
        <v>0</v>
      </c>
      <c r="O116" s="182">
        <f>ROUND(E116*N116,2)</f>
        <v>0</v>
      </c>
      <c r="P116" s="182">
        <v>0</v>
      </c>
      <c r="Q116" s="182">
        <f>ROUND(E116*P116,2)</f>
        <v>0</v>
      </c>
      <c r="R116" s="182" t="s">
        <v>310</v>
      </c>
      <c r="S116" s="183" t="s">
        <v>149</v>
      </c>
      <c r="T116" s="160">
        <v>0</v>
      </c>
      <c r="U116" s="160">
        <f>ROUND(E116*T116,2)</f>
        <v>0</v>
      </c>
      <c r="V116" s="160"/>
      <c r="W116" s="160" t="s">
        <v>154</v>
      </c>
      <c r="X116" s="151"/>
      <c r="Y116" s="151"/>
      <c r="Z116" s="151"/>
      <c r="AA116" s="151"/>
      <c r="AB116" s="151"/>
      <c r="AC116" s="151"/>
      <c r="AD116" s="151"/>
      <c r="AE116" s="151"/>
      <c r="AF116" s="151" t="s">
        <v>542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</row>
    <row r="117" spans="1:59" ht="22.5" outlineLevel="1" x14ac:dyDescent="0.2">
      <c r="A117" s="177">
        <v>68</v>
      </c>
      <c r="B117" s="178" t="s">
        <v>708</v>
      </c>
      <c r="C117" s="187" t="s">
        <v>709</v>
      </c>
      <c r="D117" s="179" t="s">
        <v>184</v>
      </c>
      <c r="E117" s="180">
        <v>22.57</v>
      </c>
      <c r="F117" s="181"/>
      <c r="G117" s="182">
        <f>ROUND(E117*F117,2)</f>
        <v>0</v>
      </c>
      <c r="H117" s="181"/>
      <c r="I117" s="182">
        <f>ROUND(E117*H117,2)</f>
        <v>0</v>
      </c>
      <c r="J117" s="181"/>
      <c r="K117" s="182">
        <f>ROUND(E117*J117,2)</f>
        <v>0</v>
      </c>
      <c r="L117" s="182">
        <v>15</v>
      </c>
      <c r="M117" s="182">
        <f>G117*(1+L117/100)</f>
        <v>0</v>
      </c>
      <c r="N117" s="182">
        <v>0</v>
      </c>
      <c r="O117" s="182">
        <f>ROUND(E117*N117,2)</f>
        <v>0</v>
      </c>
      <c r="P117" s="182">
        <v>0</v>
      </c>
      <c r="Q117" s="182">
        <f>ROUND(E117*P117,2)</f>
        <v>0</v>
      </c>
      <c r="R117" s="182" t="s">
        <v>225</v>
      </c>
      <c r="S117" s="183" t="s">
        <v>149</v>
      </c>
      <c r="T117" s="160">
        <v>0</v>
      </c>
      <c r="U117" s="160">
        <f>ROUND(E117*T117,2)</f>
        <v>0</v>
      </c>
      <c r="V117" s="160"/>
      <c r="W117" s="160" t="s">
        <v>154</v>
      </c>
      <c r="X117" s="151"/>
      <c r="Y117" s="151"/>
      <c r="Z117" s="151"/>
      <c r="AA117" s="151"/>
      <c r="AB117" s="151"/>
      <c r="AC117" s="151"/>
      <c r="AD117" s="151"/>
      <c r="AE117" s="151"/>
      <c r="AF117" s="151" t="s">
        <v>542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</row>
    <row r="118" spans="1:59" x14ac:dyDescent="0.2">
      <c r="A118" s="164" t="s">
        <v>144</v>
      </c>
      <c r="B118" s="165" t="s">
        <v>117</v>
      </c>
      <c r="C118" s="186" t="s">
        <v>27</v>
      </c>
      <c r="D118" s="166"/>
      <c r="E118" s="167"/>
      <c r="F118" s="168"/>
      <c r="G118" s="168">
        <f>SUMIF(AF119:AF121,"&lt;&gt;NOR",G119:G121)</f>
        <v>0</v>
      </c>
      <c r="H118" s="168"/>
      <c r="I118" s="168">
        <f>SUM(I119:I121)</f>
        <v>0</v>
      </c>
      <c r="J118" s="168"/>
      <c r="K118" s="168">
        <f>SUM(K119:K121)</f>
        <v>0</v>
      </c>
      <c r="L118" s="168"/>
      <c r="M118" s="168">
        <f>SUM(M119:M121)</f>
        <v>0</v>
      </c>
      <c r="N118" s="168"/>
      <c r="O118" s="168">
        <f>SUM(O119:O121)</f>
        <v>0</v>
      </c>
      <c r="P118" s="168"/>
      <c r="Q118" s="168">
        <f>SUM(Q119:Q121)</f>
        <v>0</v>
      </c>
      <c r="R118" s="168"/>
      <c r="S118" s="169"/>
      <c r="T118" s="163"/>
      <c r="U118" s="163">
        <f>SUM(U119:U121)</f>
        <v>0</v>
      </c>
      <c r="V118" s="163"/>
      <c r="W118" s="163"/>
      <c r="AF118" t="s">
        <v>145</v>
      </c>
    </row>
    <row r="119" spans="1:59" outlineLevel="1" x14ac:dyDescent="0.2">
      <c r="A119" s="170">
        <v>69</v>
      </c>
      <c r="B119" s="171" t="s">
        <v>146</v>
      </c>
      <c r="C119" s="188" t="s">
        <v>147</v>
      </c>
      <c r="D119" s="172" t="s">
        <v>710</v>
      </c>
      <c r="E119" s="173">
        <v>1</v>
      </c>
      <c r="F119" s="174"/>
      <c r="G119" s="175">
        <f>ROUND(E119*F119,2)</f>
        <v>0</v>
      </c>
      <c r="H119" s="174"/>
      <c r="I119" s="175">
        <f>ROUND(E119*H119,2)</f>
        <v>0</v>
      </c>
      <c r="J119" s="174"/>
      <c r="K119" s="175">
        <f>ROUND(E119*J119,2)</f>
        <v>0</v>
      </c>
      <c r="L119" s="175">
        <v>15</v>
      </c>
      <c r="M119" s="175">
        <f>G119*(1+L119/100)</f>
        <v>0</v>
      </c>
      <c r="N119" s="175">
        <v>0</v>
      </c>
      <c r="O119" s="175">
        <f>ROUND(E119*N119,2)</f>
        <v>0</v>
      </c>
      <c r="P119" s="175">
        <v>0</v>
      </c>
      <c r="Q119" s="175">
        <f>ROUND(E119*P119,2)</f>
        <v>0</v>
      </c>
      <c r="R119" s="175"/>
      <c r="S119" s="176" t="s">
        <v>150</v>
      </c>
      <c r="T119" s="160">
        <v>0</v>
      </c>
      <c r="U119" s="160">
        <f>ROUND(E119*T119,2)</f>
        <v>0</v>
      </c>
      <c r="V119" s="160"/>
      <c r="W119" s="160" t="s">
        <v>56</v>
      </c>
      <c r="X119" s="151"/>
      <c r="Y119" s="151"/>
      <c r="Z119" s="151"/>
      <c r="AA119" s="151"/>
      <c r="AB119" s="151"/>
      <c r="AC119" s="151"/>
      <c r="AD119" s="151"/>
      <c r="AE119" s="151"/>
      <c r="AF119" s="151" t="s">
        <v>711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</row>
    <row r="120" spans="1:59" outlineLevel="1" x14ac:dyDescent="0.2">
      <c r="A120" s="158"/>
      <c r="B120" s="159"/>
      <c r="C120" s="257" t="s">
        <v>712</v>
      </c>
      <c r="D120" s="258"/>
      <c r="E120" s="258"/>
      <c r="F120" s="258"/>
      <c r="G120" s="258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51"/>
      <c r="Y120" s="151"/>
      <c r="Z120" s="151"/>
      <c r="AA120" s="151"/>
      <c r="AB120" s="151"/>
      <c r="AC120" s="151"/>
      <c r="AD120" s="151"/>
      <c r="AE120" s="151"/>
      <c r="AF120" s="151" t="s">
        <v>220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</row>
    <row r="121" spans="1:59" outlineLevel="1" x14ac:dyDescent="0.2">
      <c r="A121" s="170">
        <v>70</v>
      </c>
      <c r="B121" s="171" t="s">
        <v>713</v>
      </c>
      <c r="C121" s="188" t="s">
        <v>714</v>
      </c>
      <c r="D121" s="172" t="s">
        <v>634</v>
      </c>
      <c r="E121" s="173">
        <v>1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15</v>
      </c>
      <c r="M121" s="175">
        <f>G121*(1+L121/100)</f>
        <v>0</v>
      </c>
      <c r="N121" s="175">
        <v>0</v>
      </c>
      <c r="O121" s="175">
        <f>ROUND(E121*N121,2)</f>
        <v>0</v>
      </c>
      <c r="P121" s="175">
        <v>0</v>
      </c>
      <c r="Q121" s="175">
        <f>ROUND(E121*P121,2)</f>
        <v>0</v>
      </c>
      <c r="R121" s="175"/>
      <c r="S121" s="176" t="s">
        <v>150</v>
      </c>
      <c r="T121" s="160">
        <v>0</v>
      </c>
      <c r="U121" s="160">
        <f>ROUND(E121*T121,2)</f>
        <v>0</v>
      </c>
      <c r="V121" s="160"/>
      <c r="W121" s="160" t="s">
        <v>56</v>
      </c>
      <c r="X121" s="151"/>
      <c r="Y121" s="151"/>
      <c r="Z121" s="151"/>
      <c r="AA121" s="151"/>
      <c r="AB121" s="151"/>
      <c r="AC121" s="151"/>
      <c r="AD121" s="151"/>
      <c r="AE121" s="151"/>
      <c r="AF121" s="151" t="s">
        <v>711</v>
      </c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</row>
    <row r="122" spans="1:59" x14ac:dyDescent="0.2">
      <c r="A122" s="3"/>
      <c r="B122" s="4"/>
      <c r="C122" s="190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AD122">
        <v>15</v>
      </c>
      <c r="AE122">
        <v>0</v>
      </c>
      <c r="AF122" t="s">
        <v>132</v>
      </c>
    </row>
    <row r="123" spans="1:59" x14ac:dyDescent="0.2">
      <c r="A123" s="154"/>
      <c r="B123" s="155" t="s">
        <v>29</v>
      </c>
      <c r="C123" s="191"/>
      <c r="D123" s="156"/>
      <c r="E123" s="157"/>
      <c r="F123" s="157"/>
      <c r="G123" s="185">
        <f>G8+G37+G41+G51+G56+G59+G68+G70+G95+G98+G101+G110+G112+G118</f>
        <v>0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AD123">
        <f>SUMIF(L7:L121,AD122,G7:G121)</f>
        <v>0</v>
      </c>
      <c r="AE123">
        <f>SUMIF(L7:L121,AE122,G7:G121)</f>
        <v>0</v>
      </c>
      <c r="AF123" t="s">
        <v>538</v>
      </c>
    </row>
    <row r="124" spans="1:59" x14ac:dyDescent="0.2">
      <c r="C124" s="192"/>
      <c r="D124" s="10"/>
      <c r="AF124" t="s">
        <v>539</v>
      </c>
    </row>
    <row r="125" spans="1:59" x14ac:dyDescent="0.2">
      <c r="D125" s="10"/>
    </row>
    <row r="126" spans="1:59" x14ac:dyDescent="0.2">
      <c r="D126" s="10"/>
    </row>
    <row r="127" spans="1:59" x14ac:dyDescent="0.2">
      <c r="D127" s="10"/>
    </row>
    <row r="128" spans="1:59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objects="1" scenarios="1"/>
  <mergeCells count="34">
    <mergeCell ref="C82:G82"/>
    <mergeCell ref="C94:G94"/>
    <mergeCell ref="C114:G114"/>
    <mergeCell ref="C120:G120"/>
    <mergeCell ref="C61:G61"/>
    <mergeCell ref="C62:G62"/>
    <mergeCell ref="C64:G64"/>
    <mergeCell ref="C66:G66"/>
    <mergeCell ref="C78:G78"/>
    <mergeCell ref="C79:G79"/>
    <mergeCell ref="C58:G58"/>
    <mergeCell ref="C27:G27"/>
    <mergeCell ref="C29:G29"/>
    <mergeCell ref="C31:G31"/>
    <mergeCell ref="C32:G32"/>
    <mergeCell ref="C35:G35"/>
    <mergeCell ref="C39:G39"/>
    <mergeCell ref="C43:G43"/>
    <mergeCell ref="C46:G46"/>
    <mergeCell ref="C49:G49"/>
    <mergeCell ref="C53:G53"/>
    <mergeCell ref="C55:G55"/>
    <mergeCell ref="C25:G25"/>
    <mergeCell ref="A1:G1"/>
    <mergeCell ref="C2:G2"/>
    <mergeCell ref="C3:G3"/>
    <mergeCell ref="C4:G4"/>
    <mergeCell ref="C10:G10"/>
    <mergeCell ref="C13:G13"/>
    <mergeCell ref="C15:G15"/>
    <mergeCell ref="C17:G17"/>
    <mergeCell ref="C19:G19"/>
    <mergeCell ref="C21:G21"/>
    <mergeCell ref="C23:G23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terminal</dc:creator>
  <cp:lastModifiedBy>Hana Novotná</cp:lastModifiedBy>
  <cp:lastPrinted>2019-03-19T12:27:02Z</cp:lastPrinted>
  <dcterms:created xsi:type="dcterms:W3CDTF">2009-04-08T07:15:50Z</dcterms:created>
  <dcterms:modified xsi:type="dcterms:W3CDTF">2020-07-07T11:17:39Z</dcterms:modified>
</cp:coreProperties>
</file>