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760" windowWidth="16650" windowHeight="5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'Položky'!$A$1:$G$56</definedName>
    <definedName name="_xlnm.Print_Area" localSheetId="1">'Rekapitulace'!$A$1:$I$21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<sst xmlns="http://schemas.openxmlformats.org/spreadsheetml/2006/main" count="222" uniqueCount="157">
  <si>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</si>
  <si>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</si>
  <si>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</si>
  <si>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</si>
  <si>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</si>
  <si>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</si>
  <si>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</si>
  <si>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</si>
  <si>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</si>
  <si>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</si>
  <si>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</si>
  <si>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</si>
  <si>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</si>
  <si>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</si>
  <si>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</si>
  <si>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</si>
  <si>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</si>
  <si>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</si>
  <si>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</si>
  <si>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</si>
  <si>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</si>
  <si>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</si>
  <si>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</si>
  <si>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</si>
  <si>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</si>
  <si>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</si>
  <si>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</si>
  <si>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</si>
  <si>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</si>
  <si>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</si>
  <si>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</si>
  <si>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</si>
  <si>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</si>
  <si>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</si>
  <si>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</si>
  <si>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</si>
  <si>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</si>
  <si>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</si>
  <si>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</si>
  <si>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</si>
  <si>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</si>
  <si>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</si>
  <si>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</si>
  <si>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</si>
  <si>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</si>
  <si>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</si>
  <si>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</si>
  <si>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</si>
  <si>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</si>
  <si>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</si>
  <si>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</si>
  <si>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</si>
  <si>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</si>
  <si>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</si>
  <si>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</si>
  <si>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</si>
  <si>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</si>
  <si>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</si>
  <si>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</si>
  <si>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</si>
  <si>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</si>
  <si>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</si>
  <si>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</si>
  <si>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</si>
  <si>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</si>
  <si>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</si>
  <si>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</si>
  <si>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</si>
  <si>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</si>
  <si>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</si>
  <si>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</si>
  <si>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</si>
  <si>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</si>
  <si>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</si>
  <si>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</si>
  <si>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</si>
  <si>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</si>
  <si>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121101100R00</t>
  </si>
  <si>
    <t xml:space="preserve">Sejmutí ornice, pl. do 400 m2, přemístění do 50 m </t>
  </si>
  <si>
    <t>m3</t>
  </si>
  <si>
    <t>13,00*18,00*0,15</t>
  </si>
  <si>
    <t>122301101R00</t>
  </si>
  <si>
    <t xml:space="preserve">Odkopávky nezapažené v hor. 4 do 100 m3 </t>
  </si>
  <si>
    <t>pro komunikaci:52,00*0,37</t>
  </si>
  <si>
    <t>pro chodník :29,00*0,24</t>
  </si>
  <si>
    <t>132301201R00</t>
  </si>
  <si>
    <t xml:space="preserve">Hloubení rýh šířky do 200 cm v hor.4 do 100 m3 </t>
  </si>
  <si>
    <t>pro drenáž:0,50*2,00*62,50</t>
  </si>
  <si>
    <t>162201102R00</t>
  </si>
  <si>
    <t xml:space="preserve">Vodorovné přemístění výkopku z hor.1-4 do 50 m </t>
  </si>
  <si>
    <t>bude použita na ter úpravy:</t>
  </si>
  <si>
    <t>odkopy pro komunikace:28,50</t>
  </si>
  <si>
    <t>171201201R00</t>
  </si>
  <si>
    <t>174101101R00</t>
  </si>
  <si>
    <t xml:space="preserve">Zásyp jam, rýh, šachet se zhutněním </t>
  </si>
  <si>
    <t>výkop:256,20+98,55+28,50</t>
  </si>
  <si>
    <t>m</t>
  </si>
  <si>
    <t>m2</t>
  </si>
  <si>
    <t>kompl</t>
  </si>
  <si>
    <t>5</t>
  </si>
  <si>
    <t>Komunikace</t>
  </si>
  <si>
    <t>chodník:29,00</t>
  </si>
  <si>
    <t>terasa:23,00</t>
  </si>
  <si>
    <t>564801500U00</t>
  </si>
  <si>
    <t>př komunikace:29,00</t>
  </si>
  <si>
    <t>př komunikace:52,00</t>
  </si>
  <si>
    <t>chodník:29,00*1,02</t>
  </si>
  <si>
    <t>91</t>
  </si>
  <si>
    <t>Doplňující práce na komunikaci</t>
  </si>
  <si>
    <t>917862111RT7</t>
  </si>
  <si>
    <t>98</t>
  </si>
  <si>
    <t>Demolice</t>
  </si>
  <si>
    <t>981011312R00</t>
  </si>
  <si>
    <t>720</t>
  </si>
  <si>
    <t>Zdravotechnická instalace</t>
  </si>
  <si>
    <t>720-01</t>
  </si>
  <si>
    <t>766</t>
  </si>
  <si>
    <t>Zařízení staveniště</t>
  </si>
  <si>
    <t>823-1,2</t>
  </si>
  <si>
    <t>práce - samost. rozp.</t>
  </si>
  <si>
    <t>materiál - samost. rozp.</t>
  </si>
  <si>
    <t xml:space="preserve"> Plochy a úprava území,rekultivace - vegetační prvky</t>
  </si>
  <si>
    <t>výkopy</t>
  </si>
  <si>
    <t>odkopy pro komunikace</t>
  </si>
  <si>
    <t>odstranění stáv. pískovišť, vč odvozu a poplatků</t>
  </si>
  <si>
    <t>pro pískoviště :6,0*6,0*0,5/2</t>
  </si>
  <si>
    <t>Konstrukce truhlářské - prvky mobiliáře</t>
  </si>
  <si>
    <t>prvky celkem</t>
  </si>
  <si>
    <t>montáž + doprava</t>
  </si>
  <si>
    <t>Dlažba žulová, kostka 5x5 cm</t>
  </si>
  <si>
    <t>chodník:35,25*0,75</t>
  </si>
  <si>
    <t xml:space="preserve">Kladení kamenné dlažby tl. 5 cm do drtě tl. 4 cm </t>
  </si>
  <si>
    <t>lemy:66,00</t>
  </si>
  <si>
    <t xml:space="preserve">MZK 10cm </t>
  </si>
  <si>
    <t>hřiště:145</t>
  </si>
  <si>
    <t>zahradní cesty:190</t>
  </si>
  <si>
    <t>plocha kolem pískoviště:28</t>
  </si>
  <si>
    <t>David Mikulášek</t>
  </si>
  <si>
    <t xml:space="preserve">Podklad komunikací štěrkodrtí 25cm </t>
  </si>
  <si>
    <t>CENA ZA OBJEKT</t>
  </si>
  <si>
    <t>pro hřiště: 60,0*0,5/2</t>
  </si>
  <si>
    <t>pro chodníky :335,00*0,1/2</t>
  </si>
  <si>
    <t>pro chodník - alej:113,00*0,1</t>
  </si>
  <si>
    <t>pro vodovod: 0,20*0,30*62,00</t>
  </si>
  <si>
    <t>chodník - alej:47,00</t>
  </si>
  <si>
    <t>Násyp hutněný - modelace terénu</t>
  </si>
  <si>
    <t>Osazení obrub.dřevěné, fošna, dub</t>
  </si>
  <si>
    <t>chodníky:150,00</t>
  </si>
  <si>
    <t>(145+190+28+47+66)*0,1*2</t>
  </si>
  <si>
    <t>ZRN+VRN+HZS - venk. vodovod - komplet. dodávka + montáž vč. tlak. zk.</t>
  </si>
  <si>
    <t>SO 02</t>
  </si>
  <si>
    <t>SO 03</t>
  </si>
  <si>
    <t>SO 01-03</t>
  </si>
  <si>
    <t>MŠ Zdislava, Pellicova 4, Brno</t>
  </si>
  <si>
    <t>DM_15_06</t>
  </si>
  <si>
    <t>certifikace aut. osobou</t>
  </si>
  <si>
    <t>Zahrada v podhradí - MŠ ZDISLAVA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</si>
</sst>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17"/>
      <name val="Tahoma"/>
      <family val="2"/>
    </font>
    <font>
      <b/>
      <sz val="10"/>
      <color indexed="10"/>
      <name val="Arial"/>
      <family val="2"/>
    </font>
    <font>
      <sz val="10"/>
      <color rgb="FF006600"/>
      <name val="Tahoma"/>
      <family val="2"/>
    </font>
    <font>
      <b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49" fontId="37" fillId="19" borderId="63" xfId="47" applyNumberFormat="1" applyFont="1" applyFill="1" applyBorder="1" applyAlignment="1">
      <alignment horizontal="left" wrapText="1"/>
      <protection/>
    </xf>
    <xf numFmtId="49" fontId="38" fillId="0" borderId="64" xfId="0" applyNumberFormat="1" applyFont="1" applyBorder="1" applyAlignment="1">
      <alignment horizontal="left" wrapText="1"/>
    </xf>
    <xf numFmtId="14" fontId="23" fillId="0" borderId="22" xfId="0" applyNumberFormat="1" applyFont="1" applyBorder="1" applyAlignment="1">
      <alignment horizontal="left"/>
    </xf>
    <xf numFmtId="0" fontId="44" fillId="0" borderId="0" xfId="0" applyFont="1" applyAlignment="1">
      <alignment/>
    </xf>
    <xf numFmtId="49" fontId="35" fillId="0" borderId="21" xfId="0" applyNumberFormat="1" applyFont="1" applyBorder="1" applyAlignment="1">
      <alignment/>
    </xf>
    <xf numFmtId="4" fontId="45" fillId="0" borderId="19" xfId="47" applyNumberFormat="1" applyFont="1" applyFill="1" applyBorder="1">
      <alignment/>
      <protection/>
    </xf>
    <xf numFmtId="0" fontId="35" fillId="0" borderId="58" xfId="47" applyFont="1" applyBorder="1" applyAlignment="1">
      <alignment horizontal="center" vertical="top"/>
      <protection/>
    </xf>
    <xf numFmtId="49" fontId="35" fillId="0" borderId="58" xfId="47" applyNumberFormat="1" applyFont="1" applyBorder="1" applyAlignment="1">
      <alignment horizontal="left" vertical="top"/>
      <protection/>
    </xf>
    <xf numFmtId="4" fontId="35" fillId="0" borderId="42" xfId="47" applyNumberFormat="1" applyFont="1" applyBorder="1" applyAlignment="1">
      <alignment horizontal="right"/>
      <protection/>
    </xf>
    <xf numFmtId="4" fontId="35" fillId="0" borderId="22" xfId="47" applyNumberFormat="1" applyFont="1" applyBorder="1">
      <alignment/>
      <protection/>
    </xf>
    <xf numFmtId="0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0" fillId="0" borderId="0" xfId="47" applyFont="1">
      <alignment/>
      <protection/>
    </xf>
    <xf numFmtId="3" fontId="0" fillId="0" borderId="0" xfId="47" applyNumberFormat="1" applyFont="1">
      <alignment/>
      <protection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5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71" xfId="47" applyFont="1" applyBorder="1" applyAlignment="1">
      <alignment horizontal="left"/>
      <protection/>
    </xf>
    <xf numFmtId="0" fontId="25" fillId="0" borderId="0" xfId="0" applyFont="1" applyBorder="1" applyAlignment="1">
      <alignment horizontal="left" wrapText="1"/>
    </xf>
    <xf numFmtId="0" fontId="25" fillId="0" borderId="43" xfId="0" applyFont="1" applyBorder="1" applyAlignment="1">
      <alignment horizontal="left" wrapText="1"/>
    </xf>
    <xf numFmtId="49" fontId="37" fillId="19" borderId="63" xfId="47" applyNumberFormat="1" applyFont="1" applyFill="1" applyBorder="1" applyAlignment="1">
      <alignment horizontal="left" wrapText="1"/>
      <protection/>
    </xf>
    <xf numFmtId="49" fontId="38" fillId="0" borderId="64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8" xfId="47" applyNumberFormat="1" applyFont="1" applyBorder="1" applyAlignment="1">
      <alignment horizontal="center"/>
      <protection/>
    </xf>
    <xf numFmtId="0" fontId="23" fillId="0" borderId="70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71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9" ht="12.75" customHeight="1">
      <c r="A2" s="3" t="s">
        <v>1</v>
      </c>
      <c r="B2" s="4"/>
      <c r="C2" s="5" t="s">
        <v>6</v>
      </c>
      <c r="D2" s="5" t="str">
        <f>Rekapitulace!G2</f>
        <v>MŠ Zdislava, Pellicova 4, Brno</v>
      </c>
      <c r="E2" s="4"/>
      <c r="F2" s="6" t="s">
        <v>2</v>
      </c>
      <c r="G2" s="7"/>
      <c r="I2" s="204" t="s">
        <v>6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152</v>
      </c>
      <c r="B5" s="16"/>
      <c r="C5" s="17" t="s">
        <v>6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156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15"/>
      <c r="D8" s="215"/>
      <c r="E8" s="216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15" t="s">
        <v>6</v>
      </c>
      <c r="D9" s="215"/>
      <c r="E9" s="216"/>
      <c r="F9" s="11"/>
      <c r="G9" s="33"/>
      <c r="H9" s="34"/>
    </row>
    <row r="10" spans="1:8" ht="12.75">
      <c r="A10" s="28" t="s">
        <v>15</v>
      </c>
      <c r="B10" s="11"/>
      <c r="C10" s="215"/>
      <c r="D10" s="215"/>
      <c r="E10" s="215"/>
      <c r="F10" s="35"/>
      <c r="G10" s="36"/>
      <c r="H10" s="37"/>
    </row>
    <row r="11" spans="1:57" ht="13.5" customHeight="1">
      <c r="A11" s="28" t="s">
        <v>16</v>
      </c>
      <c r="B11" s="11"/>
      <c r="C11" s="215"/>
      <c r="D11" s="215"/>
      <c r="E11" s="215"/>
      <c r="F11" s="38" t="s">
        <v>17</v>
      </c>
      <c r="G11" s="39" t="s">
        <v>154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17"/>
      <c r="D12" s="217"/>
      <c r="E12" s="217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Rekapitulace!A19</f>
        <v>Zařízení staveniště</v>
      </c>
      <c r="E15" s="57"/>
      <c r="F15" s="58"/>
      <c r="G15" s="55">
        <f>Rekapitulace!I19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19" t="s">
        <v>34</v>
      </c>
      <c r="B23" s="220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 t="s">
        <v>137</v>
      </c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203">
        <v>42083</v>
      </c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0</v>
      </c>
      <c r="D30" s="85" t="s">
        <v>44</v>
      </c>
      <c r="E30" s="87"/>
      <c r="F30" s="221">
        <f>C23-F32</f>
        <v>0</v>
      </c>
      <c r="G30" s="222"/>
    </row>
    <row r="31" spans="1:7" ht="12.75">
      <c r="A31" s="84" t="s">
        <v>45</v>
      </c>
      <c r="B31" s="85"/>
      <c r="C31" s="86">
        <v>21</v>
      </c>
      <c r="D31" s="85" t="s">
        <v>46</v>
      </c>
      <c r="E31" s="87"/>
      <c r="F31" s="221">
        <f>ROUND(PRODUCT(F30,C31/100),0)</f>
        <v>0</v>
      </c>
      <c r="G31" s="222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21">
        <v>0</v>
      </c>
      <c r="G32" s="222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21">
        <f>ROUND(PRODUCT(F32,C33/100),0)</f>
        <v>0</v>
      </c>
      <c r="G33" s="222"/>
    </row>
    <row r="34" spans="1:7" s="93" customFormat="1" ht="19.5" customHeight="1" thickBot="1">
      <c r="A34" s="90" t="s">
        <v>139</v>
      </c>
      <c r="B34" s="91"/>
      <c r="C34" s="91"/>
      <c r="D34" s="91"/>
      <c r="E34" s="92"/>
      <c r="F34" s="223">
        <f>ROUND(SUM(F30:F33),0)</f>
        <v>0</v>
      </c>
      <c r="G34" s="22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25"/>
      <c r="C37" s="225"/>
      <c r="D37" s="225"/>
      <c r="E37" s="225"/>
      <c r="F37" s="225"/>
      <c r="G37" s="225"/>
      <c r="H37" t="s">
        <v>6</v>
      </c>
    </row>
    <row r="38" spans="1:8" ht="12.75" customHeight="1">
      <c r="A38" s="95"/>
      <c r="B38" s="225"/>
      <c r="C38" s="225"/>
      <c r="D38" s="225"/>
      <c r="E38" s="225"/>
      <c r="F38" s="225"/>
      <c r="G38" s="225"/>
      <c r="H38" t="s">
        <v>6</v>
      </c>
    </row>
    <row r="39" spans="1:8" ht="12.75">
      <c r="A39" s="95"/>
      <c r="B39" s="225"/>
      <c r="C39" s="225"/>
      <c r="D39" s="225"/>
      <c r="E39" s="225"/>
      <c r="F39" s="225"/>
      <c r="G39" s="225"/>
      <c r="H39" t="s">
        <v>6</v>
      </c>
    </row>
    <row r="40" spans="1:8" ht="12.75">
      <c r="A40" s="95"/>
      <c r="B40" s="225"/>
      <c r="C40" s="225"/>
      <c r="D40" s="225"/>
      <c r="E40" s="225"/>
      <c r="F40" s="225"/>
      <c r="G40" s="225"/>
      <c r="H40" t="s">
        <v>6</v>
      </c>
    </row>
    <row r="41" spans="1:8" ht="12.75">
      <c r="A41" s="95"/>
      <c r="B41" s="225"/>
      <c r="C41" s="225"/>
      <c r="D41" s="225"/>
      <c r="E41" s="225"/>
      <c r="F41" s="225"/>
      <c r="G41" s="225"/>
      <c r="H41" t="s">
        <v>6</v>
      </c>
    </row>
    <row r="42" spans="1:8" ht="12.75">
      <c r="A42" s="95"/>
      <c r="B42" s="225"/>
      <c r="C42" s="225"/>
      <c r="D42" s="225"/>
      <c r="E42" s="225"/>
      <c r="F42" s="225"/>
      <c r="G42" s="225"/>
      <c r="H42" t="s">
        <v>6</v>
      </c>
    </row>
    <row r="43" spans="1:8" ht="12.75">
      <c r="A43" s="95"/>
      <c r="B43" s="225"/>
      <c r="C43" s="225"/>
      <c r="D43" s="225"/>
      <c r="E43" s="225"/>
      <c r="F43" s="225"/>
      <c r="G43" s="225"/>
      <c r="H43" t="s">
        <v>6</v>
      </c>
    </row>
    <row r="44" spans="1:8" ht="12.75">
      <c r="A44" s="95"/>
      <c r="B44" s="225"/>
      <c r="C44" s="225"/>
      <c r="D44" s="225"/>
      <c r="E44" s="225"/>
      <c r="F44" s="225"/>
      <c r="G44" s="225"/>
      <c r="H44" t="s">
        <v>6</v>
      </c>
    </row>
    <row r="45" spans="1:8" ht="0.75" customHeight="1">
      <c r="A45" s="95"/>
      <c r="B45" s="225"/>
      <c r="C45" s="225"/>
      <c r="D45" s="225"/>
      <c r="E45" s="225"/>
      <c r="F45" s="225"/>
      <c r="G45" s="225"/>
      <c r="H45" t="s">
        <v>6</v>
      </c>
    </row>
    <row r="46" spans="2:7" ht="12.75">
      <c r="B46" s="218"/>
      <c r="C46" s="218"/>
      <c r="D46" s="218"/>
      <c r="E46" s="218"/>
      <c r="F46" s="218"/>
      <c r="G46" s="218"/>
    </row>
    <row r="47" spans="2:7" ht="12.75">
      <c r="B47" s="218"/>
      <c r="C47" s="218"/>
      <c r="D47" s="218"/>
      <c r="E47" s="218"/>
      <c r="F47" s="218"/>
      <c r="G47" s="218"/>
    </row>
    <row r="48" spans="2:7" ht="12.75">
      <c r="B48" s="218"/>
      <c r="C48" s="218"/>
      <c r="D48" s="218"/>
      <c r="E48" s="218"/>
      <c r="F48" s="218"/>
      <c r="G48" s="218"/>
    </row>
    <row r="49" spans="2:7" ht="12.75">
      <c r="B49" s="218"/>
      <c r="C49" s="218"/>
      <c r="D49" s="218"/>
      <c r="E49" s="218"/>
      <c r="F49" s="218"/>
      <c r="G49" s="218"/>
    </row>
    <row r="50" spans="2:7" ht="12.75">
      <c r="B50" s="218"/>
      <c r="C50" s="218"/>
      <c r="D50" s="218"/>
      <c r="E50" s="218"/>
      <c r="F50" s="218"/>
      <c r="G50" s="218"/>
    </row>
    <row r="51" spans="2:7" ht="12.75">
      <c r="B51" s="218"/>
      <c r="C51" s="218"/>
      <c r="D51" s="218"/>
      <c r="E51" s="218"/>
      <c r="F51" s="218"/>
      <c r="G51" s="218"/>
    </row>
    <row r="52" spans="2:7" ht="12.75">
      <c r="B52" s="218"/>
      <c r="C52" s="218"/>
      <c r="D52" s="218"/>
      <c r="E52" s="218"/>
      <c r="F52" s="218"/>
      <c r="G52" s="218"/>
    </row>
    <row r="53" spans="2:7" ht="12.75">
      <c r="B53" s="218"/>
      <c r="C53" s="218"/>
      <c r="D53" s="218"/>
      <c r="E53" s="218"/>
      <c r="F53" s="218"/>
      <c r="G53" s="218"/>
    </row>
    <row r="54" spans="2:7" ht="12.75">
      <c r="B54" s="218"/>
      <c r="C54" s="218"/>
      <c r="D54" s="218"/>
      <c r="E54" s="218"/>
      <c r="F54" s="218"/>
      <c r="G54" s="218"/>
    </row>
    <row r="55" spans="2:7" ht="12.75">
      <c r="B55" s="218"/>
      <c r="C55" s="218"/>
      <c r="D55" s="218"/>
      <c r="E55" s="218"/>
      <c r="F55" s="218"/>
      <c r="G55" s="218"/>
    </row>
  </sheetData>
  <sheetProtection/>
  <mergeCells count="22">
    <mergeCell ref="B47:G47"/>
    <mergeCell ref="B48:G48"/>
    <mergeCell ref="F31:G31"/>
    <mergeCell ref="F32:G32"/>
    <mergeCell ref="C9:E9"/>
    <mergeCell ref="C11:E11"/>
    <mergeCell ref="F33:G33"/>
    <mergeCell ref="F34:G34"/>
    <mergeCell ref="B37:G45"/>
    <mergeCell ref="B54:G54"/>
    <mergeCell ref="B55:G55"/>
    <mergeCell ref="B49:G49"/>
    <mergeCell ref="B50:G50"/>
    <mergeCell ref="B51:G51"/>
    <mergeCell ref="B52:G52"/>
    <mergeCell ref="B53:G53"/>
    <mergeCell ref="C8:E8"/>
    <mergeCell ref="C10:E10"/>
    <mergeCell ref="C12:E12"/>
    <mergeCell ref="B46:G46"/>
    <mergeCell ref="A23:B23"/>
    <mergeCell ref="F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view="pageLayout" workbookViewId="0" topLeftCell="A1">
      <selection activeCell="H1" sqref="H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8" t="s">
        <v>48</v>
      </c>
      <c r="B1" s="229"/>
      <c r="C1" s="96" t="str">
        <f>CONCATENATE(cislostavby," ",nazevstavby)</f>
        <v> Zahrada v podhradí - MŠ ZDISLAVA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30" t="s">
        <v>50</v>
      </c>
      <c r="B2" s="231"/>
      <c r="C2" s="102" t="str">
        <f>CONCATENATE(cisloobjektu," ",nazevobjektu)</f>
        <v>SO 01-03  </v>
      </c>
      <c r="D2" s="103"/>
      <c r="E2" s="104"/>
      <c r="F2" s="103"/>
      <c r="G2" s="232" t="s">
        <v>153</v>
      </c>
      <c r="H2" s="233"/>
      <c r="I2" s="234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31</v>
      </c>
    </row>
    <row r="7" spans="1:9" s="34" customFormat="1" ht="12.75">
      <c r="A7" s="197" t="str">
        <f>Položky!B7</f>
        <v>1</v>
      </c>
      <c r="B7" s="114" t="str">
        <f>Položky!C7</f>
        <v>Zemní práce</v>
      </c>
      <c r="C7" s="65"/>
      <c r="D7" s="115"/>
      <c r="E7" s="198">
        <f>Položky!G23</f>
        <v>0</v>
      </c>
      <c r="F7" s="199">
        <f>Položky!BB23</f>
        <v>0</v>
      </c>
      <c r="G7" s="199">
        <f>Položky!BC23</f>
        <v>0</v>
      </c>
      <c r="H7" s="199">
        <f>Položky!BD23</f>
        <v>0</v>
      </c>
      <c r="I7" s="200">
        <f>Položky!BE23</f>
        <v>0</v>
      </c>
    </row>
    <row r="8" spans="1:9" s="34" customFormat="1" ht="12.75">
      <c r="A8" s="197" t="str">
        <f>Položky!B24</f>
        <v>5</v>
      </c>
      <c r="B8" s="114" t="str">
        <f>Položky!C24</f>
        <v>Komunikace</v>
      </c>
      <c r="C8" s="65"/>
      <c r="D8" s="115"/>
      <c r="E8" s="198">
        <f>Položky!BA38</f>
        <v>0</v>
      </c>
      <c r="F8" s="199">
        <f>Položky!BB38</f>
        <v>0</v>
      </c>
      <c r="G8" s="199">
        <f>Položky!BC38</f>
        <v>0</v>
      </c>
      <c r="H8" s="199">
        <f>Položky!BD38</f>
        <v>0</v>
      </c>
      <c r="I8" s="200">
        <f>Položky!BE38</f>
        <v>0</v>
      </c>
    </row>
    <row r="9" spans="1:9" s="34" customFormat="1" ht="12.75">
      <c r="A9" s="197" t="str">
        <f>Položky!B39</f>
        <v>91</v>
      </c>
      <c r="B9" s="114" t="str">
        <f>Položky!C39</f>
        <v>Doplňující práce na komunikaci</v>
      </c>
      <c r="C9" s="65"/>
      <c r="D9" s="115"/>
      <c r="E9" s="198">
        <f>Položky!BA41</f>
        <v>0</v>
      </c>
      <c r="F9" s="199">
        <f>Položky!BB41</f>
        <v>0</v>
      </c>
      <c r="G9" s="199">
        <f>Položky!BC41</f>
        <v>0</v>
      </c>
      <c r="H9" s="199">
        <f>Položky!BD41</f>
        <v>0</v>
      </c>
      <c r="I9" s="200">
        <f>Položky!BE41</f>
        <v>0</v>
      </c>
    </row>
    <row r="10" spans="1:9" s="34" customFormat="1" ht="12.75">
      <c r="A10" s="197" t="str">
        <f>Položky!B42</f>
        <v>98</v>
      </c>
      <c r="B10" s="114" t="str">
        <f>Položky!C42</f>
        <v>Demolice</v>
      </c>
      <c r="C10" s="65"/>
      <c r="D10" s="115"/>
      <c r="E10" s="198">
        <f>Položky!BA44</f>
        <v>0</v>
      </c>
      <c r="F10" s="199">
        <f>Položky!BB44</f>
        <v>0</v>
      </c>
      <c r="G10" s="199">
        <f>Položky!BC44</f>
        <v>0</v>
      </c>
      <c r="H10" s="199">
        <f>Položky!BD44</f>
        <v>0</v>
      </c>
      <c r="I10" s="200">
        <f>Položky!BE44</f>
        <v>0</v>
      </c>
    </row>
    <row r="11" spans="1:9" s="34" customFormat="1" ht="12.75">
      <c r="A11" s="197" t="str">
        <f>Položky!B45</f>
        <v>720</v>
      </c>
      <c r="B11" s="114" t="str">
        <f>Položky!C45</f>
        <v>Zdravotechnická instalace</v>
      </c>
      <c r="C11" s="65"/>
      <c r="D11" s="115"/>
      <c r="E11" s="198">
        <f>Položky!BA47</f>
        <v>0</v>
      </c>
      <c r="F11" s="199">
        <f>Položky!BB47</f>
        <v>0</v>
      </c>
      <c r="G11" s="199">
        <f>Položky!BC47</f>
        <v>0</v>
      </c>
      <c r="H11" s="199">
        <f>Položky!BD47</f>
        <v>0</v>
      </c>
      <c r="I11" s="200">
        <f>Položky!BE47</f>
        <v>0</v>
      </c>
    </row>
    <row r="12" spans="1:9" s="34" customFormat="1" ht="12.75">
      <c r="A12" s="197" t="str">
        <f>Položky!B48</f>
        <v>766</v>
      </c>
      <c r="B12" s="114" t="str">
        <f>Položky!C48</f>
        <v>Konstrukce truhlářské - prvky mobiliáře</v>
      </c>
      <c r="C12" s="65"/>
      <c r="D12" s="115"/>
      <c r="E12" s="198">
        <f>Položky!BA52</f>
        <v>0</v>
      </c>
      <c r="F12" s="199">
        <f>Položky!BB52</f>
        <v>0</v>
      </c>
      <c r="G12" s="199">
        <f>Položky!BC52</f>
        <v>0</v>
      </c>
      <c r="H12" s="199">
        <f>Položky!BD52</f>
        <v>0</v>
      </c>
      <c r="I12" s="200">
        <f>Položky!BE52</f>
        <v>0</v>
      </c>
    </row>
    <row r="13" spans="1:9" s="34" customFormat="1" ht="23.25" customHeight="1" thickBot="1">
      <c r="A13" s="205" t="str">
        <f>Položky!B53</f>
        <v>823-1,2</v>
      </c>
      <c r="B13" s="235" t="str">
        <f>Položky!C53</f>
        <v> Plochy a úprava území,rekultivace - vegetační prvky</v>
      </c>
      <c r="C13" s="235"/>
      <c r="D13" s="236"/>
      <c r="E13" s="198">
        <f>Položky!BA56</f>
        <v>0</v>
      </c>
      <c r="F13" s="199">
        <f>Položky!BB56</f>
        <v>0</v>
      </c>
      <c r="G13" s="199">
        <f>Položky!BC56</f>
        <v>0</v>
      </c>
      <c r="H13" s="199">
        <f>Položky!BD56</f>
        <v>0</v>
      </c>
      <c r="I13" s="200">
        <f>Položky!BE56</f>
        <v>0</v>
      </c>
    </row>
    <row r="14" spans="1:9" s="122" customFormat="1" ht="13.5" thickBot="1">
      <c r="A14" s="116"/>
      <c r="B14" s="117" t="s">
        <v>57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6" t="s">
        <v>58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spans="1:9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0" t="s">
        <v>59</v>
      </c>
      <c r="B18" s="71"/>
      <c r="C18" s="71"/>
      <c r="D18" s="124"/>
      <c r="E18" s="125" t="s">
        <v>60</v>
      </c>
      <c r="F18" s="126" t="s">
        <v>61</v>
      </c>
      <c r="G18" s="127" t="s">
        <v>62</v>
      </c>
      <c r="H18" s="128"/>
      <c r="I18" s="129" t="s">
        <v>60</v>
      </c>
    </row>
    <row r="19" spans="1:53" ht="12.75">
      <c r="A19" s="63" t="s">
        <v>117</v>
      </c>
      <c r="B19" s="54"/>
      <c r="C19" s="54"/>
      <c r="D19" s="130"/>
      <c r="E19" s="131">
        <v>0</v>
      </c>
      <c r="F19" s="132">
        <v>0</v>
      </c>
      <c r="G19" s="133">
        <f>CHOOSE(BA19+1,HSV+PSV,HSV+PSV+Mont,HSV+PSV+Dodavka+Mont,HSV,PSV,Mont,Dodavka,Mont+Dodavka,0)</f>
        <v>0</v>
      </c>
      <c r="H19" s="134"/>
      <c r="I19" s="135">
        <f>E19+F19*G19/100</f>
        <v>0</v>
      </c>
      <c r="BA19">
        <v>1</v>
      </c>
    </row>
    <row r="20" spans="1:9" ht="13.5" thickBot="1">
      <c r="A20" s="136"/>
      <c r="B20" s="137" t="s">
        <v>63</v>
      </c>
      <c r="C20" s="138"/>
      <c r="D20" s="139"/>
      <c r="E20" s="140"/>
      <c r="F20" s="141"/>
      <c r="G20" s="141"/>
      <c r="H20" s="226">
        <f>SUM(I19:I19)</f>
        <v>0</v>
      </c>
      <c r="I20" s="227"/>
    </row>
    <row r="22" spans="2:9" ht="12.75">
      <c r="B22" s="122"/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</sheetData>
  <sheetProtection/>
  <mergeCells count="5">
    <mergeCell ref="H20:I20"/>
    <mergeCell ref="A1:B1"/>
    <mergeCell ref="A2:B2"/>
    <mergeCell ref="G2:I2"/>
    <mergeCell ref="B13:D1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9"/>
  <sheetViews>
    <sheetView showGridLines="0" showZeros="0" zoomScalePageLayoutView="0" workbookViewId="0" topLeftCell="A1">
      <selection activeCell="K37" sqref="K37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8" width="13.00390625" style="145" customWidth="1"/>
    <col min="9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39" t="s">
        <v>64</v>
      </c>
      <c r="B1" s="239"/>
      <c r="C1" s="239"/>
      <c r="D1" s="239"/>
      <c r="E1" s="239"/>
      <c r="F1" s="239"/>
      <c r="G1" s="239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28" t="s">
        <v>48</v>
      </c>
      <c r="B3" s="229"/>
      <c r="C3" s="96" t="str">
        <f>CONCATENATE(cislostavby," ",nazevstavby)</f>
        <v> Zahrada v podhradí - MŠ ZDISLAVA</v>
      </c>
      <c r="D3" s="97"/>
      <c r="E3" s="150" t="s">
        <v>65</v>
      </c>
      <c r="F3" s="151">
        <f>Rekapitulace!H1</f>
        <v>0</v>
      </c>
      <c r="G3" s="152"/>
    </row>
    <row r="4" spans="1:7" ht="13.5" thickBot="1">
      <c r="A4" s="240" t="s">
        <v>50</v>
      </c>
      <c r="B4" s="231"/>
      <c r="C4" s="102" t="str">
        <f>CONCATENATE(cisloobjektu," ",nazevobjektu)</f>
        <v>SO 01-03  </v>
      </c>
      <c r="D4" s="103"/>
      <c r="E4" s="241" t="str">
        <f>Rekapitulace!G2</f>
        <v>MŠ Zdislava, Pellicova 4, Brno</v>
      </c>
      <c r="F4" s="242"/>
      <c r="G4" s="243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66</v>
      </c>
      <c r="B6" s="157" t="s">
        <v>67</v>
      </c>
      <c r="C6" s="157" t="s">
        <v>68</v>
      </c>
      <c r="D6" s="157" t="s">
        <v>69</v>
      </c>
      <c r="E6" s="158" t="s">
        <v>70</v>
      </c>
      <c r="F6" s="157" t="s">
        <v>71</v>
      </c>
      <c r="G6" s="159" t="s">
        <v>72</v>
      </c>
    </row>
    <row r="7" spans="1:15" ht="12.75">
      <c r="A7" s="160" t="s">
        <v>73</v>
      </c>
      <c r="B7" s="161" t="s">
        <v>74</v>
      </c>
      <c r="C7" s="162" t="s">
        <v>75</v>
      </c>
      <c r="D7" s="163"/>
      <c r="E7" s="164"/>
      <c r="F7" s="164"/>
      <c r="G7" s="206" t="s">
        <v>6</v>
      </c>
      <c r="H7" s="166"/>
      <c r="I7" s="166"/>
      <c r="O7" s="167">
        <v>1</v>
      </c>
    </row>
    <row r="8" spans="1:104" ht="12.75">
      <c r="A8" s="168">
        <v>1</v>
      </c>
      <c r="B8" s="169" t="s">
        <v>77</v>
      </c>
      <c r="C8" s="170" t="s">
        <v>78</v>
      </c>
      <c r="D8" s="171" t="s">
        <v>79</v>
      </c>
      <c r="E8" s="172">
        <f>SUM(E9)</f>
        <v>95.2</v>
      </c>
      <c r="F8" s="172"/>
      <c r="G8" s="173"/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5" ht="12.75">
      <c r="A9" s="175"/>
      <c r="B9" s="177"/>
      <c r="C9" s="237" t="s">
        <v>148</v>
      </c>
      <c r="D9" s="238"/>
      <c r="E9" s="178">
        <v>95.2</v>
      </c>
      <c r="F9" s="179"/>
      <c r="G9" s="180"/>
      <c r="M9" s="176" t="s">
        <v>80</v>
      </c>
      <c r="O9" s="167"/>
    </row>
    <row r="10" spans="1:104" ht="12.75">
      <c r="A10" s="168">
        <v>2</v>
      </c>
      <c r="B10" s="169" t="s">
        <v>81</v>
      </c>
      <c r="C10" s="170" t="s">
        <v>82</v>
      </c>
      <c r="D10" s="171" t="s">
        <v>79</v>
      </c>
      <c r="E10" s="172">
        <f>SUM(E11:E14)</f>
        <v>52.05</v>
      </c>
      <c r="F10" s="172"/>
      <c r="G10" s="173"/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5" ht="12.75">
      <c r="A11" s="175"/>
      <c r="B11" s="177"/>
      <c r="C11" s="201" t="s">
        <v>142</v>
      </c>
      <c r="D11" s="202"/>
      <c r="E11" s="178">
        <v>11.3</v>
      </c>
      <c r="F11" s="179"/>
      <c r="G11" s="180"/>
      <c r="M11" s="176" t="s">
        <v>83</v>
      </c>
      <c r="O11" s="167"/>
    </row>
    <row r="12" spans="1:15" ht="12.75">
      <c r="A12" s="175"/>
      <c r="B12" s="177"/>
      <c r="C12" s="237" t="s">
        <v>141</v>
      </c>
      <c r="D12" s="238"/>
      <c r="E12" s="178">
        <v>16.75</v>
      </c>
      <c r="F12" s="179"/>
      <c r="G12" s="180"/>
      <c r="M12" s="176"/>
      <c r="O12" s="167"/>
    </row>
    <row r="13" spans="1:15" ht="12.75">
      <c r="A13" s="175"/>
      <c r="B13" s="177"/>
      <c r="C13" s="201" t="s">
        <v>140</v>
      </c>
      <c r="D13" s="202"/>
      <c r="E13" s="178">
        <v>15</v>
      </c>
      <c r="F13" s="179"/>
      <c r="G13" s="180"/>
      <c r="M13" s="176"/>
      <c r="O13" s="167"/>
    </row>
    <row r="14" spans="1:15" ht="12.75">
      <c r="A14" s="175"/>
      <c r="B14" s="177"/>
      <c r="C14" s="237" t="s">
        <v>125</v>
      </c>
      <c r="D14" s="238"/>
      <c r="E14" s="178">
        <v>9</v>
      </c>
      <c r="F14" s="179"/>
      <c r="G14" s="180"/>
      <c r="M14" s="176" t="s">
        <v>84</v>
      </c>
      <c r="O14" s="167"/>
    </row>
    <row r="15" spans="1:104" ht="12.75">
      <c r="A15" s="168">
        <v>3</v>
      </c>
      <c r="B15" s="169" t="s">
        <v>85</v>
      </c>
      <c r="C15" s="170" t="s">
        <v>86</v>
      </c>
      <c r="D15" s="171" t="s">
        <v>79</v>
      </c>
      <c r="E15" s="172">
        <f>SUM(E16)</f>
        <v>3.72</v>
      </c>
      <c r="F15" s="172"/>
      <c r="G15" s="173"/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5" ht="12.75">
      <c r="A16" s="175"/>
      <c r="B16" s="177"/>
      <c r="C16" s="237" t="s">
        <v>143</v>
      </c>
      <c r="D16" s="238"/>
      <c r="E16" s="178">
        <v>3.72</v>
      </c>
      <c r="F16" s="179"/>
      <c r="G16" s="180"/>
      <c r="M16" s="176" t="s">
        <v>87</v>
      </c>
      <c r="O16" s="167"/>
    </row>
    <row r="17" spans="1:104" ht="12.75">
      <c r="A17" s="168">
        <v>4</v>
      </c>
      <c r="B17" s="169" t="s">
        <v>88</v>
      </c>
      <c r="C17" s="170" t="s">
        <v>89</v>
      </c>
      <c r="D17" s="171" t="s">
        <v>79</v>
      </c>
      <c r="E17" s="172">
        <f>SUM(E18:E19)</f>
        <v>52.05</v>
      </c>
      <c r="F17" s="172"/>
      <c r="G17" s="173"/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0</v>
      </c>
    </row>
    <row r="18" spans="1:15" ht="12.75">
      <c r="A18" s="175"/>
      <c r="B18" s="177"/>
      <c r="C18" s="237" t="s">
        <v>90</v>
      </c>
      <c r="D18" s="238"/>
      <c r="E18" s="178">
        <v>0</v>
      </c>
      <c r="F18" s="179"/>
      <c r="G18" s="180"/>
      <c r="M18" s="176" t="s">
        <v>90</v>
      </c>
      <c r="O18" s="167"/>
    </row>
    <row r="19" spans="1:15" ht="12.75">
      <c r="A19" s="175"/>
      <c r="B19" s="177"/>
      <c r="C19" s="237" t="s">
        <v>123</v>
      </c>
      <c r="D19" s="238"/>
      <c r="E19" s="178">
        <v>52.05</v>
      </c>
      <c r="F19" s="179"/>
      <c r="G19" s="180"/>
      <c r="M19" s="176" t="s">
        <v>91</v>
      </c>
      <c r="O19" s="167"/>
    </row>
    <row r="20" spans="1:104" ht="12.75">
      <c r="A20" s="168">
        <v>5</v>
      </c>
      <c r="B20" s="169" t="s">
        <v>92</v>
      </c>
      <c r="C20" s="170" t="s">
        <v>145</v>
      </c>
      <c r="D20" s="171" t="s">
        <v>79</v>
      </c>
      <c r="E20" s="172">
        <v>52.05</v>
      </c>
      <c r="F20" s="172"/>
      <c r="G20" s="173"/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</v>
      </c>
    </row>
    <row r="21" spans="1:104" ht="12.75">
      <c r="A21" s="168">
        <v>6</v>
      </c>
      <c r="B21" s="169" t="s">
        <v>93</v>
      </c>
      <c r="C21" s="170" t="s">
        <v>94</v>
      </c>
      <c r="D21" s="171" t="s">
        <v>79</v>
      </c>
      <c r="E21" s="172">
        <f>SUM(E22)</f>
        <v>3.72</v>
      </c>
      <c r="F21" s="172"/>
      <c r="G21" s="173"/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</v>
      </c>
    </row>
    <row r="22" spans="1:15" ht="12.75">
      <c r="A22" s="175"/>
      <c r="B22" s="177"/>
      <c r="C22" s="237" t="s">
        <v>122</v>
      </c>
      <c r="D22" s="238"/>
      <c r="E22" s="178">
        <v>3.72</v>
      </c>
      <c r="F22" s="179"/>
      <c r="G22" s="180"/>
      <c r="M22" s="176" t="s">
        <v>95</v>
      </c>
      <c r="O22" s="167"/>
    </row>
    <row r="23" spans="1:57" s="212" customFormat="1" ht="12.75">
      <c r="A23" s="181"/>
      <c r="B23" s="182" t="s">
        <v>76</v>
      </c>
      <c r="C23" s="183" t="str">
        <f>CONCATENATE(B7," ",C7)</f>
        <v>1 Zemní práce</v>
      </c>
      <c r="D23" s="184"/>
      <c r="E23" s="185"/>
      <c r="F23" s="186"/>
      <c r="G23" s="187"/>
      <c r="H23" s="212" t="s">
        <v>6</v>
      </c>
      <c r="O23" s="213">
        <v>4</v>
      </c>
      <c r="BA23" s="214">
        <f>SUM(BA7:BA22)</f>
        <v>0</v>
      </c>
      <c r="BB23" s="214">
        <f>SUM(BB7:BB22)</f>
        <v>0</v>
      </c>
      <c r="BC23" s="214">
        <f>SUM(BC7:BC22)</f>
        <v>0</v>
      </c>
      <c r="BD23" s="214">
        <f>SUM(BD7:BD22)</f>
        <v>0</v>
      </c>
      <c r="BE23" s="214">
        <f>SUM(BE7:BE22)</f>
        <v>0</v>
      </c>
    </row>
    <row r="24" spans="1:15" ht="12.75">
      <c r="A24" s="160" t="s">
        <v>73</v>
      </c>
      <c r="B24" s="161" t="s">
        <v>99</v>
      </c>
      <c r="C24" s="162" t="s">
        <v>100</v>
      </c>
      <c r="D24" s="163"/>
      <c r="E24" s="164"/>
      <c r="F24" s="164"/>
      <c r="G24" s="165"/>
      <c r="H24" s="166"/>
      <c r="I24" s="166"/>
      <c r="O24" s="167">
        <v>1</v>
      </c>
    </row>
    <row r="25" spans="1:104" ht="12.75">
      <c r="A25" s="168">
        <v>7</v>
      </c>
      <c r="B25" s="169" t="s">
        <v>6</v>
      </c>
      <c r="C25" s="170" t="s">
        <v>133</v>
      </c>
      <c r="D25" s="171" t="s">
        <v>97</v>
      </c>
      <c r="E25" s="172">
        <f>SUM(E26:E30)</f>
        <v>458</v>
      </c>
      <c r="F25" s="172"/>
      <c r="G25" s="173"/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0.27994</v>
      </c>
    </row>
    <row r="26" spans="1:15" ht="12.75">
      <c r="A26" s="175"/>
      <c r="B26" s="177"/>
      <c r="C26" s="237" t="s">
        <v>101</v>
      </c>
      <c r="D26" s="238"/>
      <c r="E26" s="178">
        <v>29</v>
      </c>
      <c r="F26" s="179"/>
      <c r="G26" s="180"/>
      <c r="M26" s="176" t="s">
        <v>101</v>
      </c>
      <c r="O26" s="167"/>
    </row>
    <row r="27" spans="1:15" ht="12.75">
      <c r="A27" s="175"/>
      <c r="B27" s="177"/>
      <c r="C27" s="201" t="s">
        <v>135</v>
      </c>
      <c r="D27" s="202"/>
      <c r="E27" s="178">
        <v>190</v>
      </c>
      <c r="F27" s="179"/>
      <c r="G27" s="180"/>
      <c r="M27" s="176"/>
      <c r="O27" s="167"/>
    </row>
    <row r="28" spans="1:15" ht="12.75">
      <c r="A28" s="175"/>
      <c r="B28" s="177"/>
      <c r="C28" s="201" t="s">
        <v>136</v>
      </c>
      <c r="D28" s="202"/>
      <c r="E28" s="178">
        <v>28</v>
      </c>
      <c r="F28" s="179"/>
      <c r="G28" s="180"/>
      <c r="M28" s="176"/>
      <c r="O28" s="167"/>
    </row>
    <row r="29" spans="1:15" ht="12.75">
      <c r="A29" s="175"/>
      <c r="B29" s="177"/>
      <c r="C29" s="201" t="s">
        <v>134</v>
      </c>
      <c r="D29" s="202"/>
      <c r="E29" s="178">
        <v>145</v>
      </c>
      <c r="F29" s="179"/>
      <c r="G29" s="180"/>
      <c r="M29" s="176"/>
      <c r="O29" s="167"/>
    </row>
    <row r="30" spans="1:15" ht="12.75">
      <c r="A30" s="175"/>
      <c r="B30" s="177"/>
      <c r="C30" s="237" t="s">
        <v>132</v>
      </c>
      <c r="D30" s="238"/>
      <c r="E30" s="178">
        <v>66</v>
      </c>
      <c r="F30" s="179"/>
      <c r="G30" s="180"/>
      <c r="M30" s="176" t="s">
        <v>102</v>
      </c>
      <c r="O30" s="167"/>
    </row>
    <row r="31" spans="1:104" ht="15.75" customHeight="1">
      <c r="A31" s="168">
        <v>8</v>
      </c>
      <c r="B31" s="169" t="s">
        <v>103</v>
      </c>
      <c r="C31" s="170" t="s">
        <v>138</v>
      </c>
      <c r="D31" s="171" t="s">
        <v>97</v>
      </c>
      <c r="E31" s="172">
        <f>SUM(E32:E33)</f>
        <v>215</v>
      </c>
      <c r="F31" s="172"/>
      <c r="G31" s="173"/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0.46166</v>
      </c>
    </row>
    <row r="32" spans="1:80" ht="13.5" customHeight="1">
      <c r="A32" s="207"/>
      <c r="B32" s="208"/>
      <c r="C32" s="237" t="s">
        <v>147</v>
      </c>
      <c r="D32" s="238"/>
      <c r="E32" s="178">
        <v>149</v>
      </c>
      <c r="F32" s="209"/>
      <c r="G32" s="210"/>
      <c r="O32" s="167"/>
      <c r="CA32" s="174"/>
      <c r="CB32" s="174"/>
    </row>
    <row r="33" spans="1:15" ht="12.75">
      <c r="A33" s="175"/>
      <c r="B33" s="177"/>
      <c r="C33" s="237" t="s">
        <v>132</v>
      </c>
      <c r="D33" s="238"/>
      <c r="E33" s="178">
        <v>66</v>
      </c>
      <c r="F33" s="179"/>
      <c r="G33" s="180"/>
      <c r="M33" s="176" t="s">
        <v>104</v>
      </c>
      <c r="O33" s="167"/>
    </row>
    <row r="34" spans="1:104" ht="12.75">
      <c r="A34" s="168">
        <v>9</v>
      </c>
      <c r="B34" s="169" t="s">
        <v>6</v>
      </c>
      <c r="C34" s="170" t="s">
        <v>131</v>
      </c>
      <c r="D34" s="171" t="s">
        <v>97</v>
      </c>
      <c r="E34" s="172">
        <f>SUM(E35)</f>
        <v>47</v>
      </c>
      <c r="F34" s="172"/>
      <c r="G34" s="173"/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0.0739</v>
      </c>
    </row>
    <row r="35" spans="1:15" ht="12.75">
      <c r="A35" s="175"/>
      <c r="B35" s="177"/>
      <c r="C35" s="237" t="s">
        <v>144</v>
      </c>
      <c r="D35" s="238"/>
      <c r="E35" s="178">
        <v>47</v>
      </c>
      <c r="F35" s="179"/>
      <c r="G35" s="180"/>
      <c r="M35" s="176" t="s">
        <v>105</v>
      </c>
      <c r="O35" s="167"/>
    </row>
    <row r="36" spans="1:104" ht="12.75">
      <c r="A36" s="168">
        <v>10</v>
      </c>
      <c r="B36" s="169" t="s">
        <v>6</v>
      </c>
      <c r="C36" s="170" t="s">
        <v>129</v>
      </c>
      <c r="D36" s="171" t="s">
        <v>97</v>
      </c>
      <c r="E36" s="172">
        <f>SUM(E37)</f>
        <v>47</v>
      </c>
      <c r="F36" s="172"/>
      <c r="G36" s="173"/>
      <c r="O36" s="167">
        <v>2</v>
      </c>
      <c r="AA36" s="145">
        <v>3</v>
      </c>
      <c r="AB36" s="145">
        <v>1</v>
      </c>
      <c r="AC36" s="145">
        <v>59245020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3</v>
      </c>
      <c r="CB36" s="174">
        <v>1</v>
      </c>
      <c r="CZ36" s="145">
        <v>0.1296</v>
      </c>
    </row>
    <row r="37" spans="1:15" ht="12.75">
      <c r="A37" s="175"/>
      <c r="B37" s="177"/>
      <c r="C37" s="237" t="s">
        <v>130</v>
      </c>
      <c r="D37" s="238"/>
      <c r="E37" s="178">
        <v>47</v>
      </c>
      <c r="F37" s="179"/>
      <c r="G37" s="180"/>
      <c r="M37" s="176" t="s">
        <v>106</v>
      </c>
      <c r="O37" s="167"/>
    </row>
    <row r="38" spans="1:57" ht="12.75">
      <c r="A38" s="181"/>
      <c r="B38" s="182" t="s">
        <v>76</v>
      </c>
      <c r="C38" s="183" t="str">
        <f>CONCATENATE(B24," ",C24)</f>
        <v>5 Komunikace</v>
      </c>
      <c r="D38" s="184"/>
      <c r="E38" s="185"/>
      <c r="F38" s="186"/>
      <c r="G38" s="187"/>
      <c r="O38" s="167">
        <v>4</v>
      </c>
      <c r="BA38" s="188">
        <f>SUM(BA24:BA37)</f>
        <v>0</v>
      </c>
      <c r="BB38" s="188">
        <f>SUM(BB24:BB37)</f>
        <v>0</v>
      </c>
      <c r="BC38" s="188">
        <f>SUM(BC24:BC37)</f>
        <v>0</v>
      </c>
      <c r="BD38" s="188">
        <f>SUM(BD24:BD37)</f>
        <v>0</v>
      </c>
      <c r="BE38" s="188">
        <f>SUM(BE24:BE37)</f>
        <v>0</v>
      </c>
    </row>
    <row r="39" spans="1:15" s="212" customFormat="1" ht="12.75">
      <c r="A39" s="160" t="s">
        <v>73</v>
      </c>
      <c r="B39" s="161" t="s">
        <v>107</v>
      </c>
      <c r="C39" s="162" t="s">
        <v>108</v>
      </c>
      <c r="D39" s="163"/>
      <c r="E39" s="164"/>
      <c r="F39" s="164"/>
      <c r="G39" s="165"/>
      <c r="H39" s="211"/>
      <c r="I39" s="211"/>
      <c r="O39" s="213">
        <v>1</v>
      </c>
    </row>
    <row r="40" spans="1:104" s="212" customFormat="1" ht="12.75">
      <c r="A40" s="168">
        <v>11</v>
      </c>
      <c r="B40" s="169" t="s">
        <v>109</v>
      </c>
      <c r="C40" s="170" t="s">
        <v>146</v>
      </c>
      <c r="D40" s="171" t="s">
        <v>96</v>
      </c>
      <c r="E40" s="172">
        <v>100</v>
      </c>
      <c r="F40" s="172"/>
      <c r="G40" s="173"/>
      <c r="O40" s="213">
        <v>2</v>
      </c>
      <c r="AA40" s="212">
        <v>1</v>
      </c>
      <c r="AB40" s="212">
        <v>1</v>
      </c>
      <c r="AC40" s="212">
        <v>1</v>
      </c>
      <c r="AZ40" s="212">
        <v>1</v>
      </c>
      <c r="BA40" s="212">
        <f>IF(AZ40=1,G40,0)</f>
        <v>0</v>
      </c>
      <c r="BB40" s="212">
        <f>IF(AZ40=2,G40,0)</f>
        <v>0</v>
      </c>
      <c r="BC40" s="212">
        <f>IF(AZ40=3,G40,0)</f>
        <v>0</v>
      </c>
      <c r="BD40" s="212">
        <f>IF(AZ40=4,G40,0)</f>
        <v>0</v>
      </c>
      <c r="BE40" s="212">
        <f>IF(AZ40=5,G40,0)</f>
        <v>0</v>
      </c>
      <c r="CA40" s="212">
        <v>1</v>
      </c>
      <c r="CB40" s="212">
        <v>1</v>
      </c>
      <c r="CZ40" s="212">
        <v>0.22487</v>
      </c>
    </row>
    <row r="41" spans="1:57" s="212" customFormat="1" ht="12.75">
      <c r="A41" s="181"/>
      <c r="B41" s="182" t="s">
        <v>76</v>
      </c>
      <c r="C41" s="183" t="str">
        <f>CONCATENATE(B39," ",C39)</f>
        <v>91 Doplňující práce na komunikaci</v>
      </c>
      <c r="D41" s="184"/>
      <c r="E41" s="185"/>
      <c r="F41" s="186"/>
      <c r="G41" s="187"/>
      <c r="O41" s="213">
        <v>4</v>
      </c>
      <c r="BA41" s="214">
        <f>SUM(BA39:BA40)</f>
        <v>0</v>
      </c>
      <c r="BB41" s="214">
        <f>SUM(BB39:BB40)</f>
        <v>0</v>
      </c>
      <c r="BC41" s="214">
        <f>SUM(BC39:BC40)</f>
        <v>0</v>
      </c>
      <c r="BD41" s="214">
        <f>SUM(BD39:BD40)</f>
        <v>0</v>
      </c>
      <c r="BE41" s="214">
        <f>SUM(BE39:BE40)</f>
        <v>0</v>
      </c>
    </row>
    <row r="42" spans="1:15" s="212" customFormat="1" ht="12.75">
      <c r="A42" s="160" t="s">
        <v>73</v>
      </c>
      <c r="B42" s="161" t="s">
        <v>110</v>
      </c>
      <c r="C42" s="162" t="s">
        <v>111</v>
      </c>
      <c r="D42" s="163"/>
      <c r="E42" s="164"/>
      <c r="F42" s="164"/>
      <c r="G42" s="165"/>
      <c r="H42" s="211"/>
      <c r="I42" s="211"/>
      <c r="O42" s="213">
        <v>1</v>
      </c>
    </row>
    <row r="43" spans="1:104" s="212" customFormat="1" ht="12.75">
      <c r="A43" s="168">
        <v>12</v>
      </c>
      <c r="B43" s="169" t="s">
        <v>112</v>
      </c>
      <c r="C43" s="170" t="s">
        <v>124</v>
      </c>
      <c r="D43" s="171" t="s">
        <v>98</v>
      </c>
      <c r="E43" s="172">
        <v>1</v>
      </c>
      <c r="F43" s="172"/>
      <c r="G43" s="173"/>
      <c r="O43" s="213">
        <v>2</v>
      </c>
      <c r="AA43" s="212">
        <v>12</v>
      </c>
      <c r="AB43" s="212">
        <v>0</v>
      </c>
      <c r="AC43" s="212">
        <v>1</v>
      </c>
      <c r="AZ43" s="212">
        <v>1</v>
      </c>
      <c r="BA43" s="212">
        <f>IF(AZ43=1,G43,0)</f>
        <v>0</v>
      </c>
      <c r="BB43" s="212">
        <f>IF(AZ43=2,G43,0)</f>
        <v>0</v>
      </c>
      <c r="BC43" s="212">
        <f>IF(AZ43=3,G43,0)</f>
        <v>0</v>
      </c>
      <c r="BD43" s="212">
        <f>IF(AZ43=4,G43,0)</f>
        <v>0</v>
      </c>
      <c r="BE43" s="212">
        <f>IF(AZ43=5,G43,0)</f>
        <v>0</v>
      </c>
      <c r="CA43" s="212">
        <v>12</v>
      </c>
      <c r="CB43" s="212">
        <v>0</v>
      </c>
      <c r="CZ43" s="212">
        <v>0.00075</v>
      </c>
    </row>
    <row r="44" spans="1:57" s="212" customFormat="1" ht="12.75">
      <c r="A44" s="181"/>
      <c r="B44" s="182" t="s">
        <v>76</v>
      </c>
      <c r="C44" s="183" t="str">
        <f>CONCATENATE(B42," ",C42)</f>
        <v>98 Demolice</v>
      </c>
      <c r="D44" s="184"/>
      <c r="E44" s="185"/>
      <c r="F44" s="186"/>
      <c r="G44" s="187"/>
      <c r="H44" s="212" t="s">
        <v>6</v>
      </c>
      <c r="O44" s="213">
        <v>4</v>
      </c>
      <c r="BA44" s="214">
        <f>SUM(BA42:BA43)</f>
        <v>0</v>
      </c>
      <c r="BB44" s="214">
        <f>SUM(BB42:BB43)</f>
        <v>0</v>
      </c>
      <c r="BC44" s="214">
        <f>SUM(BC42:BC43)</f>
        <v>0</v>
      </c>
      <c r="BD44" s="214">
        <f>SUM(BD42:BD43)</f>
        <v>0</v>
      </c>
      <c r="BE44" s="214">
        <f>SUM(BE42:BE43)</f>
        <v>0</v>
      </c>
    </row>
    <row r="45" spans="1:15" s="212" customFormat="1" ht="12.75">
      <c r="A45" s="160" t="s">
        <v>73</v>
      </c>
      <c r="B45" s="161" t="s">
        <v>113</v>
      </c>
      <c r="C45" s="162" t="s">
        <v>114</v>
      </c>
      <c r="D45" s="163"/>
      <c r="E45" s="164"/>
      <c r="F45" s="164"/>
      <c r="G45" s="165"/>
      <c r="H45" s="211"/>
      <c r="I45" s="211"/>
      <c r="O45" s="213">
        <v>1</v>
      </c>
    </row>
    <row r="46" spans="1:104" s="212" customFormat="1" ht="22.5">
      <c r="A46" s="168">
        <v>13</v>
      </c>
      <c r="B46" s="169" t="s">
        <v>115</v>
      </c>
      <c r="C46" s="170" t="s">
        <v>149</v>
      </c>
      <c r="D46" s="171" t="s">
        <v>98</v>
      </c>
      <c r="E46" s="172">
        <v>1</v>
      </c>
      <c r="F46" s="172"/>
      <c r="G46" s="173"/>
      <c r="H46" s="212" t="s">
        <v>6</v>
      </c>
      <c r="O46" s="213">
        <v>2</v>
      </c>
      <c r="AA46" s="212">
        <v>12</v>
      </c>
      <c r="AB46" s="212">
        <v>0</v>
      </c>
      <c r="AC46" s="212">
        <v>97</v>
      </c>
      <c r="AZ46" s="212">
        <v>2</v>
      </c>
      <c r="BA46" s="212">
        <f>IF(AZ46=1,G46,0)</f>
        <v>0</v>
      </c>
      <c r="BB46" s="212">
        <f>IF(AZ46=2,G46,0)</f>
        <v>0</v>
      </c>
      <c r="BC46" s="212">
        <f>IF(AZ46=3,G46,0)</f>
        <v>0</v>
      </c>
      <c r="BD46" s="212">
        <f>IF(AZ46=4,G46,0)</f>
        <v>0</v>
      </c>
      <c r="BE46" s="212">
        <f>IF(AZ46=5,G46,0)</f>
        <v>0</v>
      </c>
      <c r="CA46" s="212">
        <v>12</v>
      </c>
      <c r="CB46" s="212">
        <v>0</v>
      </c>
      <c r="CZ46" s="212">
        <v>0</v>
      </c>
    </row>
    <row r="47" spans="1:57" s="212" customFormat="1" ht="12.75">
      <c r="A47" s="181"/>
      <c r="B47" s="182" t="s">
        <v>76</v>
      </c>
      <c r="C47" s="183" t="str">
        <f>CONCATENATE(B45," ",C45)</f>
        <v>720 Zdravotechnická instalace</v>
      </c>
      <c r="D47" s="184"/>
      <c r="E47" s="185"/>
      <c r="F47" s="186"/>
      <c r="G47" s="187"/>
      <c r="O47" s="213">
        <v>4</v>
      </c>
      <c r="BA47" s="214">
        <f>SUM(BA45:BA46)</f>
        <v>0</v>
      </c>
      <c r="BB47" s="214">
        <f>SUM(BB45:BB46)</f>
        <v>0</v>
      </c>
      <c r="BC47" s="214">
        <f>SUM(BC45:BC46)</f>
        <v>0</v>
      </c>
      <c r="BD47" s="214">
        <f>SUM(BD45:BD46)</f>
        <v>0</v>
      </c>
      <c r="BE47" s="214">
        <f>SUM(BE45:BE46)</f>
        <v>0</v>
      </c>
    </row>
    <row r="48" spans="1:15" s="212" customFormat="1" ht="12.75">
      <c r="A48" s="160" t="s">
        <v>73</v>
      </c>
      <c r="B48" s="161" t="s">
        <v>116</v>
      </c>
      <c r="C48" s="162" t="s">
        <v>126</v>
      </c>
      <c r="D48" s="163"/>
      <c r="E48" s="164"/>
      <c r="F48" s="164"/>
      <c r="G48" s="165"/>
      <c r="H48" s="211"/>
      <c r="I48" s="211"/>
      <c r="O48" s="213">
        <v>1</v>
      </c>
    </row>
    <row r="49" spans="1:104" s="212" customFormat="1" ht="12.75">
      <c r="A49" s="168">
        <v>14</v>
      </c>
      <c r="B49" s="169" t="s">
        <v>151</v>
      </c>
      <c r="C49" s="170" t="s">
        <v>127</v>
      </c>
      <c r="D49" s="171" t="s">
        <v>98</v>
      </c>
      <c r="E49" s="172">
        <v>1</v>
      </c>
      <c r="F49" s="172"/>
      <c r="G49" s="173"/>
      <c r="O49" s="213">
        <v>2</v>
      </c>
      <c r="AA49" s="212">
        <v>12</v>
      </c>
      <c r="AB49" s="212">
        <v>0</v>
      </c>
      <c r="AC49" s="212">
        <v>17</v>
      </c>
      <c r="AZ49" s="212">
        <v>2</v>
      </c>
      <c r="BA49" s="212">
        <f>IF(AZ49=1,G49,0)</f>
        <v>0</v>
      </c>
      <c r="BB49" s="212">
        <f>IF(AZ49=2,G49,0)</f>
        <v>0</v>
      </c>
      <c r="BC49" s="212">
        <f>IF(AZ49=3,G49,0)</f>
        <v>0</v>
      </c>
      <c r="BD49" s="212">
        <f>IF(AZ49=4,G49,0)</f>
        <v>0</v>
      </c>
      <c r="BE49" s="212">
        <f>IF(AZ49=5,G49,0)</f>
        <v>0</v>
      </c>
      <c r="CA49" s="212">
        <v>12</v>
      </c>
      <c r="CB49" s="212">
        <v>0</v>
      </c>
      <c r="CZ49" s="212">
        <v>0</v>
      </c>
    </row>
    <row r="50" spans="1:104" s="212" customFormat="1" ht="12.75">
      <c r="A50" s="168">
        <v>15</v>
      </c>
      <c r="B50" s="169" t="s">
        <v>151</v>
      </c>
      <c r="C50" s="170" t="s">
        <v>128</v>
      </c>
      <c r="D50" s="171" t="s">
        <v>98</v>
      </c>
      <c r="E50" s="172">
        <v>1</v>
      </c>
      <c r="F50" s="172"/>
      <c r="G50" s="173"/>
      <c r="O50" s="213">
        <v>2</v>
      </c>
      <c r="AA50" s="212">
        <v>12</v>
      </c>
      <c r="AB50" s="212">
        <v>0</v>
      </c>
      <c r="AC50" s="212">
        <v>18</v>
      </c>
      <c r="AZ50" s="212">
        <v>2</v>
      </c>
      <c r="BA50" s="212">
        <f>IF(AZ50=1,G50,0)</f>
        <v>0</v>
      </c>
      <c r="BB50" s="212">
        <f>IF(AZ50=2,G50,0)</f>
        <v>0</v>
      </c>
      <c r="BC50" s="212">
        <f>IF(AZ50=3,G50,0)</f>
        <v>0</v>
      </c>
      <c r="BD50" s="212">
        <f>IF(AZ50=4,G50,0)</f>
        <v>0</v>
      </c>
      <c r="BE50" s="212">
        <f>IF(AZ50=5,G50,0)</f>
        <v>0</v>
      </c>
      <c r="CA50" s="212">
        <v>12</v>
      </c>
      <c r="CB50" s="212">
        <v>0</v>
      </c>
      <c r="CZ50" s="212">
        <v>0</v>
      </c>
    </row>
    <row r="51" spans="1:104" s="212" customFormat="1" ht="12.75">
      <c r="A51" s="168">
        <v>16</v>
      </c>
      <c r="B51" s="169" t="s">
        <v>151</v>
      </c>
      <c r="C51" s="170" t="s">
        <v>155</v>
      </c>
      <c r="D51" s="171" t="s">
        <v>98</v>
      </c>
      <c r="E51" s="172">
        <v>1</v>
      </c>
      <c r="F51" s="172"/>
      <c r="G51" s="173"/>
      <c r="O51" s="213">
        <v>2</v>
      </c>
      <c r="AA51" s="212">
        <v>12</v>
      </c>
      <c r="AB51" s="212">
        <v>0</v>
      </c>
      <c r="AC51" s="212">
        <v>19</v>
      </c>
      <c r="AZ51" s="212">
        <v>2</v>
      </c>
      <c r="BA51" s="212">
        <f>IF(AZ51=1,G51,0)</f>
        <v>0</v>
      </c>
      <c r="BB51" s="212">
        <f>IF(AZ51=2,G51,0)</f>
        <v>0</v>
      </c>
      <c r="BC51" s="212">
        <f>IF(AZ51=3,G51,0)</f>
        <v>0</v>
      </c>
      <c r="BD51" s="212">
        <f>IF(AZ51=4,G51,0)</f>
        <v>0</v>
      </c>
      <c r="BE51" s="212">
        <f>IF(AZ51=5,G51,0)</f>
        <v>0</v>
      </c>
      <c r="CA51" s="212">
        <v>12</v>
      </c>
      <c r="CB51" s="212">
        <v>0</v>
      </c>
      <c r="CZ51" s="212">
        <v>0</v>
      </c>
    </row>
    <row r="52" spans="1:57" s="212" customFormat="1" ht="12.75">
      <c r="A52" s="181"/>
      <c r="B52" s="182" t="s">
        <v>76</v>
      </c>
      <c r="C52" s="183" t="str">
        <f>CONCATENATE(B48," ",C48)</f>
        <v>766 Konstrukce truhlářské - prvky mobiliáře</v>
      </c>
      <c r="D52" s="184"/>
      <c r="E52" s="185"/>
      <c r="F52" s="186"/>
      <c r="G52" s="187"/>
      <c r="O52" s="213">
        <v>4</v>
      </c>
      <c r="BA52" s="214">
        <f>SUM(BA48:BA51)</f>
        <v>0</v>
      </c>
      <c r="BB52" s="214">
        <f>SUM(BB48:BB51)</f>
        <v>0</v>
      </c>
      <c r="BC52" s="214">
        <f>SUM(BC48:BC51)</f>
        <v>0</v>
      </c>
      <c r="BD52" s="214">
        <f>SUM(BD48:BD51)</f>
        <v>0</v>
      </c>
      <c r="BE52" s="214">
        <f>SUM(BE48:BE51)</f>
        <v>0</v>
      </c>
    </row>
    <row r="53" spans="1:15" s="212" customFormat="1" ht="12.75" customHeight="1">
      <c r="A53" s="160" t="s">
        <v>73</v>
      </c>
      <c r="B53" s="161" t="s">
        <v>118</v>
      </c>
      <c r="C53" s="162" t="s">
        <v>121</v>
      </c>
      <c r="D53" s="163"/>
      <c r="E53" s="164"/>
      <c r="F53" s="164"/>
      <c r="G53" s="165"/>
      <c r="H53" s="211"/>
      <c r="I53" s="211"/>
      <c r="O53" s="213">
        <v>1</v>
      </c>
    </row>
    <row r="54" spans="1:104" s="212" customFormat="1" ht="12.75" customHeight="1">
      <c r="A54" s="168">
        <v>17</v>
      </c>
      <c r="B54" s="169" t="s">
        <v>150</v>
      </c>
      <c r="C54" s="170" t="s">
        <v>119</v>
      </c>
      <c r="D54" s="171" t="s">
        <v>98</v>
      </c>
      <c r="E54" s="172">
        <v>1</v>
      </c>
      <c r="F54" s="172"/>
      <c r="G54" s="173"/>
      <c r="O54" s="213">
        <v>2</v>
      </c>
      <c r="AA54" s="212">
        <v>1</v>
      </c>
      <c r="AB54" s="212">
        <v>7</v>
      </c>
      <c r="AC54" s="212">
        <v>7</v>
      </c>
      <c r="AZ54" s="212">
        <v>2</v>
      </c>
      <c r="BA54" s="212">
        <f>IF(AZ54=1,G54,0)</f>
        <v>0</v>
      </c>
      <c r="BB54" s="212">
        <f>IF(AZ54=2,G54,0)</f>
        <v>0</v>
      </c>
      <c r="BC54" s="212">
        <f>IF(AZ54=3,G54,0)</f>
        <v>0</v>
      </c>
      <c r="BD54" s="212">
        <f>IF(AZ54=4,G54,0)</f>
        <v>0</v>
      </c>
      <c r="BE54" s="212">
        <f>IF(AZ54=5,G54,0)</f>
        <v>0</v>
      </c>
      <c r="CA54" s="212">
        <v>1</v>
      </c>
      <c r="CB54" s="212">
        <v>7</v>
      </c>
      <c r="CZ54" s="212">
        <v>0.04263</v>
      </c>
    </row>
    <row r="55" spans="1:104" s="212" customFormat="1" ht="12.75" customHeight="1">
      <c r="A55" s="168">
        <v>18</v>
      </c>
      <c r="B55" s="169" t="s">
        <v>150</v>
      </c>
      <c r="C55" s="170" t="s">
        <v>120</v>
      </c>
      <c r="D55" s="171" t="s">
        <v>98</v>
      </c>
      <c r="E55" s="172">
        <v>1</v>
      </c>
      <c r="F55" s="172"/>
      <c r="G55" s="173"/>
      <c r="O55" s="213">
        <v>2</v>
      </c>
      <c r="AA55" s="212">
        <v>7</v>
      </c>
      <c r="AB55" s="212">
        <v>1002</v>
      </c>
      <c r="AC55" s="212">
        <v>5</v>
      </c>
      <c r="AZ55" s="212">
        <v>2</v>
      </c>
      <c r="BA55" s="212">
        <f>IF(AZ55=1,G55,0)</f>
        <v>0</v>
      </c>
      <c r="BB55" s="212">
        <f>IF(AZ55=2,G55,0)</f>
        <v>0</v>
      </c>
      <c r="BC55" s="212">
        <f>IF(AZ55=3,G55,0)</f>
        <v>0</v>
      </c>
      <c r="BD55" s="212">
        <f>IF(AZ55=4,G55,0)</f>
        <v>0</v>
      </c>
      <c r="BE55" s="212">
        <f>IF(AZ55=5,G55,0)</f>
        <v>0</v>
      </c>
      <c r="CA55" s="212">
        <v>7</v>
      </c>
      <c r="CB55" s="212">
        <v>1002</v>
      </c>
      <c r="CZ55" s="212">
        <v>0</v>
      </c>
    </row>
    <row r="56" spans="1:57" s="212" customFormat="1" ht="12.75">
      <c r="A56" s="181"/>
      <c r="B56" s="182" t="s">
        <v>76</v>
      </c>
      <c r="C56" s="183" t="str">
        <f>CONCATENATE(B53," ",C53)</f>
        <v>823-1,2  Plochy a úprava území,rekultivace - vegetační prvky</v>
      </c>
      <c r="D56" s="184"/>
      <c r="E56" s="185"/>
      <c r="F56" s="186"/>
      <c r="G56" s="187"/>
      <c r="O56" s="213">
        <v>4</v>
      </c>
      <c r="BA56" s="214">
        <f>SUM(BA53:BA55)</f>
        <v>0</v>
      </c>
      <c r="BB56" s="214">
        <f>SUM(BB53:BB55)</f>
        <v>0</v>
      </c>
      <c r="BC56" s="214">
        <f>SUM(BC53:BC55)</f>
        <v>0</v>
      </c>
      <c r="BD56" s="214">
        <f>SUM(BD53:BD55)</f>
        <v>0</v>
      </c>
      <c r="BE56" s="214">
        <f>SUM(BE53:BE55)</f>
        <v>0</v>
      </c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spans="1:7" ht="12.75">
      <c r="A80" s="189"/>
      <c r="B80" s="189"/>
      <c r="C80" s="189"/>
      <c r="D80" s="189"/>
      <c r="E80" s="189"/>
      <c r="F80" s="189"/>
      <c r="G80" s="189"/>
    </row>
    <row r="81" spans="1:7" ht="12.75">
      <c r="A81" s="189"/>
      <c r="B81" s="189"/>
      <c r="C81" s="189"/>
      <c r="D81" s="189"/>
      <c r="E81" s="189"/>
      <c r="F81" s="189"/>
      <c r="G81" s="189"/>
    </row>
    <row r="82" spans="1:7" ht="12.75">
      <c r="A82" s="189"/>
      <c r="B82" s="189"/>
      <c r="C82" s="189"/>
      <c r="D82" s="189"/>
      <c r="E82" s="189"/>
      <c r="F82" s="189"/>
      <c r="G82" s="189"/>
    </row>
    <row r="83" spans="1:7" ht="12.75">
      <c r="A83" s="189"/>
      <c r="B83" s="189"/>
      <c r="C83" s="189"/>
      <c r="D83" s="189"/>
      <c r="E83" s="189"/>
      <c r="F83" s="189"/>
      <c r="G83" s="189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spans="1:2" ht="12.75">
      <c r="A115" s="190"/>
      <c r="B115" s="190"/>
    </row>
    <row r="116" spans="1:7" ht="12.75">
      <c r="A116" s="189"/>
      <c r="B116" s="189"/>
      <c r="C116" s="192"/>
      <c r="D116" s="192"/>
      <c r="E116" s="193"/>
      <c r="F116" s="192"/>
      <c r="G116" s="194"/>
    </row>
    <row r="117" spans="1:7" ht="12.75">
      <c r="A117" s="195"/>
      <c r="B117" s="195"/>
      <c r="C117" s="189"/>
      <c r="D117" s="189"/>
      <c r="E117" s="196"/>
      <c r="F117" s="189"/>
      <c r="G117" s="189"/>
    </row>
    <row r="118" spans="1:7" ht="12.75">
      <c r="A118" s="189"/>
      <c r="B118" s="189"/>
      <c r="C118" s="189"/>
      <c r="D118" s="189"/>
      <c r="E118" s="196"/>
      <c r="F118" s="189"/>
      <c r="G118" s="189"/>
    </row>
    <row r="119" spans="1:7" ht="12.75">
      <c r="A119" s="189"/>
      <c r="B119" s="189"/>
      <c r="C119" s="189"/>
      <c r="D119" s="189"/>
      <c r="E119" s="196"/>
      <c r="F119" s="189"/>
      <c r="G119" s="189"/>
    </row>
    <row r="120" spans="1:7" ht="12.75">
      <c r="A120" s="189"/>
      <c r="B120" s="189"/>
      <c r="C120" s="189"/>
      <c r="D120" s="189"/>
      <c r="E120" s="196"/>
      <c r="F120" s="189"/>
      <c r="G120" s="189"/>
    </row>
    <row r="121" spans="1:7" ht="12.75">
      <c r="A121" s="189"/>
      <c r="B121" s="189"/>
      <c r="C121" s="189"/>
      <c r="D121" s="189"/>
      <c r="E121" s="196"/>
      <c r="F121" s="189"/>
      <c r="G121" s="189"/>
    </row>
    <row r="122" spans="1:7" ht="12.75">
      <c r="A122" s="189"/>
      <c r="B122" s="189"/>
      <c r="C122" s="189"/>
      <c r="D122" s="189"/>
      <c r="E122" s="196"/>
      <c r="F122" s="189"/>
      <c r="G122" s="189"/>
    </row>
    <row r="123" spans="1:7" ht="12.75">
      <c r="A123" s="189"/>
      <c r="B123" s="189"/>
      <c r="C123" s="189"/>
      <c r="D123" s="189"/>
      <c r="E123" s="196"/>
      <c r="F123" s="189"/>
      <c r="G123" s="189"/>
    </row>
    <row r="124" spans="1:7" ht="12.75">
      <c r="A124" s="189"/>
      <c r="B124" s="189"/>
      <c r="C124" s="189"/>
      <c r="D124" s="189"/>
      <c r="E124" s="196"/>
      <c r="F124" s="189"/>
      <c r="G124" s="189"/>
    </row>
    <row r="125" spans="1:7" ht="12.75">
      <c r="A125" s="189"/>
      <c r="B125" s="189"/>
      <c r="C125" s="189"/>
      <c r="D125" s="189"/>
      <c r="E125" s="196"/>
      <c r="F125" s="189"/>
      <c r="G125" s="189"/>
    </row>
    <row r="126" spans="1:7" ht="12.75">
      <c r="A126" s="189"/>
      <c r="B126" s="189"/>
      <c r="C126" s="189"/>
      <c r="D126" s="189"/>
      <c r="E126" s="196"/>
      <c r="F126" s="189"/>
      <c r="G126" s="189"/>
    </row>
    <row r="127" spans="1:7" ht="12.75">
      <c r="A127" s="189"/>
      <c r="B127" s="189"/>
      <c r="C127" s="189"/>
      <c r="D127" s="189"/>
      <c r="E127" s="196"/>
      <c r="F127" s="189"/>
      <c r="G127" s="189"/>
    </row>
    <row r="128" spans="1:7" ht="12.75">
      <c r="A128" s="189"/>
      <c r="B128" s="189"/>
      <c r="C128" s="189"/>
      <c r="D128" s="189"/>
      <c r="E128" s="196"/>
      <c r="F128" s="189"/>
      <c r="G128" s="189"/>
    </row>
    <row r="129" spans="1:7" ht="12.75">
      <c r="A129" s="189"/>
      <c r="B129" s="189"/>
      <c r="C129" s="189"/>
      <c r="D129" s="189"/>
      <c r="E129" s="196"/>
      <c r="F129" s="189"/>
      <c r="G129" s="189"/>
    </row>
  </sheetData>
  <sheetProtection/>
  <mergeCells count="18">
    <mergeCell ref="C18:D18"/>
    <mergeCell ref="C14:D14"/>
    <mergeCell ref="A1:G1"/>
    <mergeCell ref="A3:B3"/>
    <mergeCell ref="A4:B4"/>
    <mergeCell ref="E4:G4"/>
    <mergeCell ref="C9:D9"/>
    <mergeCell ref="C32:D32"/>
    <mergeCell ref="C12:D12"/>
    <mergeCell ref="C37:D37"/>
    <mergeCell ref="C26:D26"/>
    <mergeCell ref="C30:D30"/>
    <mergeCell ref="C33:D33"/>
    <mergeCell ref="C35:D35"/>
    <mergeCell ref="C19:D19"/>
    <mergeCell ref="C22:D22"/>
    <mergeCell ref="C16:D1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Ing. HlavoňováJarmila</cp:lastModifiedBy>
  <cp:lastPrinted>2015-03-23T05:35:54Z</cp:lastPrinted>
  <dcterms:created xsi:type="dcterms:W3CDTF">2014-03-28T16:43:52Z</dcterms:created>
  <dcterms:modified xsi:type="dcterms:W3CDTF">2015-07-30T08:15:43Z</dcterms:modified>
  <cp:category/>
  <cp:version/>
  <cp:contentType/>
  <cp:contentStatus/>
</cp:coreProperties>
</file>