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Kridlovicka 57, c.b.18\"/>
    </mc:Choice>
  </mc:AlternateContent>
  <bookViews>
    <workbookView xWindow="0" yWindow="0" windowWidth="28800" windowHeight="1243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D.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Pol'!$A$1:$X$249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K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G26" i="12"/>
  <c r="G27" i="12"/>
  <c r="M27" i="12" s="1"/>
  <c r="M26" i="12" s="1"/>
  <c r="I27" i="12"/>
  <c r="I26" i="12" s="1"/>
  <c r="K27" i="12"/>
  <c r="K26" i="12" s="1"/>
  <c r="O27" i="12"/>
  <c r="O26" i="12" s="1"/>
  <c r="Q27" i="12"/>
  <c r="Q26" i="12" s="1"/>
  <c r="V27" i="12"/>
  <c r="V26" i="12" s="1"/>
  <c r="G29" i="12"/>
  <c r="M29" i="12" s="1"/>
  <c r="I29" i="12"/>
  <c r="I28" i="12" s="1"/>
  <c r="K29" i="12"/>
  <c r="O29" i="12"/>
  <c r="Q29" i="12"/>
  <c r="Q28" i="12" s="1"/>
  <c r="V29" i="12"/>
  <c r="G31" i="12"/>
  <c r="I31" i="12"/>
  <c r="K31" i="12"/>
  <c r="O31" i="12"/>
  <c r="O28" i="12" s="1"/>
  <c r="Q31" i="12"/>
  <c r="V31" i="12"/>
  <c r="V28" i="12" s="1"/>
  <c r="G33" i="12"/>
  <c r="I33" i="12"/>
  <c r="K33" i="12"/>
  <c r="O33" i="12"/>
  <c r="Q33" i="12"/>
  <c r="V33" i="12"/>
  <c r="V32" i="12" s="1"/>
  <c r="G38" i="12"/>
  <c r="M38" i="12" s="1"/>
  <c r="I38" i="12"/>
  <c r="K38" i="12"/>
  <c r="O38" i="12"/>
  <c r="Q38" i="12"/>
  <c r="V38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4" i="12"/>
  <c r="K54" i="12"/>
  <c r="V54" i="12"/>
  <c r="G55" i="12"/>
  <c r="I55" i="12"/>
  <c r="I54" i="12" s="1"/>
  <c r="K55" i="12"/>
  <c r="M55" i="12"/>
  <c r="M54" i="12" s="1"/>
  <c r="O55" i="12"/>
  <c r="O54" i="12" s="1"/>
  <c r="Q55" i="12"/>
  <c r="Q54" i="12" s="1"/>
  <c r="V55" i="12"/>
  <c r="G58" i="12"/>
  <c r="V58" i="12"/>
  <c r="G59" i="12"/>
  <c r="M59" i="12" s="1"/>
  <c r="M58" i="12" s="1"/>
  <c r="I59" i="12"/>
  <c r="I58" i="12" s="1"/>
  <c r="K59" i="12"/>
  <c r="K58" i="12" s="1"/>
  <c r="O59" i="12"/>
  <c r="O58" i="12" s="1"/>
  <c r="Q59" i="12"/>
  <c r="Q58" i="12" s="1"/>
  <c r="V59" i="12"/>
  <c r="G63" i="12"/>
  <c r="M63" i="12" s="1"/>
  <c r="I63" i="12"/>
  <c r="K63" i="12"/>
  <c r="O63" i="12"/>
  <c r="Q63" i="12"/>
  <c r="V63" i="12"/>
  <c r="G74" i="12"/>
  <c r="I74" i="12"/>
  <c r="K74" i="12"/>
  <c r="O74" i="12"/>
  <c r="O62" i="12" s="1"/>
  <c r="Q74" i="12"/>
  <c r="V74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O81" i="12"/>
  <c r="Q81" i="12"/>
  <c r="V81" i="12"/>
  <c r="G89" i="12"/>
  <c r="M89" i="12" s="1"/>
  <c r="I89" i="12"/>
  <c r="K89" i="12"/>
  <c r="O89" i="12"/>
  <c r="Q89" i="12"/>
  <c r="V89" i="12"/>
  <c r="G94" i="12"/>
  <c r="M94" i="12" s="1"/>
  <c r="I94" i="12"/>
  <c r="K94" i="12"/>
  <c r="O94" i="12"/>
  <c r="Q94" i="12"/>
  <c r="V94" i="12"/>
  <c r="G100" i="12"/>
  <c r="M100" i="12" s="1"/>
  <c r="I100" i="12"/>
  <c r="K100" i="12"/>
  <c r="O100" i="12"/>
  <c r="Q100" i="12"/>
  <c r="V100" i="12"/>
  <c r="G106" i="12"/>
  <c r="M106" i="12" s="1"/>
  <c r="I106" i="12"/>
  <c r="K106" i="12"/>
  <c r="O106" i="12"/>
  <c r="Q106" i="12"/>
  <c r="V106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I126" i="12"/>
  <c r="G127" i="12"/>
  <c r="G126" i="12" s="1"/>
  <c r="I127" i="12"/>
  <c r="K127" i="12"/>
  <c r="K126" i="12" s="1"/>
  <c r="O127" i="12"/>
  <c r="O126" i="12" s="1"/>
  <c r="Q127" i="12"/>
  <c r="Q126" i="12" s="1"/>
  <c r="V127" i="12"/>
  <c r="V126" i="12" s="1"/>
  <c r="I131" i="12"/>
  <c r="G132" i="12"/>
  <c r="G131" i="12" s="1"/>
  <c r="I132" i="12"/>
  <c r="K132" i="12"/>
  <c r="K131" i="12" s="1"/>
  <c r="O132" i="12"/>
  <c r="O131" i="12" s="1"/>
  <c r="Q132" i="12"/>
  <c r="Q131" i="12" s="1"/>
  <c r="V132" i="12"/>
  <c r="V131" i="12" s="1"/>
  <c r="G137" i="12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V145" i="12"/>
  <c r="G146" i="12"/>
  <c r="M146" i="12" s="1"/>
  <c r="M145" i="12" s="1"/>
  <c r="I146" i="12"/>
  <c r="I145" i="12" s="1"/>
  <c r="K146" i="12"/>
  <c r="K145" i="12" s="1"/>
  <c r="O146" i="12"/>
  <c r="O145" i="12" s="1"/>
  <c r="Q146" i="12"/>
  <c r="Q145" i="12" s="1"/>
  <c r="V146" i="12"/>
  <c r="K147" i="12"/>
  <c r="V147" i="12"/>
  <c r="G148" i="12"/>
  <c r="G147" i="12" s="1"/>
  <c r="I148" i="12"/>
  <c r="I147" i="12" s="1"/>
  <c r="K148" i="12"/>
  <c r="O148" i="12"/>
  <c r="O147" i="12" s="1"/>
  <c r="Q148" i="12"/>
  <c r="Q147" i="12" s="1"/>
  <c r="V148" i="12"/>
  <c r="G150" i="12"/>
  <c r="M150" i="12" s="1"/>
  <c r="I150" i="12"/>
  <c r="K150" i="12"/>
  <c r="O150" i="12"/>
  <c r="Q150" i="12"/>
  <c r="Q149" i="12" s="1"/>
  <c r="V150" i="12"/>
  <c r="G151" i="12"/>
  <c r="I151" i="12"/>
  <c r="K151" i="12"/>
  <c r="O151" i="12"/>
  <c r="O149" i="12" s="1"/>
  <c r="Q151" i="12"/>
  <c r="V151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I156" i="12"/>
  <c r="K156" i="12"/>
  <c r="O156" i="12"/>
  <c r="O153" i="12" s="1"/>
  <c r="Q156" i="12"/>
  <c r="V156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V175" i="12"/>
  <c r="G176" i="12"/>
  <c r="M176" i="12" s="1"/>
  <c r="M175" i="12" s="1"/>
  <c r="I176" i="12"/>
  <c r="I175" i="12" s="1"/>
  <c r="K176" i="12"/>
  <c r="K175" i="12" s="1"/>
  <c r="O176" i="12"/>
  <c r="O175" i="12" s="1"/>
  <c r="Q176" i="12"/>
  <c r="Q175" i="12" s="1"/>
  <c r="V176" i="12"/>
  <c r="G181" i="12"/>
  <c r="M181" i="12" s="1"/>
  <c r="I181" i="12"/>
  <c r="K181" i="12"/>
  <c r="O181" i="12"/>
  <c r="Q181" i="12"/>
  <c r="V181" i="12"/>
  <c r="G184" i="12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6" i="12"/>
  <c r="M196" i="12" s="1"/>
  <c r="I196" i="12"/>
  <c r="K196" i="12"/>
  <c r="O196" i="12"/>
  <c r="Q196" i="12"/>
  <c r="V196" i="12"/>
  <c r="G199" i="12"/>
  <c r="M199" i="12" s="1"/>
  <c r="I199" i="12"/>
  <c r="K199" i="12"/>
  <c r="O199" i="12"/>
  <c r="Q199" i="12"/>
  <c r="V199" i="12"/>
  <c r="G201" i="12"/>
  <c r="M201" i="12" s="1"/>
  <c r="I201" i="12"/>
  <c r="I200" i="12" s="1"/>
  <c r="K201" i="12"/>
  <c r="O201" i="12"/>
  <c r="Q201" i="12"/>
  <c r="Q200" i="12" s="1"/>
  <c r="V201" i="12"/>
  <c r="G204" i="12"/>
  <c r="M204" i="12" s="1"/>
  <c r="I204" i="12"/>
  <c r="K204" i="12"/>
  <c r="O204" i="12"/>
  <c r="O200" i="12" s="1"/>
  <c r="Q204" i="12"/>
  <c r="V204" i="12"/>
  <c r="V200" i="12" s="1"/>
  <c r="G215" i="12"/>
  <c r="G214" i="12" s="1"/>
  <c r="I215" i="12"/>
  <c r="K215" i="12"/>
  <c r="K214" i="12" s="1"/>
  <c r="O215" i="12"/>
  <c r="Q215" i="12"/>
  <c r="V215" i="12"/>
  <c r="V214" i="12" s="1"/>
  <c r="G216" i="12"/>
  <c r="M216" i="12" s="1"/>
  <c r="I216" i="12"/>
  <c r="I214" i="12" s="1"/>
  <c r="K216" i="12"/>
  <c r="O216" i="12"/>
  <c r="Q216" i="12"/>
  <c r="V216" i="12"/>
  <c r="G218" i="12"/>
  <c r="M218" i="12" s="1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30" i="12"/>
  <c r="M230" i="12" s="1"/>
  <c r="I230" i="12"/>
  <c r="K230" i="12"/>
  <c r="O230" i="12"/>
  <c r="Q230" i="12"/>
  <c r="V230" i="12"/>
  <c r="G234" i="12"/>
  <c r="M234" i="12" s="1"/>
  <c r="I234" i="12"/>
  <c r="K234" i="12"/>
  <c r="O234" i="12"/>
  <c r="Q234" i="12"/>
  <c r="V234" i="12"/>
  <c r="G238" i="12"/>
  <c r="M238" i="12" s="1"/>
  <c r="I238" i="12"/>
  <c r="K238" i="12"/>
  <c r="O238" i="12"/>
  <c r="Q238" i="12"/>
  <c r="V238" i="12"/>
  <c r="G242" i="12"/>
  <c r="M242" i="12" s="1"/>
  <c r="I242" i="12"/>
  <c r="K242" i="12"/>
  <c r="O242" i="12"/>
  <c r="Q242" i="12"/>
  <c r="V242" i="12"/>
  <c r="G247" i="12"/>
  <c r="M247" i="12" s="1"/>
  <c r="M246" i="12" s="1"/>
  <c r="I247" i="12"/>
  <c r="I246" i="12" s="1"/>
  <c r="K247" i="12"/>
  <c r="K246" i="12" s="1"/>
  <c r="O247" i="12"/>
  <c r="O246" i="12" s="1"/>
  <c r="Q247" i="12"/>
  <c r="Q246" i="12" s="1"/>
  <c r="V247" i="12"/>
  <c r="V246" i="12" s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F42" i="1"/>
  <c r="G42" i="1"/>
  <c r="H42" i="1"/>
  <c r="I42" i="1"/>
  <c r="J39" i="1" s="1"/>
  <c r="J42" i="1" s="1"/>
  <c r="G28" i="12" l="1"/>
  <c r="M148" i="12"/>
  <c r="M147" i="12" s="1"/>
  <c r="J40" i="1"/>
  <c r="V217" i="12"/>
  <c r="G175" i="12"/>
  <c r="G145" i="12"/>
  <c r="G80" i="12"/>
  <c r="G62" i="12"/>
  <c r="K28" i="12"/>
  <c r="I153" i="12"/>
  <c r="J41" i="1"/>
  <c r="Q153" i="12"/>
  <c r="K149" i="12"/>
  <c r="I149" i="12"/>
  <c r="Q136" i="12"/>
  <c r="O136" i="12"/>
  <c r="I80" i="12"/>
  <c r="Q32" i="12"/>
  <c r="O32" i="12"/>
  <c r="O217" i="12"/>
  <c r="V153" i="12"/>
  <c r="K136" i="12"/>
  <c r="Q62" i="12"/>
  <c r="K32" i="12"/>
  <c r="K217" i="12"/>
  <c r="I217" i="12"/>
  <c r="G149" i="12"/>
  <c r="V80" i="12"/>
  <c r="V62" i="12"/>
  <c r="G136" i="12"/>
  <c r="G32" i="12"/>
  <c r="I32" i="12"/>
  <c r="I136" i="12"/>
  <c r="Q80" i="12"/>
  <c r="O80" i="12"/>
  <c r="J70" i="1"/>
  <c r="G246" i="12"/>
  <c r="I20" i="1" s="1"/>
  <c r="Q214" i="12"/>
  <c r="O214" i="12"/>
  <c r="V149" i="12"/>
  <c r="K80" i="12"/>
  <c r="K62" i="12"/>
  <c r="I62" i="12"/>
  <c r="K153" i="12"/>
  <c r="Q217" i="12"/>
  <c r="G153" i="12"/>
  <c r="V136" i="12"/>
  <c r="M217" i="12"/>
  <c r="M200" i="12"/>
  <c r="K180" i="12"/>
  <c r="G180" i="12"/>
  <c r="M184" i="12"/>
  <c r="Q180" i="12"/>
  <c r="M180" i="12"/>
  <c r="I180" i="12"/>
  <c r="G217" i="12"/>
  <c r="M215" i="12"/>
  <c r="M214" i="12" s="1"/>
  <c r="K200" i="12"/>
  <c r="G200" i="12"/>
  <c r="V180" i="12"/>
  <c r="O180" i="12"/>
  <c r="M156" i="12"/>
  <c r="M153" i="12" s="1"/>
  <c r="M151" i="12"/>
  <c r="M149" i="12" s="1"/>
  <c r="M137" i="12"/>
  <c r="M136" i="12" s="1"/>
  <c r="M132" i="12"/>
  <c r="M131" i="12" s="1"/>
  <c r="M127" i="12"/>
  <c r="M126" i="12" s="1"/>
  <c r="M81" i="12"/>
  <c r="M80" i="12" s="1"/>
  <c r="M74" i="12"/>
  <c r="M62" i="12" s="1"/>
  <c r="M33" i="12"/>
  <c r="M32" i="12" s="1"/>
  <c r="M31" i="12"/>
  <c r="M28" i="12" s="1"/>
  <c r="I21" i="1"/>
  <c r="G23" i="1" s="1"/>
  <c r="G24" i="1" s="1"/>
  <c r="G29" i="1" s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<sst xmlns="http://schemas.openxmlformats.org/spreadsheetml/2006/main" count="1061" uniqueCount="368">
  <si>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</si>
  <si>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</si>
  <si>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</si>
  <si>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</si>
  <si>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</si>
  <si>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</si>
  <si>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</si>
  <si>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</si>
  <si>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</si>
  <si>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</si>
  <si>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</si>
  <si>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</si>
  <si>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</si>
  <si>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</si>
  <si>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</si>
  <si>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</si>
  <si>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</si>
  <si>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</si>
  <si>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</si>
  <si>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</si>
  <si>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</si>
  <si>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</si>
  <si>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</si>
  <si>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</si>
  <si>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</si>
  <si>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</si>
  <si>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</si>
  <si>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</si>
  <si>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</si>
  <si>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</si>
  <si>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</si>
  <si>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</si>
  <si>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</si>
  <si>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</si>
  <si>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</si>
  <si>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</si>
  <si>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</si>
  <si>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</si>
  <si>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</si>
  <si>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</si>
  <si>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</si>
  <si>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</si>
  <si>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D.1.1</t>
  </si>
  <si>
    <t>PROPOČET</t>
  </si>
  <si>
    <t>01</t>
  </si>
  <si>
    <t>KŘÍDLOVICKÁ, BYT Č. 18, BRNO</t>
  </si>
  <si>
    <t>Objekt:</t>
  </si>
  <si>
    <t>Rozpočet:</t>
  </si>
  <si>
    <t>HONESTAV/N002</t>
  </si>
  <si>
    <t>Stavba</t>
  </si>
  <si>
    <t>Celkem za stavbu</t>
  </si>
  <si>
    <t>CZK</t>
  </si>
  <si>
    <t>Rekapitulace dílů</t>
  </si>
  <si>
    <t>Typ dílu</t>
  </si>
  <si>
    <t>00</t>
  </si>
  <si>
    <t>Poznámka</t>
  </si>
  <si>
    <t>3</t>
  </si>
  <si>
    <t>Svislé a kompletní konstrukce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</si>
  <si>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</si>
  <si>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</si>
  <si>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</si>
  <si>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</si>
  <si>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</si>
  <si>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</si>
  <si>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</si>
  <si>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</si>
  <si>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</si>
  <si>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</si>
  <si>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</si>
  <si>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</si>
  <si>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</si>
  <si>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</si>
  <si>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</si>
  <si>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</si>
  <si>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</si>
  <si>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</si>
  <si>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723</t>
  </si>
  <si>
    <t>Vnitřní plynovod</t>
  </si>
  <si>
    <t>730</t>
  </si>
  <si>
    <t>Ústřední vytápění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</si>
  <si>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</si>
  <si>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</si>
  <si>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</si>
  <si>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</si>
  <si>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</si>
  <si>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</si>
  <si>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</si>
  <si>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</si>
  <si>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</si>
  <si>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</si>
  <si>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</si>
  <si>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</si>
  <si>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</si>
  <si>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</si>
  <si>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</si>
  <si>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</si>
  <si>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</si>
  <si>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</si>
  <si>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</si>
  <si>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</si>
  <si>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</si>
  <si>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</si>
  <si>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</si>
  <si>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</si>
  <si>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</si>
  <si>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</si>
  <si>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</si>
  <si>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</si>
  <si>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</si>
  <si>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</si>
  <si>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</si>
  <si>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</si>
  <si>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</si>
  <si>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</si>
  <si>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</si>
  <si>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</si>
  <si>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</si>
  <si>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</si>
  <si>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</si>
  <si>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</si>
  <si>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</si>
  <si>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</si>
  <si>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</si>
  <si>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</si>
  <si>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 xml:space="preserve">Poznámka - NENACEŇOVAT !!! </t>
  </si>
  <si>
    <t>Vlastní</t>
  </si>
  <si>
    <t>Indiv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</si>
  <si>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</si>
  <si>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</si>
  <si>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</si>
  <si>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</si>
  <si>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</si>
  <si>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</si>
  <si>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</si>
  <si>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</si>
  <si>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</si>
  <si>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</si>
  <si>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</si>
  <si>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</si>
  <si>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</si>
  <si>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</si>
  <si>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</si>
  <si>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</si>
  <si>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</si>
  <si>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</si>
  <si>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</si>
  <si>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346244351RT2</t>
  </si>
  <si>
    <t>Podezdívka sprchového koutu pl. do 1m2 s použitím suché maltové směsi</t>
  </si>
  <si>
    <t xml:space="preserve">ks    </t>
  </si>
  <si>
    <t>RTS 19/ II</t>
  </si>
  <si>
    <t>342266111RU9</t>
  </si>
  <si>
    <t>Obklad stěn sádrokartonem na ocelovou konstrukci desky standard impreg. tl. 12,5 mm, bez izolace</t>
  </si>
  <si>
    <t>m2</t>
  </si>
  <si>
    <t>2,5*2,5</t>
  </si>
  <si>
    <t>3_01</t>
  </si>
  <si>
    <t xml:space="preserve">sada  </t>
  </si>
  <si>
    <t>611421331RT2</t>
  </si>
  <si>
    <t>Oprava váp.omítek stropů do 30% plochy - štukových s použitím suché maltové směsi</t>
  </si>
  <si>
    <t xml:space="preserve">stropy : </t>
  </si>
  <si>
    <t>32,9</t>
  </si>
  <si>
    <t xml:space="preserve">nezměřitelné 5% : </t>
  </si>
  <si>
    <t>32,9/100*5</t>
  </si>
  <si>
    <t>611481211RT2</t>
  </si>
  <si>
    <t>Montáž výztužné sítě (perlinky) do stěrky-stropy včetně výztužné sítě a stěrkového tmelu Baumit</t>
  </si>
  <si>
    <t>32,9/100*30*0,15</t>
  </si>
  <si>
    <t>32,9/100*5/100*30*0,15</t>
  </si>
  <si>
    <t>612409991RT2</t>
  </si>
  <si>
    <t>Začištění omítek kolem oken,dveří apod. s použitím suché maltové směsi</t>
  </si>
  <si>
    <t>m</t>
  </si>
  <si>
    <t>612421331RT2</t>
  </si>
  <si>
    <t>Oprava vápen.omítek stěn do 30 % pl. - štukových s použitím suché maltové směsi</t>
  </si>
  <si>
    <t xml:space="preserve">stěny : </t>
  </si>
  <si>
    <t>3,3*(3,65*2+5,85*2+4,15*2+2,86*2)</t>
  </si>
  <si>
    <t>1,3*(1,1*4+0,9*2+1,4*2)</t>
  </si>
  <si>
    <t>120,666/100*5</t>
  </si>
  <si>
    <t>612451121R00</t>
  </si>
  <si>
    <t>Omítka vnitřní zdiva, cementová (MC), hladká</t>
  </si>
  <si>
    <t xml:space="preserve">výměra - viz položka 781415013RTX : </t>
  </si>
  <si>
    <t>14,08</t>
  </si>
  <si>
    <t>612481211RT2</t>
  </si>
  <si>
    <t>Montáž výztužné sítě (perlinky) do stěrky-stěny včetně výztužné sítě a stěrkového tmelu Baumit</t>
  </si>
  <si>
    <t>POL1_1</t>
  </si>
  <si>
    <t>632415110RT3</t>
  </si>
  <si>
    <t>Potěr Morfico samonivelační ručně tl. 10 mm MFC Level 330 - rychleschnoucí</t>
  </si>
  <si>
    <t xml:space="preserve">DLAŽBA : </t>
  </si>
  <si>
    <t>11,5</t>
  </si>
  <si>
    <t>941955002R00</t>
  </si>
  <si>
    <t>Lešení lehké pomocné, výška podlahy do 1,9 m</t>
  </si>
  <si>
    <t>952901111R00</t>
  </si>
  <si>
    <t>Vyčištění budov o výšce podlaží do 4 m</t>
  </si>
  <si>
    <t xml:space="preserve">wc : </t>
  </si>
  <si>
    <t>1,1</t>
  </si>
  <si>
    <t xml:space="preserve">koupelna : </t>
  </si>
  <si>
    <t>1,9</t>
  </si>
  <si>
    <t xml:space="preserve">chodba, kuchyň : </t>
  </si>
  <si>
    <t>8,5</t>
  </si>
  <si>
    <t xml:space="preserve">PARKETY : </t>
  </si>
  <si>
    <t xml:space="preserve">pokoj : </t>
  </si>
  <si>
    <t>21,4</t>
  </si>
  <si>
    <t>95_03</t>
  </si>
  <si>
    <t>Zakrývání stávajících prostor, vybavení, výpní otvorů  folií</t>
  </si>
  <si>
    <t>32,9*2</t>
  </si>
  <si>
    <t>95-02X</t>
  </si>
  <si>
    <t>Průběžný úklid společných prostor</t>
  </si>
  <si>
    <t>den</t>
  </si>
  <si>
    <t>95-01</t>
  </si>
  <si>
    <t>Zednické výpomoci pro řemesla ( nezahrnuté v rozpočtech profesí  ) vysekání a zaházení drážek, kapes, průrazy - neuvedené ve v samostatných položkách</t>
  </si>
  <si>
    <t xml:space="preserve">hod   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</si>
  <si>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</si>
  <si>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</si>
  <si>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</si>
  <si>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</si>
  <si>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</si>
  <si>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</si>
  <si>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965081713R00</t>
  </si>
  <si>
    <t>Bourání dlažeb keramických tl.10 mm, nad 1 m2</t>
  </si>
  <si>
    <t>978011141R00</t>
  </si>
  <si>
    <t>Otlučení omítek vnitřních vápenných stropů do 30 %</t>
  </si>
  <si>
    <t>978013141R00</t>
  </si>
  <si>
    <t>Otlučení omítek vnitřních stěn v rozsahu do 30 %</t>
  </si>
  <si>
    <t>978013191R00</t>
  </si>
  <si>
    <t>Otlučení omítek vnitřních stěn v rozsahu do 100 %</t>
  </si>
  <si>
    <t>-2,0*(1,1*4+0,9*2+1,4*2)</t>
  </si>
  <si>
    <t>2,0*0,7*2,0*2</t>
  </si>
  <si>
    <t>978059521R00</t>
  </si>
  <si>
    <t>Odsekání vnitřních obkladů stěn do 2 m2</t>
  </si>
  <si>
    <t>2,0*(1,1*4+0,9*2+1,4*2)</t>
  </si>
  <si>
    <t>-2,0*0,7*2,0*2</t>
  </si>
  <si>
    <t>766411821R00</t>
  </si>
  <si>
    <t>Demontáž obložení stěn palubkami</t>
  </si>
  <si>
    <t>766411822R00</t>
  </si>
  <si>
    <t>Demontáž podkladových roštů obložení stěn</t>
  </si>
  <si>
    <t>766812840R00</t>
  </si>
  <si>
    <t xml:space="preserve">Demontáž kuchyňských linek </t>
  </si>
  <si>
    <t xml:space="preserve">m     </t>
  </si>
  <si>
    <t>96_0001</t>
  </si>
  <si>
    <t xml:space="preserve">DMT dřevěného kastlíku kolem stěn vč. odvozu a likvidace </t>
  </si>
  <si>
    <t>bm</t>
  </si>
  <si>
    <t>5,85*2+3,65*2</t>
  </si>
  <si>
    <t>96193130T110</t>
  </si>
  <si>
    <t>965048150RXX</t>
  </si>
  <si>
    <t>Dočištění povrchu nosné kce po vybourání stávajících skladeb podlah, střech</t>
  </si>
  <si>
    <t>99-01</t>
  </si>
  <si>
    <t>Bourací práce nezměřitelné</t>
  </si>
  <si>
    <t>725290020RA0</t>
  </si>
  <si>
    <t>Demontáž umyvadla včetně baterie a konzol</t>
  </si>
  <si>
    <t>kus</t>
  </si>
  <si>
    <t>Agregovaná položka</t>
  </si>
  <si>
    <t>POL2_</t>
  </si>
  <si>
    <t>999281108R00</t>
  </si>
  <si>
    <t>Přesun hmot pro opravy a údržbu do výšky 12 m</t>
  </si>
  <si>
    <t>t</t>
  </si>
  <si>
    <t>Přesun hmot</t>
  </si>
  <si>
    <t>POL7_</t>
  </si>
  <si>
    <t xml:space="preserve">Hmotnosti z položek s pořadovými čísly: : </t>
  </si>
  <si>
    <t xml:space="preserve">2,3,5,6,7,8,9,10,11,12,13, : </t>
  </si>
  <si>
    <t>Součet: : 2,92557</t>
  </si>
  <si>
    <t>711210020RAA</t>
  </si>
  <si>
    <t>Stěrka hydroizolační těsnicí hmotou Aquafin 2 K, proti vlhkosti</t>
  </si>
  <si>
    <t xml:space="preserve">za obkladem - cca 30% plochy : </t>
  </si>
  <si>
    <t>14,08/100*30</t>
  </si>
  <si>
    <t>725100004RX0</t>
  </si>
  <si>
    <t>Sprchové stání, baterie, podlahová vpust, zástěna</t>
  </si>
  <si>
    <t>725400010RA0</t>
  </si>
  <si>
    <t xml:space="preserve">Úprava rozvodů ZTI </t>
  </si>
  <si>
    <t>725100001RA0</t>
  </si>
  <si>
    <t>Umyvadlo, baterie, zápachová uzávěrka</t>
  </si>
  <si>
    <t>725100006RA0</t>
  </si>
  <si>
    <t>Klozet kombi</t>
  </si>
  <si>
    <t>725290010RA0</t>
  </si>
  <si>
    <t>Demontáž klozetu včetně splachovací nádrže</t>
  </si>
  <si>
    <t>725290030RA0</t>
  </si>
  <si>
    <t>Demontáž vany rohové, včetně baterie a obezdění</t>
  </si>
  <si>
    <t>998725202R00</t>
  </si>
  <si>
    <t>Přesun hmot pro zařizovací předměty, výšky do 12 m</t>
  </si>
  <si>
    <t>723_01</t>
  </si>
  <si>
    <t>730_01</t>
  </si>
  <si>
    <t>766_01</t>
  </si>
  <si>
    <t>766_02</t>
  </si>
  <si>
    <t>Repase zárubně a výměna dveřního křídla kompletně dle PD</t>
  </si>
  <si>
    <t>998766202R00</t>
  </si>
  <si>
    <t>Přesun hmot pro truhlářské konstr., výšky do 12 m</t>
  </si>
  <si>
    <t>771445014RU6</t>
  </si>
  <si>
    <t>Obklad soklíků hutných, rovných,tmel,v.do 100 mm   Ardex FB9L flex.lep.,Ardex G8S FLEX 1-6 spár.hmota</t>
  </si>
  <si>
    <t>4,15*2+2,9*2</t>
  </si>
  <si>
    <t>771479001R00</t>
  </si>
  <si>
    <t>Řezání dlaždic keramických pro soklíky</t>
  </si>
  <si>
    <t>771575109RU7</t>
  </si>
  <si>
    <t>Montáž podlah keram.,hladké, tmel, 30x30 cm Ardex FB9L flex.lep.,Ardex G8S FLEX 1-6 spár.hmota</t>
  </si>
  <si>
    <t>771579791R00</t>
  </si>
  <si>
    <t>Příplatek za plochu podlah keram. do 5 m2 jednotl.</t>
  </si>
  <si>
    <t>771101210RTX</t>
  </si>
  <si>
    <t>Penetrace podkladu pod dlažby vč. dodávky penetrace</t>
  </si>
  <si>
    <t>597623000C</t>
  </si>
  <si>
    <t>Specifikace</t>
  </si>
  <si>
    <t>POL3_</t>
  </si>
  <si>
    <t>11,5*1,15</t>
  </si>
  <si>
    <t>(4,15*2+2,9*2)/100*10*1,15</t>
  </si>
  <si>
    <t>998771202R00</t>
  </si>
  <si>
    <t>Přesun hmot pro podlahy z dlaždic, výšky do 12 m</t>
  </si>
  <si>
    <t>775518010RRRR</t>
  </si>
  <si>
    <t>771578011R00</t>
  </si>
  <si>
    <t>Spára  silikon</t>
  </si>
  <si>
    <t>POL1_7</t>
  </si>
  <si>
    <t>14,08/2</t>
  </si>
  <si>
    <t>781491001RT1</t>
  </si>
  <si>
    <t>Montáž lišt k obkladům rohových, koutových i dilatačních</t>
  </si>
  <si>
    <t>781415013RTX</t>
  </si>
  <si>
    <t>Montáž obkladů stěn, porovin., do tmele, rozměr obkladu dle PD vč. tmele a spár.hmoty</t>
  </si>
  <si>
    <t xml:space="preserve">WC, koupelna : </t>
  </si>
  <si>
    <t xml:space="preserve">za kuch linkou : </t>
  </si>
  <si>
    <t>0,6*(0,6*2+1,6)</t>
  </si>
  <si>
    <t>5976010XX.01</t>
  </si>
  <si>
    <t>Lišta  pro obklady</t>
  </si>
  <si>
    <t>14,08/2*1,15</t>
  </si>
  <si>
    <t>597813565RXX</t>
  </si>
  <si>
    <t>14,08*1,15</t>
  </si>
  <si>
    <t>998781202R00</t>
  </si>
  <si>
    <t>Přesun hmot pro obklady keramické, výšky do 12 m</t>
  </si>
  <si>
    <t>784450020RA0</t>
  </si>
  <si>
    <t>Malba ze směsi Remal, penetrace 1x, bílá 2x</t>
  </si>
  <si>
    <t xml:space="preserve">30% : </t>
  </si>
  <si>
    <t>161,2443/100*30</t>
  </si>
  <si>
    <t>784950030RAA</t>
  </si>
  <si>
    <t>Oprava maleb z malířských směsí oškrábání, umytí, vyhlazení, 2x malba</t>
  </si>
  <si>
    <t>153,566/100*5</t>
  </si>
  <si>
    <t xml:space="preserve">-30% : </t>
  </si>
  <si>
    <t>-161,2443/100*30</t>
  </si>
  <si>
    <t>M21_01</t>
  </si>
  <si>
    <t>M21_02</t>
  </si>
  <si>
    <t>979086112R00</t>
  </si>
  <si>
    <t>Nakládání nebo překládání suti a vybouraných hmot</t>
  </si>
  <si>
    <t>Přesun suti</t>
  </si>
  <si>
    <t>POL8_</t>
  </si>
  <si>
    <t xml:space="preserve">Demontážní hmotnosti z položek s pořadovými čísly: : </t>
  </si>
  <si>
    <t xml:space="preserve">19,20,21,22,23,24,25,26,29,54, : </t>
  </si>
  <si>
    <t>Součet: : 3,82421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</si>
  <si>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</si>
  <si>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</si>
  <si>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</si>
  <si>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</si>
  <si>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</si>
  <si>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</si>
  <si>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Součet: : 72,65995</t>
  </si>
  <si>
    <t>979082111R00</t>
  </si>
  <si>
    <t>Vnitrostaveništní doprava suti do 10 m</t>
  </si>
  <si>
    <t>979082121R00</t>
  </si>
  <si>
    <t>Příplatek k vnitrost. dopravě suti za dalších 5 m</t>
  </si>
  <si>
    <t>Součet: : 19,12104</t>
  </si>
  <si>
    <t>979990001RSO</t>
  </si>
  <si>
    <t>Poplatek za skládku stavební suti směsný odpad</t>
  </si>
  <si>
    <t>005261030R</t>
  </si>
  <si>
    <t>VRN</t>
  </si>
  <si>
    <t>POL99_2</t>
  </si>
  <si>
    <t>END</t>
  </si>
  <si>
    <t>Propočet předpokládaných investičních nákladů</t>
  </si>
  <si>
    <t>Přípomoc pro profese a zařízení staveniště</t>
  </si>
  <si>
    <t>D + M revize elektro kompletně</t>
  </si>
  <si>
    <t>D + M elektromontážních prací kompletně</t>
  </si>
  <si>
    <t>Repase podlah parketových  - kompletně vč. odstranění a likvidace lišt a dodávky nových</t>
  </si>
  <si>
    <t>Dlaždice</t>
  </si>
  <si>
    <t>Repase zárubně a dveřního křídla kompletně</t>
  </si>
  <si>
    <t>Výměna WAW topidla kompletně</t>
  </si>
  <si>
    <t>D + M revize plyn kompletně</t>
  </si>
  <si>
    <t>Demontáž stávajících rozvodů PSV vč. odvozu a likvidace kompletně</t>
  </si>
  <si>
    <t>D + M stavební úprava koupelny ( vana - spr chový kout ) kompletně</t>
  </si>
  <si>
    <t>Obkládačka</t>
  </si>
  <si>
    <t>KŘÍDLOVICKÁ 57, BYT Č. 18,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</si>
</sst>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40" xfId="0" applyNumberFormat="1" applyFont="1" applyBorder="1" applyAlignment="1">
      <alignment horizontal="left" vertical="top" wrapText="1"/>
    </xf>
    <xf numFmtId="49" fontId="18" fillId="0" borderId="43" xfId="0" applyNumberFormat="1" applyFont="1" applyBorder="1" applyAlignment="1">
      <alignment horizontal="left" vertical="top" wrapText="1"/>
    </xf>
    <xf numFmtId="49" fontId="19" fillId="3" borderId="18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82" t="s">
        <v>40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opLeftCell="B1" zoomScaleNormal="100" zoomScaleSheetLayoutView="75" workbookViewId="0">
      <selection activeCell="N66" sqref="N6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18" t="s">
        <v>355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2"/>
      <c r="B2" s="77" t="s">
        <v>23</v>
      </c>
      <c r="C2" s="78"/>
      <c r="D2" s="79"/>
      <c r="E2" s="224" t="s">
        <v>45</v>
      </c>
      <c r="F2" s="225"/>
      <c r="G2" s="225"/>
      <c r="H2" s="225"/>
      <c r="I2" s="225"/>
      <c r="J2" s="226"/>
      <c r="O2" s="1"/>
    </row>
    <row r="3" spans="1:15" ht="27" customHeight="1" x14ac:dyDescent="0.2">
      <c r="A3" s="2"/>
      <c r="B3" s="80" t="s">
        <v>46</v>
      </c>
      <c r="C3" s="78"/>
      <c r="D3" s="81" t="s">
        <v>44</v>
      </c>
      <c r="E3" s="227" t="s">
        <v>45</v>
      </c>
      <c r="F3" s="228"/>
      <c r="G3" s="228"/>
      <c r="H3" s="228"/>
      <c r="I3" s="228"/>
      <c r="J3" s="229"/>
    </row>
    <row r="4" spans="1:15" ht="23.25" customHeight="1" x14ac:dyDescent="0.2">
      <c r="A4" s="76">
        <v>9586</v>
      </c>
      <c r="B4" s="82" t="s">
        <v>47</v>
      </c>
      <c r="C4" s="83"/>
      <c r="D4" s="84" t="s">
        <v>42</v>
      </c>
      <c r="E4" s="207" t="s">
        <v>43</v>
      </c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22</v>
      </c>
      <c r="D5" s="212"/>
      <c r="E5" s="213"/>
      <c r="F5" s="213"/>
      <c r="G5" s="213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14"/>
      <c r="E6" s="215"/>
      <c r="F6" s="215"/>
      <c r="G6" s="215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1"/>
      <c r="E11" s="231"/>
      <c r="F11" s="231"/>
      <c r="G11" s="231"/>
      <c r="H11" s="18" t="s">
        <v>41</v>
      </c>
      <c r="I11" s="22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35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30"/>
      <c r="F15" s="230"/>
      <c r="G15" s="232"/>
      <c r="H15" s="232"/>
      <c r="I15" s="232" t="s">
        <v>30</v>
      </c>
      <c r="J15" s="233"/>
    </row>
    <row r="16" spans="1:15" ht="23.25" customHeight="1" x14ac:dyDescent="0.2">
      <c r="A16" s="137" t="s">
        <v>25</v>
      </c>
      <c r="B16" s="38" t="s">
        <v>25</v>
      </c>
      <c r="C16" s="62"/>
      <c r="D16" s="63"/>
      <c r="E16" s="195"/>
      <c r="F16" s="196"/>
      <c r="G16" s="195"/>
      <c r="H16" s="196"/>
      <c r="I16" s="195"/>
      <c r="J16" s="197"/>
    </row>
    <row r="17" spans="1:10" ht="23.25" customHeight="1" x14ac:dyDescent="0.2">
      <c r="A17" s="137" t="s">
        <v>26</v>
      </c>
      <c r="B17" s="38" t="s">
        <v>26</v>
      </c>
      <c r="C17" s="62"/>
      <c r="D17" s="63"/>
      <c r="E17" s="195"/>
      <c r="F17" s="196"/>
      <c r="G17" s="195"/>
      <c r="H17" s="196"/>
      <c r="I17" s="195"/>
      <c r="J17" s="197"/>
    </row>
    <row r="18" spans="1:10" ht="23.25" customHeight="1" x14ac:dyDescent="0.2">
      <c r="A18" s="137" t="s">
        <v>27</v>
      </c>
      <c r="B18" s="38" t="s">
        <v>27</v>
      </c>
      <c r="C18" s="62"/>
      <c r="D18" s="63"/>
      <c r="E18" s="195"/>
      <c r="F18" s="196"/>
      <c r="G18" s="195"/>
      <c r="H18" s="196"/>
      <c r="I18" s="195"/>
      <c r="J18" s="197"/>
    </row>
    <row r="19" spans="1:10" ht="23.25" customHeight="1" x14ac:dyDescent="0.2">
      <c r="A19" s="137" t="s">
        <v>96</v>
      </c>
      <c r="B19" s="38" t="s">
        <v>28</v>
      </c>
      <c r="C19" s="62"/>
      <c r="D19" s="63"/>
      <c r="E19" s="195"/>
      <c r="F19" s="196"/>
      <c r="G19" s="195"/>
      <c r="H19" s="196"/>
      <c r="I19" s="195">
        <v>0</v>
      </c>
      <c r="J19" s="197"/>
    </row>
    <row r="20" spans="1:10" ht="23.25" customHeight="1" x14ac:dyDescent="0.2">
      <c r="A20" s="137" t="s">
        <v>95</v>
      </c>
      <c r="B20" s="38" t="s">
        <v>29</v>
      </c>
      <c r="C20" s="62"/>
      <c r="D20" s="63"/>
      <c r="E20" s="195"/>
      <c r="F20" s="196"/>
      <c r="G20" s="195"/>
      <c r="H20" s="196"/>
      <c r="I20" s="195">
        <f>'01 D.1.1 Pol'!G246</f>
        <v>0</v>
      </c>
      <c r="J20" s="197"/>
    </row>
    <row r="21" spans="1:10" ht="23.25" customHeight="1" x14ac:dyDescent="0.2">
      <c r="A21" s="2"/>
      <c r="B21" s="48" t="s">
        <v>30</v>
      </c>
      <c r="C21" s="64"/>
      <c r="D21" s="65"/>
      <c r="E21" s="198"/>
      <c r="F21" s="234"/>
      <c r="G21" s="198"/>
      <c r="H21" s="234"/>
      <c r="I21" s="198">
        <f>SUM(I16:J20)</f>
        <v>0</v>
      </c>
      <c r="J21" s="199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3">
        <f>I21</f>
        <v>0</v>
      </c>
      <c r="H23" s="194"/>
      <c r="I23" s="194"/>
      <c r="J23" s="40" t="str">
        <f t="shared" ref="J23:J28" si="0">Mena</f>
        <v>CZK</v>
      </c>
    </row>
    <row r="24" spans="1:10" ht="23.25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1">
        <f>ZakladDPHSni*15%</f>
        <v>0</v>
      </c>
      <c r="H24" s="192"/>
      <c r="I24" s="19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3">
        <v>0</v>
      </c>
      <c r="H25" s="194"/>
      <c r="I25" s="194"/>
      <c r="J25" s="40" t="str">
        <f t="shared" si="0"/>
        <v>CZK</v>
      </c>
    </row>
    <row r="26" spans="1:10" ht="23.25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1">
        <v>0</v>
      </c>
      <c r="H26" s="222"/>
      <c r="I26" s="222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223">
        <v>0.47</v>
      </c>
      <c r="H27" s="223"/>
      <c r="I27" s="22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24</v>
      </c>
      <c r="C28" s="112"/>
      <c r="D28" s="112"/>
      <c r="E28" s="113"/>
      <c r="F28" s="114"/>
      <c r="G28" s="200">
        <v>312561.53000000003</v>
      </c>
      <c r="H28" s="201"/>
      <c r="I28" s="201"/>
      <c r="J28" s="115" t="str">
        <f t="shared" si="0"/>
        <v>CZK</v>
      </c>
    </row>
    <row r="29" spans="1:10" ht="27.75" customHeight="1" thickBot="1" x14ac:dyDescent="0.25">
      <c r="A29" s="2"/>
      <c r="B29" s="111" t="s">
        <v>36</v>
      </c>
      <c r="C29" s="116"/>
      <c r="D29" s="116"/>
      <c r="E29" s="116"/>
      <c r="F29" s="117"/>
      <c r="G29" s="200">
        <f>DPHSni+ZakladDPHSni</f>
        <v>0</v>
      </c>
      <c r="H29" s="200"/>
      <c r="I29" s="200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2"/>
      <c r="E34" s="203"/>
      <c r="G34" s="204"/>
      <c r="H34" s="205"/>
      <c r="I34" s="205"/>
      <c r="J34" s="25"/>
    </row>
    <row r="35" spans="1:10" ht="12.75" customHeight="1" x14ac:dyDescent="0.2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38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85"/>
      <c r="D39" s="185"/>
      <c r="E39" s="185"/>
      <c r="F39" s="98">
        <v>312561.53000000003</v>
      </c>
      <c r="G39" s="99">
        <v>0</v>
      </c>
      <c r="H39" s="100">
        <v>46884.23</v>
      </c>
      <c r="I39" s="100">
        <v>359445.76000000001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44</v>
      </c>
      <c r="C40" s="186" t="s">
        <v>45</v>
      </c>
      <c r="D40" s="186"/>
      <c r="E40" s="186"/>
      <c r="F40" s="103">
        <v>312561.53000000003</v>
      </c>
      <c r="G40" s="104">
        <v>0</v>
      </c>
      <c r="H40" s="104">
        <v>46884.23</v>
      </c>
      <c r="I40" s="104">
        <v>359445.76000000001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42</v>
      </c>
      <c r="C41" s="185" t="s">
        <v>43</v>
      </c>
      <c r="D41" s="185"/>
      <c r="E41" s="185"/>
      <c r="F41" s="107">
        <v>312561.53000000003</v>
      </c>
      <c r="G41" s="100">
        <v>0</v>
      </c>
      <c r="H41" s="100">
        <v>46884.23</v>
      </c>
      <c r="I41" s="100">
        <v>359445.76000000001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87" t="s">
        <v>50</v>
      </c>
      <c r="C42" s="188"/>
      <c r="D42" s="188"/>
      <c r="E42" s="189"/>
      <c r="F42" s="108">
        <f>SUMIF(A39:A41,"=1",F39:F41)</f>
        <v>312561.53000000003</v>
      </c>
      <c r="G42" s="109">
        <f>SUMIF(A39:A41,"=1",G39:G41)</f>
        <v>0</v>
      </c>
      <c r="H42" s="109">
        <f>SUMIF(A39:A41,"=1",H39:H41)</f>
        <v>46884.23</v>
      </c>
      <c r="I42" s="109">
        <f>SUMIF(A39:A41,"=1",I39:I41)</f>
        <v>359445.76000000001</v>
      </c>
      <c r="J42" s="110">
        <f>SUMIF(A39:A41,"=1",J39:J41)</f>
        <v>100</v>
      </c>
    </row>
    <row r="46" spans="1:10" ht="15.75" x14ac:dyDescent="0.25">
      <c r="B46" s="119" t="s">
        <v>52</v>
      </c>
    </row>
    <row r="48" spans="1:10" ht="25.5" customHeight="1" x14ac:dyDescent="0.2">
      <c r="A48" s="121"/>
      <c r="B48" s="124" t="s">
        <v>17</v>
      </c>
      <c r="C48" s="124" t="s">
        <v>5</v>
      </c>
      <c r="D48" s="125"/>
      <c r="E48" s="125"/>
      <c r="F48" s="126" t="s">
        <v>53</v>
      </c>
      <c r="G48" s="126"/>
      <c r="H48" s="126"/>
      <c r="I48" s="126" t="s">
        <v>30</v>
      </c>
      <c r="J48" s="126" t="s">
        <v>0</v>
      </c>
    </row>
    <row r="49" spans="1:10" ht="36.75" customHeight="1" x14ac:dyDescent="0.2">
      <c r="A49" s="122"/>
      <c r="B49" s="127" t="s">
        <v>54</v>
      </c>
      <c r="C49" s="183" t="s">
        <v>55</v>
      </c>
      <c r="D49" s="184"/>
      <c r="E49" s="184"/>
      <c r="F49" s="135" t="s">
        <v>25</v>
      </c>
      <c r="G49" s="128"/>
      <c r="H49" s="128"/>
      <c r="I49" s="128"/>
      <c r="J49" s="133" t="str">
        <f>IF(I70=0,"",I49/I70*100)</f>
        <v/>
      </c>
    </row>
    <row r="50" spans="1:10" ht="36.75" customHeight="1" x14ac:dyDescent="0.2">
      <c r="A50" s="122"/>
      <c r="B50" s="127" t="s">
        <v>56</v>
      </c>
      <c r="C50" s="183" t="s">
        <v>57</v>
      </c>
      <c r="D50" s="184"/>
      <c r="E50" s="184"/>
      <c r="F50" s="135" t="s">
        <v>25</v>
      </c>
      <c r="G50" s="128"/>
      <c r="H50" s="128"/>
      <c r="I50" s="128"/>
      <c r="J50" s="133" t="str">
        <f>IF(I70=0,"",I50/I70*100)</f>
        <v/>
      </c>
    </row>
    <row r="51" spans="1:10" ht="36.75" customHeight="1" x14ac:dyDescent="0.2">
      <c r="A51" s="122"/>
      <c r="B51" s="127" t="s">
        <v>58</v>
      </c>
      <c r="C51" s="183" t="s">
        <v>59</v>
      </c>
      <c r="D51" s="184"/>
      <c r="E51" s="184"/>
      <c r="F51" s="135" t="s">
        <v>25</v>
      </c>
      <c r="G51" s="128"/>
      <c r="H51" s="128"/>
      <c r="I51" s="128"/>
      <c r="J51" s="133" t="str">
        <f>IF(I70=0,"",I51/I70*100)</f>
        <v/>
      </c>
    </row>
    <row r="52" spans="1:10" ht="36.75" customHeight="1" x14ac:dyDescent="0.2">
      <c r="A52" s="122"/>
      <c r="B52" s="127" t="s">
        <v>60</v>
      </c>
      <c r="C52" s="183" t="s">
        <v>61</v>
      </c>
      <c r="D52" s="184"/>
      <c r="E52" s="184"/>
      <c r="F52" s="135" t="s">
        <v>25</v>
      </c>
      <c r="G52" s="128"/>
      <c r="H52" s="128"/>
      <c r="I52" s="128"/>
      <c r="J52" s="133" t="str">
        <f>IF(I70=0,"",I52/I70*100)</f>
        <v/>
      </c>
    </row>
    <row r="53" spans="1:10" ht="36.75" customHeight="1" x14ac:dyDescent="0.2">
      <c r="A53" s="122"/>
      <c r="B53" s="127" t="s">
        <v>62</v>
      </c>
      <c r="C53" s="183" t="s">
        <v>63</v>
      </c>
      <c r="D53" s="184"/>
      <c r="E53" s="184"/>
      <c r="F53" s="135" t="s">
        <v>25</v>
      </c>
      <c r="G53" s="128"/>
      <c r="H53" s="128"/>
      <c r="I53" s="128"/>
      <c r="J53" s="133" t="str">
        <f>IF(I70=0,"",I53/I70*100)</f>
        <v/>
      </c>
    </row>
    <row r="54" spans="1:10" ht="36.75" customHeight="1" x14ac:dyDescent="0.2">
      <c r="A54" s="122"/>
      <c r="B54" s="127" t="s">
        <v>64</v>
      </c>
      <c r="C54" s="183" t="s">
        <v>65</v>
      </c>
      <c r="D54" s="184"/>
      <c r="E54" s="184"/>
      <c r="F54" s="135" t="s">
        <v>25</v>
      </c>
      <c r="G54" s="128"/>
      <c r="H54" s="128"/>
      <c r="I54" s="128"/>
      <c r="J54" s="133" t="str">
        <f>IF(I70=0,"",I54/I70*100)</f>
        <v/>
      </c>
    </row>
    <row r="55" spans="1:10" ht="36.75" customHeight="1" x14ac:dyDescent="0.2">
      <c r="A55" s="122"/>
      <c r="B55" s="127" t="s">
        <v>66</v>
      </c>
      <c r="C55" s="183" t="s">
        <v>67</v>
      </c>
      <c r="D55" s="184"/>
      <c r="E55" s="184"/>
      <c r="F55" s="135" t="s">
        <v>25</v>
      </c>
      <c r="G55" s="128"/>
      <c r="H55" s="128"/>
      <c r="I55" s="128"/>
      <c r="J55" s="133" t="str">
        <f>IF(I70=0,"",I55/I70*100)</f>
        <v/>
      </c>
    </row>
    <row r="56" spans="1:10" ht="36.75" customHeight="1" x14ac:dyDescent="0.2">
      <c r="A56" s="122"/>
      <c r="B56" s="127" t="s">
        <v>68</v>
      </c>
      <c r="C56" s="183" t="s">
        <v>69</v>
      </c>
      <c r="D56" s="184"/>
      <c r="E56" s="184"/>
      <c r="F56" s="135" t="s">
        <v>25</v>
      </c>
      <c r="G56" s="128"/>
      <c r="H56" s="128"/>
      <c r="I56" s="128"/>
      <c r="J56" s="133" t="str">
        <f>IF(I70=0,"",I56/I70*100)</f>
        <v/>
      </c>
    </row>
    <row r="57" spans="1:10" ht="36.75" customHeight="1" x14ac:dyDescent="0.2">
      <c r="A57" s="122"/>
      <c r="B57" s="127" t="s">
        <v>70</v>
      </c>
      <c r="C57" s="183" t="s">
        <v>71</v>
      </c>
      <c r="D57" s="184"/>
      <c r="E57" s="184"/>
      <c r="F57" s="135" t="s">
        <v>25</v>
      </c>
      <c r="G57" s="128"/>
      <c r="H57" s="128"/>
      <c r="I57" s="128"/>
      <c r="J57" s="133" t="str">
        <f>IF(I70=0,"",I57/I70*100)</f>
        <v/>
      </c>
    </row>
    <row r="58" spans="1:10" ht="36.75" customHeight="1" x14ac:dyDescent="0.2">
      <c r="A58" s="122"/>
      <c r="B58" s="127" t="s">
        <v>72</v>
      </c>
      <c r="C58" s="183" t="s">
        <v>73</v>
      </c>
      <c r="D58" s="184"/>
      <c r="E58" s="184"/>
      <c r="F58" s="135" t="s">
        <v>26</v>
      </c>
      <c r="G58" s="128"/>
      <c r="H58" s="128"/>
      <c r="I58" s="128"/>
      <c r="J58" s="133" t="str">
        <f>IF(I70=0,"",I58/I70*100)</f>
        <v/>
      </c>
    </row>
    <row r="59" spans="1:10" ht="36.75" customHeight="1" x14ac:dyDescent="0.2">
      <c r="A59" s="122"/>
      <c r="B59" s="127" t="s">
        <v>74</v>
      </c>
      <c r="C59" s="183" t="s">
        <v>75</v>
      </c>
      <c r="D59" s="184"/>
      <c r="E59" s="184"/>
      <c r="F59" s="135" t="s">
        <v>26</v>
      </c>
      <c r="G59" s="128"/>
      <c r="H59" s="128"/>
      <c r="I59" s="128"/>
      <c r="J59" s="133" t="str">
        <f>IF(I70=0,"",I59/I70*100)</f>
        <v/>
      </c>
    </row>
    <row r="60" spans="1:10" ht="36.75" customHeight="1" x14ac:dyDescent="0.2">
      <c r="A60" s="122"/>
      <c r="B60" s="127" t="s">
        <v>76</v>
      </c>
      <c r="C60" s="183" t="s">
        <v>77</v>
      </c>
      <c r="D60" s="184"/>
      <c r="E60" s="184"/>
      <c r="F60" s="135" t="s">
        <v>26</v>
      </c>
      <c r="G60" s="128"/>
      <c r="H60" s="128"/>
      <c r="I60" s="128"/>
      <c r="J60" s="133" t="str">
        <f>IF(I70=0,"",I60/I70*100)</f>
        <v/>
      </c>
    </row>
    <row r="61" spans="1:10" ht="36.75" customHeight="1" x14ac:dyDescent="0.2">
      <c r="A61" s="122"/>
      <c r="B61" s="127" t="s">
        <v>78</v>
      </c>
      <c r="C61" s="183" t="s">
        <v>79</v>
      </c>
      <c r="D61" s="184"/>
      <c r="E61" s="184"/>
      <c r="F61" s="135" t="s">
        <v>26</v>
      </c>
      <c r="G61" s="128"/>
      <c r="H61" s="128"/>
      <c r="I61" s="128"/>
      <c r="J61" s="133" t="str">
        <f>IF(I70=0,"",I61/I70*100)</f>
        <v/>
      </c>
    </row>
    <row r="62" spans="1:10" ht="36.75" customHeight="1" x14ac:dyDescent="0.2">
      <c r="A62" s="122"/>
      <c r="B62" s="127" t="s">
        <v>80</v>
      </c>
      <c r="C62" s="183" t="s">
        <v>81</v>
      </c>
      <c r="D62" s="184"/>
      <c r="E62" s="184"/>
      <c r="F62" s="135" t="s">
        <v>26</v>
      </c>
      <c r="G62" s="128"/>
      <c r="H62" s="128"/>
      <c r="I62" s="128"/>
      <c r="J62" s="133" t="str">
        <f>IF(I70=0,"",I62/I70*100)</f>
        <v/>
      </c>
    </row>
    <row r="63" spans="1:10" ht="36.75" customHeight="1" x14ac:dyDescent="0.2">
      <c r="A63" s="122"/>
      <c r="B63" s="127" t="s">
        <v>82</v>
      </c>
      <c r="C63" s="183" t="s">
        <v>83</v>
      </c>
      <c r="D63" s="184"/>
      <c r="E63" s="184"/>
      <c r="F63" s="135" t="s">
        <v>26</v>
      </c>
      <c r="G63" s="128"/>
      <c r="H63" s="128"/>
      <c r="I63" s="128"/>
      <c r="J63" s="133" t="str">
        <f>IF(I70=0,"",I63/I70*100)</f>
        <v/>
      </c>
    </row>
    <row r="64" spans="1:10" ht="36.75" customHeight="1" x14ac:dyDescent="0.2">
      <c r="A64" s="122"/>
      <c r="B64" s="127" t="s">
        <v>84</v>
      </c>
      <c r="C64" s="183" t="s">
        <v>85</v>
      </c>
      <c r="D64" s="184"/>
      <c r="E64" s="184"/>
      <c r="F64" s="135" t="s">
        <v>26</v>
      </c>
      <c r="G64" s="128"/>
      <c r="H64" s="128"/>
      <c r="I64" s="128"/>
      <c r="J64" s="133" t="str">
        <f>IF(I70=0,"",I64/I70*100)</f>
        <v/>
      </c>
    </row>
    <row r="65" spans="1:10" ht="36.75" customHeight="1" x14ac:dyDescent="0.2">
      <c r="A65" s="122"/>
      <c r="B65" s="127" t="s">
        <v>86</v>
      </c>
      <c r="C65" s="183" t="s">
        <v>87</v>
      </c>
      <c r="D65" s="184"/>
      <c r="E65" s="184"/>
      <c r="F65" s="135" t="s">
        <v>26</v>
      </c>
      <c r="G65" s="128"/>
      <c r="H65" s="128"/>
      <c r="I65" s="128"/>
      <c r="J65" s="133" t="str">
        <f>IF(I70=0,"",I65/I70*100)</f>
        <v/>
      </c>
    </row>
    <row r="66" spans="1:10" ht="36.75" customHeight="1" x14ac:dyDescent="0.2">
      <c r="A66" s="122"/>
      <c r="B66" s="127" t="s">
        <v>88</v>
      </c>
      <c r="C66" s="183" t="s">
        <v>89</v>
      </c>
      <c r="D66" s="184"/>
      <c r="E66" s="184"/>
      <c r="F66" s="135" t="s">
        <v>26</v>
      </c>
      <c r="G66" s="128"/>
      <c r="H66" s="128"/>
      <c r="I66" s="128"/>
      <c r="J66" s="133" t="str">
        <f>IF(I70=0,"",I66/I70*100)</f>
        <v/>
      </c>
    </row>
    <row r="67" spans="1:10" ht="36.75" customHeight="1" x14ac:dyDescent="0.2">
      <c r="A67" s="122"/>
      <c r="B67" s="127" t="s">
        <v>90</v>
      </c>
      <c r="C67" s="183" t="s">
        <v>91</v>
      </c>
      <c r="D67" s="184"/>
      <c r="E67" s="184"/>
      <c r="F67" s="135" t="s">
        <v>27</v>
      </c>
      <c r="G67" s="128"/>
      <c r="H67" s="128"/>
      <c r="I67" s="128"/>
      <c r="J67" s="133" t="str">
        <f>IF(I70=0,"",I67/I70*100)</f>
        <v/>
      </c>
    </row>
    <row r="68" spans="1:10" ht="36.75" customHeight="1" x14ac:dyDescent="0.2">
      <c r="A68" s="122"/>
      <c r="B68" s="127" t="s">
        <v>92</v>
      </c>
      <c r="C68" s="183" t="s">
        <v>93</v>
      </c>
      <c r="D68" s="184"/>
      <c r="E68" s="184"/>
      <c r="F68" s="135" t="s">
        <v>94</v>
      </c>
      <c r="G68" s="128"/>
      <c r="H68" s="128"/>
      <c r="I68" s="128"/>
      <c r="J68" s="133" t="str">
        <f>IF(I70=0,"",I68/I70*100)</f>
        <v/>
      </c>
    </row>
    <row r="69" spans="1:10" ht="36.75" customHeight="1" x14ac:dyDescent="0.2">
      <c r="A69" s="122"/>
      <c r="B69" s="127" t="s">
        <v>95</v>
      </c>
      <c r="C69" s="183" t="s">
        <v>29</v>
      </c>
      <c r="D69" s="184"/>
      <c r="E69" s="184"/>
      <c r="F69" s="135" t="s">
        <v>95</v>
      </c>
      <c r="G69" s="128"/>
      <c r="H69" s="128"/>
      <c r="I69" s="128"/>
      <c r="J69" s="133" t="str">
        <f>IF(I70=0,"",I69/I70*100)</f>
        <v/>
      </c>
    </row>
    <row r="70" spans="1:10" ht="25.5" customHeight="1" x14ac:dyDescent="0.2">
      <c r="A70" s="123"/>
      <c r="B70" s="129" t="s">
        <v>1</v>
      </c>
      <c r="C70" s="130"/>
      <c r="D70" s="131"/>
      <c r="E70" s="131"/>
      <c r="F70" s="136"/>
      <c r="G70" s="132"/>
      <c r="H70" s="132"/>
      <c r="I70" s="132"/>
      <c r="J70" s="134">
        <f>SUM(J49:J69)</f>
        <v>0</v>
      </c>
    </row>
    <row r="71" spans="1:10" x14ac:dyDescent="0.2">
      <c r="F71" s="85"/>
      <c r="G71" s="85"/>
      <c r="H71" s="85"/>
      <c r="I71" s="85"/>
      <c r="J71" s="86"/>
    </row>
    <row r="72" spans="1:10" x14ac:dyDescent="0.2">
      <c r="F72" s="85"/>
      <c r="G72" s="85"/>
      <c r="H72" s="85"/>
      <c r="I72" s="85"/>
      <c r="J72" s="86"/>
    </row>
    <row r="73" spans="1:10" x14ac:dyDescent="0.2">
      <c r="F73" s="85"/>
      <c r="G73" s="85"/>
      <c r="H73" s="85"/>
      <c r="I73" s="85"/>
      <c r="J73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7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8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9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18" activePane="bottomLeft" state="frozen"/>
      <selection pane="bottomLeft" activeCell="AB224" sqref="AB22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6</v>
      </c>
      <c r="B1" s="239"/>
      <c r="C1" s="239"/>
      <c r="D1" s="239"/>
      <c r="E1" s="239"/>
      <c r="F1" s="239"/>
      <c r="G1" s="239"/>
      <c r="AG1" t="s">
        <v>97</v>
      </c>
    </row>
    <row r="2" spans="1:60" ht="24.95" customHeight="1" x14ac:dyDescent="0.2">
      <c r="A2" s="138" t="s">
        <v>7</v>
      </c>
      <c r="B2" s="49" t="s">
        <v>48</v>
      </c>
      <c r="C2" s="240" t="s">
        <v>367</v>
      </c>
      <c r="D2" s="241"/>
      <c r="E2" s="241"/>
      <c r="F2" s="241"/>
      <c r="G2" s="242"/>
      <c r="AG2" t="s">
        <v>98</v>
      </c>
    </row>
    <row r="3" spans="1:60" ht="24.95" customHeight="1" x14ac:dyDescent="0.2">
      <c r="A3" s="138" t="s">
        <v>8</v>
      </c>
      <c r="B3" s="49" t="s">
        <v>44</v>
      </c>
      <c r="C3" s="240" t="s">
        <v>367</v>
      </c>
      <c r="D3" s="241"/>
      <c r="E3" s="241"/>
      <c r="F3" s="241"/>
      <c r="G3" s="242"/>
      <c r="AC3" s="120" t="s">
        <v>98</v>
      </c>
      <c r="AG3" t="s">
        <v>99</v>
      </c>
    </row>
    <row r="4" spans="1:60" ht="24.95" customHeight="1" x14ac:dyDescent="0.2">
      <c r="A4" s="139" t="s">
        <v>9</v>
      </c>
      <c r="B4" s="140" t="s">
        <v>42</v>
      </c>
      <c r="C4" s="243" t="s">
        <v>43</v>
      </c>
      <c r="D4" s="244"/>
      <c r="E4" s="244"/>
      <c r="F4" s="244"/>
      <c r="G4" s="245"/>
      <c r="AG4" t="s">
        <v>100</v>
      </c>
    </row>
    <row r="5" spans="1:60" x14ac:dyDescent="0.2">
      <c r="D5" s="10"/>
    </row>
    <row r="6" spans="1:60" ht="38.25" x14ac:dyDescent="0.2">
      <c r="A6" s="142" t="s">
        <v>101</v>
      </c>
      <c r="B6" s="144" t="s">
        <v>102</v>
      </c>
      <c r="C6" s="144" t="s">
        <v>103</v>
      </c>
      <c r="D6" s="143" t="s">
        <v>104</v>
      </c>
      <c r="E6" s="142" t="s">
        <v>105</v>
      </c>
      <c r="F6" s="141" t="s">
        <v>106</v>
      </c>
      <c r="G6" s="142" t="s">
        <v>30</v>
      </c>
      <c r="H6" s="145" t="s">
        <v>31</v>
      </c>
      <c r="I6" s="145" t="s">
        <v>107</v>
      </c>
      <c r="J6" s="145" t="s">
        <v>32</v>
      </c>
      <c r="K6" s="145" t="s">
        <v>108</v>
      </c>
      <c r="L6" s="145" t="s">
        <v>109</v>
      </c>
      <c r="M6" s="145" t="s">
        <v>110</v>
      </c>
      <c r="N6" s="145" t="s">
        <v>111</v>
      </c>
      <c r="O6" s="145" t="s">
        <v>112</v>
      </c>
      <c r="P6" s="145" t="s">
        <v>113</v>
      </c>
      <c r="Q6" s="145" t="s">
        <v>114</v>
      </c>
      <c r="R6" s="145" t="s">
        <v>115</v>
      </c>
      <c r="S6" s="145" t="s">
        <v>116</v>
      </c>
      <c r="T6" s="145" t="s">
        <v>117</v>
      </c>
      <c r="U6" s="145" t="s">
        <v>118</v>
      </c>
      <c r="V6" s="145" t="s">
        <v>119</v>
      </c>
      <c r="W6" s="145" t="s">
        <v>120</v>
      </c>
      <c r="X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5" t="s">
        <v>122</v>
      </c>
      <c r="B8" s="156" t="s">
        <v>54</v>
      </c>
      <c r="C8" s="173" t="s">
        <v>55</v>
      </c>
      <c r="D8" s="157"/>
      <c r="E8" s="158"/>
      <c r="F8" s="159"/>
      <c r="G8" s="160">
        <f>SUMIF(AG9:AG25,"&lt;&gt;NOR",G9:G25)</f>
        <v>0</v>
      </c>
      <c r="H8" s="154"/>
      <c r="I8" s="154">
        <f>SUM(I9:I25)</f>
        <v>0</v>
      </c>
      <c r="J8" s="154"/>
      <c r="K8" s="154">
        <f>SUM(K9:K25)</f>
        <v>0</v>
      </c>
      <c r="L8" s="154"/>
      <c r="M8" s="154">
        <f>SUM(M9:M25)</f>
        <v>0</v>
      </c>
      <c r="N8" s="154"/>
      <c r="O8" s="154">
        <f>SUM(O9:O25)</f>
        <v>0</v>
      </c>
      <c r="P8" s="154"/>
      <c r="Q8" s="154">
        <f>SUM(Q9:Q25)</f>
        <v>0</v>
      </c>
      <c r="R8" s="154"/>
      <c r="S8" s="154"/>
      <c r="T8" s="154"/>
      <c r="U8" s="154"/>
      <c r="V8" s="154">
        <f>SUM(V9:V25)</f>
        <v>0</v>
      </c>
      <c r="W8" s="154"/>
      <c r="X8" s="154"/>
      <c r="AG8" t="s">
        <v>123</v>
      </c>
    </row>
    <row r="9" spans="1:60" outlineLevel="1" x14ac:dyDescent="0.2">
      <c r="A9" s="161">
        <v>1</v>
      </c>
      <c r="B9" s="162" t="s">
        <v>54</v>
      </c>
      <c r="C9" s="174" t="s">
        <v>124</v>
      </c>
      <c r="D9" s="163"/>
      <c r="E9" s="164">
        <v>0</v>
      </c>
      <c r="F9" s="165"/>
      <c r="G9" s="166">
        <f>ROUND(E9*F9,2)</f>
        <v>0</v>
      </c>
      <c r="H9" s="151">
        <v>0</v>
      </c>
      <c r="I9" s="151">
        <f>ROUND(E9*H9,2)</f>
        <v>0</v>
      </c>
      <c r="J9" s="151">
        <v>0</v>
      </c>
      <c r="K9" s="151">
        <f>ROUND(E9*J9,2)</f>
        <v>0</v>
      </c>
      <c r="L9" s="151">
        <v>15</v>
      </c>
      <c r="M9" s="151">
        <f>G9*(1+L9/100)</f>
        <v>0</v>
      </c>
      <c r="N9" s="151">
        <v>0</v>
      </c>
      <c r="O9" s="151">
        <f>ROUND(E9*N9,2)</f>
        <v>0</v>
      </c>
      <c r="P9" s="151">
        <v>0</v>
      </c>
      <c r="Q9" s="151">
        <f>ROUND(E9*P9,2)</f>
        <v>0</v>
      </c>
      <c r="R9" s="151"/>
      <c r="S9" s="151" t="s">
        <v>125</v>
      </c>
      <c r="T9" s="151" t="s">
        <v>126</v>
      </c>
      <c r="U9" s="151">
        <v>0</v>
      </c>
      <c r="V9" s="151">
        <f>ROUND(E9*U9,2)</f>
        <v>0</v>
      </c>
      <c r="W9" s="151"/>
      <c r="X9" s="151" t="s">
        <v>127</v>
      </c>
      <c r="Y9" s="146"/>
      <c r="Z9" s="146"/>
      <c r="AA9" s="146"/>
      <c r="AB9" s="146"/>
      <c r="AC9" s="146"/>
      <c r="AD9" s="146"/>
      <c r="AE9" s="146"/>
      <c r="AF9" s="146"/>
      <c r="AG9" s="146" t="s">
        <v>128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67.5" outlineLevel="1" x14ac:dyDescent="0.2">
      <c r="A10" s="149"/>
      <c r="B10" s="150"/>
      <c r="C10" s="175" t="s">
        <v>129</v>
      </c>
      <c r="D10" s="152"/>
      <c r="E10" s="153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6"/>
      <c r="Z10" s="146"/>
      <c r="AA10" s="146"/>
      <c r="AB10" s="146"/>
      <c r="AC10" s="146"/>
      <c r="AD10" s="146"/>
      <c r="AE10" s="146"/>
      <c r="AF10" s="146"/>
      <c r="AG10" s="146" t="s">
        <v>130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49"/>
      <c r="B11" s="150"/>
      <c r="C11" s="175" t="s">
        <v>131</v>
      </c>
      <c r="D11" s="152"/>
      <c r="E11" s="153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46"/>
      <c r="Z11" s="146"/>
      <c r="AA11" s="146"/>
      <c r="AB11" s="146"/>
      <c r="AC11" s="146"/>
      <c r="AD11" s="146"/>
      <c r="AE11" s="146"/>
      <c r="AF11" s="146"/>
      <c r="AG11" s="146" t="s">
        <v>130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 x14ac:dyDescent="0.2">
      <c r="A12" s="149"/>
      <c r="B12" s="150"/>
      <c r="C12" s="175" t="s">
        <v>132</v>
      </c>
      <c r="D12" s="152"/>
      <c r="E12" s="153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46"/>
      <c r="Z12" s="146"/>
      <c r="AA12" s="146"/>
      <c r="AB12" s="146"/>
      <c r="AC12" s="146"/>
      <c r="AD12" s="146"/>
      <c r="AE12" s="146"/>
      <c r="AF12" s="146"/>
      <c r="AG12" s="146" t="s">
        <v>130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67.5" outlineLevel="1" x14ac:dyDescent="0.2">
      <c r="A13" s="149"/>
      <c r="B13" s="150"/>
      <c r="C13" s="175" t="s">
        <v>133</v>
      </c>
      <c r="D13" s="152"/>
      <c r="E13" s="153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46"/>
      <c r="Z13" s="146"/>
      <c r="AA13" s="146"/>
      <c r="AB13" s="146"/>
      <c r="AC13" s="146"/>
      <c r="AD13" s="146"/>
      <c r="AE13" s="146"/>
      <c r="AF13" s="146"/>
      <c r="AG13" s="146" t="s">
        <v>130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33.75" outlineLevel="1" x14ac:dyDescent="0.2">
      <c r="A14" s="149"/>
      <c r="B14" s="150"/>
      <c r="C14" s="175" t="s">
        <v>134</v>
      </c>
      <c r="D14" s="152"/>
      <c r="E14" s="153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46"/>
      <c r="Z14" s="146"/>
      <c r="AA14" s="146"/>
      <c r="AB14" s="146"/>
      <c r="AC14" s="146"/>
      <c r="AD14" s="146"/>
      <c r="AE14" s="146"/>
      <c r="AF14" s="146"/>
      <c r="AG14" s="146" t="s">
        <v>130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49"/>
      <c r="B15" s="150"/>
      <c r="C15" s="175" t="s">
        <v>135</v>
      </c>
      <c r="D15" s="152"/>
      <c r="E15" s="153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46"/>
      <c r="Z15" s="146"/>
      <c r="AA15" s="146"/>
      <c r="AB15" s="146"/>
      <c r="AC15" s="146"/>
      <c r="AD15" s="146"/>
      <c r="AE15" s="146"/>
      <c r="AF15" s="146"/>
      <c r="AG15" s="146" t="s">
        <v>130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56.25" outlineLevel="1" x14ac:dyDescent="0.2">
      <c r="A16" s="149"/>
      <c r="B16" s="150"/>
      <c r="C16" s="175" t="s">
        <v>136</v>
      </c>
      <c r="D16" s="152"/>
      <c r="E16" s="153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46"/>
      <c r="Z16" s="146"/>
      <c r="AA16" s="146"/>
      <c r="AB16" s="146"/>
      <c r="AC16" s="146"/>
      <c r="AD16" s="146"/>
      <c r="AE16" s="146"/>
      <c r="AF16" s="146"/>
      <c r="AG16" s="146" t="s">
        <v>130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33.75" outlineLevel="1" x14ac:dyDescent="0.2">
      <c r="A17" s="149"/>
      <c r="B17" s="150"/>
      <c r="C17" s="175" t="s">
        <v>137</v>
      </c>
      <c r="D17" s="152"/>
      <c r="E17" s="153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46"/>
      <c r="Z17" s="146"/>
      <c r="AA17" s="146"/>
      <c r="AB17" s="146"/>
      <c r="AC17" s="146"/>
      <c r="AD17" s="146"/>
      <c r="AE17" s="146"/>
      <c r="AF17" s="146"/>
      <c r="AG17" s="146" t="s">
        <v>130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 x14ac:dyDescent="0.2">
      <c r="A18" s="149"/>
      <c r="B18" s="150"/>
      <c r="C18" s="175" t="s">
        <v>138</v>
      </c>
      <c r="D18" s="152"/>
      <c r="E18" s="153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46"/>
      <c r="Z18" s="146"/>
      <c r="AA18" s="146"/>
      <c r="AB18" s="146"/>
      <c r="AC18" s="146"/>
      <c r="AD18" s="146"/>
      <c r="AE18" s="146"/>
      <c r="AF18" s="146"/>
      <c r="AG18" s="146" t="s">
        <v>130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45" outlineLevel="1" x14ac:dyDescent="0.2">
      <c r="A19" s="149"/>
      <c r="B19" s="150"/>
      <c r="C19" s="175" t="s">
        <v>139</v>
      </c>
      <c r="D19" s="152"/>
      <c r="E19" s="153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46"/>
      <c r="Z19" s="146"/>
      <c r="AA19" s="146"/>
      <c r="AB19" s="146"/>
      <c r="AC19" s="146"/>
      <c r="AD19" s="146"/>
      <c r="AE19" s="146"/>
      <c r="AF19" s="146"/>
      <c r="AG19" s="146" t="s">
        <v>130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67.5" outlineLevel="1" x14ac:dyDescent="0.2">
      <c r="A20" s="149"/>
      <c r="B20" s="150"/>
      <c r="C20" s="175" t="s">
        <v>140</v>
      </c>
      <c r="D20" s="152"/>
      <c r="E20" s="153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46"/>
      <c r="Z20" s="146"/>
      <c r="AA20" s="146"/>
      <c r="AB20" s="146"/>
      <c r="AC20" s="146"/>
      <c r="AD20" s="146"/>
      <c r="AE20" s="146"/>
      <c r="AF20" s="146"/>
      <c r="AG20" s="146" t="s">
        <v>130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49"/>
      <c r="B21" s="150"/>
      <c r="C21" s="175" t="s">
        <v>141</v>
      </c>
      <c r="D21" s="152"/>
      <c r="E21" s="153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46"/>
      <c r="Z21" s="146"/>
      <c r="AA21" s="146"/>
      <c r="AB21" s="146"/>
      <c r="AC21" s="146"/>
      <c r="AD21" s="146"/>
      <c r="AE21" s="146"/>
      <c r="AF21" s="146"/>
      <c r="AG21" s="146" t="s">
        <v>130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49"/>
      <c r="B22" s="150"/>
      <c r="C22" s="175" t="s">
        <v>142</v>
      </c>
      <c r="D22" s="152"/>
      <c r="E22" s="153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46"/>
      <c r="Z22" s="146"/>
      <c r="AA22" s="146"/>
      <c r="AB22" s="146"/>
      <c r="AC22" s="146"/>
      <c r="AD22" s="146"/>
      <c r="AE22" s="146"/>
      <c r="AF22" s="146"/>
      <c r="AG22" s="146" t="s">
        <v>130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175" t="s">
        <v>143</v>
      </c>
      <c r="D23" s="152"/>
      <c r="E23" s="153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46"/>
      <c r="Z23" s="146"/>
      <c r="AA23" s="146"/>
      <c r="AB23" s="146"/>
      <c r="AC23" s="146"/>
      <c r="AD23" s="146"/>
      <c r="AE23" s="146"/>
      <c r="AF23" s="146"/>
      <c r="AG23" s="146" t="s">
        <v>130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49"/>
      <c r="B24" s="150"/>
      <c r="C24" s="175" t="s">
        <v>144</v>
      </c>
      <c r="D24" s="152"/>
      <c r="E24" s="153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46"/>
      <c r="Z24" s="146"/>
      <c r="AA24" s="146"/>
      <c r="AB24" s="146"/>
      <c r="AC24" s="146"/>
      <c r="AD24" s="146"/>
      <c r="AE24" s="146"/>
      <c r="AF24" s="146"/>
      <c r="AG24" s="146" t="s">
        <v>130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3.75" outlineLevel="1" x14ac:dyDescent="0.2">
      <c r="A25" s="149"/>
      <c r="B25" s="150"/>
      <c r="C25" s="175" t="s">
        <v>145</v>
      </c>
      <c r="D25" s="152"/>
      <c r="E25" s="153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46"/>
      <c r="Z25" s="146"/>
      <c r="AA25" s="146"/>
      <c r="AB25" s="146"/>
      <c r="AC25" s="146"/>
      <c r="AD25" s="146"/>
      <c r="AE25" s="146"/>
      <c r="AF25" s="146"/>
      <c r="AG25" s="146" t="s">
        <v>130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55" t="s">
        <v>122</v>
      </c>
      <c r="B26" s="156" t="s">
        <v>56</v>
      </c>
      <c r="C26" s="173" t="s">
        <v>57</v>
      </c>
      <c r="D26" s="157"/>
      <c r="E26" s="158"/>
      <c r="F26" s="159"/>
      <c r="G26" s="160">
        <f>SUMIF(AG27:AG27,"&lt;&gt;NOR",G27:G27)</f>
        <v>0</v>
      </c>
      <c r="H26" s="154"/>
      <c r="I26" s="154">
        <f>SUM(I27:I27)</f>
        <v>344.02</v>
      </c>
      <c r="J26" s="154"/>
      <c r="K26" s="154">
        <f>SUM(K27:K27)</f>
        <v>389.98</v>
      </c>
      <c r="L26" s="154"/>
      <c r="M26" s="154">
        <f>SUM(M27:M27)</f>
        <v>0</v>
      </c>
      <c r="N26" s="154"/>
      <c r="O26" s="154">
        <f>SUM(O27:O27)</f>
        <v>0.14000000000000001</v>
      </c>
      <c r="P26" s="154"/>
      <c r="Q26" s="154">
        <f>SUM(Q27:Q27)</f>
        <v>0</v>
      </c>
      <c r="R26" s="154"/>
      <c r="S26" s="154"/>
      <c r="T26" s="154"/>
      <c r="U26" s="154"/>
      <c r="V26" s="154">
        <f>SUM(V27:V27)</f>
        <v>0.93</v>
      </c>
      <c r="W26" s="154"/>
      <c r="X26" s="154"/>
      <c r="AG26" t="s">
        <v>123</v>
      </c>
    </row>
    <row r="27" spans="1:60" ht="22.5" outlineLevel="1" x14ac:dyDescent="0.2">
      <c r="A27" s="167">
        <v>2</v>
      </c>
      <c r="B27" s="168" t="s">
        <v>146</v>
      </c>
      <c r="C27" s="176" t="s">
        <v>147</v>
      </c>
      <c r="D27" s="169" t="s">
        <v>148</v>
      </c>
      <c r="E27" s="170">
        <v>1</v>
      </c>
      <c r="F27" s="171"/>
      <c r="G27" s="172">
        <f>ROUND(E27*F27,2)</f>
        <v>0</v>
      </c>
      <c r="H27" s="151">
        <v>344.02</v>
      </c>
      <c r="I27" s="151">
        <f>ROUND(E27*H27,2)</f>
        <v>344.02</v>
      </c>
      <c r="J27" s="151">
        <v>389.98</v>
      </c>
      <c r="K27" s="151">
        <f>ROUND(E27*J27,2)</f>
        <v>389.98</v>
      </c>
      <c r="L27" s="151">
        <v>15</v>
      </c>
      <c r="M27" s="151">
        <f>G27*(1+L27/100)</f>
        <v>0</v>
      </c>
      <c r="N27" s="151">
        <v>0.14349999999999999</v>
      </c>
      <c r="O27" s="151">
        <f>ROUND(E27*N27,2)</f>
        <v>0.14000000000000001</v>
      </c>
      <c r="P27" s="151">
        <v>0</v>
      </c>
      <c r="Q27" s="151">
        <f>ROUND(E27*P27,2)</f>
        <v>0</v>
      </c>
      <c r="R27" s="151"/>
      <c r="S27" s="151" t="s">
        <v>149</v>
      </c>
      <c r="T27" s="151" t="s">
        <v>149</v>
      </c>
      <c r="U27" s="151">
        <v>0.93</v>
      </c>
      <c r="V27" s="151">
        <f>ROUND(E27*U27,2)</f>
        <v>0.93</v>
      </c>
      <c r="W27" s="151"/>
      <c r="X27" s="151" t="s">
        <v>127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128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55" t="s">
        <v>122</v>
      </c>
      <c r="B28" s="156" t="s">
        <v>58</v>
      </c>
      <c r="C28" s="173" t="s">
        <v>59</v>
      </c>
      <c r="D28" s="157"/>
      <c r="E28" s="158"/>
      <c r="F28" s="159"/>
      <c r="G28" s="160">
        <f>SUMIF(AG29:AG31,"&lt;&gt;NOR",G29:G31)</f>
        <v>0</v>
      </c>
      <c r="H28" s="154"/>
      <c r="I28" s="154">
        <f>SUM(I29:I31)</f>
        <v>1479</v>
      </c>
      <c r="J28" s="154"/>
      <c r="K28" s="154">
        <f>SUM(K29:K31)</f>
        <v>6202.25</v>
      </c>
      <c r="L28" s="154"/>
      <c r="M28" s="154">
        <f>SUM(M29:M31)</f>
        <v>0</v>
      </c>
      <c r="N28" s="154"/>
      <c r="O28" s="154">
        <f>SUM(O29:O31)</f>
        <v>7.0000000000000007E-2</v>
      </c>
      <c r="P28" s="154"/>
      <c r="Q28" s="154">
        <f>SUM(Q29:Q31)</f>
        <v>0</v>
      </c>
      <c r="R28" s="154"/>
      <c r="S28" s="154"/>
      <c r="T28" s="154"/>
      <c r="U28" s="154"/>
      <c r="V28" s="154">
        <f>SUM(V29:V31)</f>
        <v>4.8099999999999996</v>
      </c>
      <c r="W28" s="154"/>
      <c r="X28" s="154"/>
      <c r="AG28" t="s">
        <v>123</v>
      </c>
    </row>
    <row r="29" spans="1:60" ht="22.5" outlineLevel="1" x14ac:dyDescent="0.2">
      <c r="A29" s="161">
        <v>3</v>
      </c>
      <c r="B29" s="162" t="s">
        <v>150</v>
      </c>
      <c r="C29" s="174" t="s">
        <v>151</v>
      </c>
      <c r="D29" s="163" t="s">
        <v>152</v>
      </c>
      <c r="E29" s="164">
        <v>6.25</v>
      </c>
      <c r="F29" s="165"/>
      <c r="G29" s="166">
        <f>ROUND(E29*F29,2)</f>
        <v>0</v>
      </c>
      <c r="H29" s="151">
        <v>236.64</v>
      </c>
      <c r="I29" s="151">
        <f>ROUND(E29*H29,2)</f>
        <v>1479</v>
      </c>
      <c r="J29" s="151">
        <v>352.36</v>
      </c>
      <c r="K29" s="151">
        <f>ROUND(E29*J29,2)</f>
        <v>2202.25</v>
      </c>
      <c r="L29" s="151">
        <v>15</v>
      </c>
      <c r="M29" s="151">
        <f>G29*(1+L29/100)</f>
        <v>0</v>
      </c>
      <c r="N29" s="151">
        <v>1.1990000000000001E-2</v>
      </c>
      <c r="O29" s="151">
        <f>ROUND(E29*N29,2)</f>
        <v>7.0000000000000007E-2</v>
      </c>
      <c r="P29" s="151">
        <v>0</v>
      </c>
      <c r="Q29" s="151">
        <f>ROUND(E29*P29,2)</f>
        <v>0</v>
      </c>
      <c r="R29" s="151"/>
      <c r="S29" s="151" t="s">
        <v>149</v>
      </c>
      <c r="T29" s="151" t="s">
        <v>149</v>
      </c>
      <c r="U29" s="151">
        <v>0.76900000000000002</v>
      </c>
      <c r="V29" s="151">
        <f>ROUND(E29*U29,2)</f>
        <v>4.8099999999999996</v>
      </c>
      <c r="W29" s="151"/>
      <c r="X29" s="151" t="s">
        <v>127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128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49"/>
      <c r="B30" s="150"/>
      <c r="C30" s="175" t="s">
        <v>153</v>
      </c>
      <c r="D30" s="152"/>
      <c r="E30" s="153">
        <v>6.25</v>
      </c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46"/>
      <c r="Z30" s="146"/>
      <c r="AA30" s="146"/>
      <c r="AB30" s="146"/>
      <c r="AC30" s="146"/>
      <c r="AD30" s="146"/>
      <c r="AE30" s="146"/>
      <c r="AF30" s="146"/>
      <c r="AG30" s="146" t="s">
        <v>130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67">
        <v>4</v>
      </c>
      <c r="B31" s="168" t="s">
        <v>154</v>
      </c>
      <c r="C31" s="176" t="s">
        <v>365</v>
      </c>
      <c r="D31" s="169" t="s">
        <v>155</v>
      </c>
      <c r="E31" s="170">
        <v>1</v>
      </c>
      <c r="F31" s="171"/>
      <c r="G31" s="172">
        <f>ROUND(E31*F31,2)</f>
        <v>0</v>
      </c>
      <c r="H31" s="151">
        <v>0</v>
      </c>
      <c r="I31" s="151">
        <f>ROUND(E31*H31,2)</f>
        <v>0</v>
      </c>
      <c r="J31" s="151">
        <v>4000</v>
      </c>
      <c r="K31" s="151">
        <f>ROUND(E31*J31,2)</f>
        <v>4000</v>
      </c>
      <c r="L31" s="151">
        <v>15</v>
      </c>
      <c r="M31" s="151">
        <f>G31*(1+L31/100)</f>
        <v>0</v>
      </c>
      <c r="N31" s="151">
        <v>0</v>
      </c>
      <c r="O31" s="151">
        <f>ROUND(E31*N31,2)</f>
        <v>0</v>
      </c>
      <c r="P31" s="151">
        <v>0</v>
      </c>
      <c r="Q31" s="151">
        <f>ROUND(E31*P31,2)</f>
        <v>0</v>
      </c>
      <c r="R31" s="151"/>
      <c r="S31" s="151" t="s">
        <v>125</v>
      </c>
      <c r="T31" s="151" t="s">
        <v>126</v>
      </c>
      <c r="U31" s="151">
        <v>0</v>
      </c>
      <c r="V31" s="151">
        <f>ROUND(E31*U31,2)</f>
        <v>0</v>
      </c>
      <c r="W31" s="151"/>
      <c r="X31" s="151" t="s">
        <v>127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128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55" t="s">
        <v>122</v>
      </c>
      <c r="B32" s="156" t="s">
        <v>60</v>
      </c>
      <c r="C32" s="173" t="s">
        <v>61</v>
      </c>
      <c r="D32" s="157"/>
      <c r="E32" s="158"/>
      <c r="F32" s="159"/>
      <c r="G32" s="160">
        <f>SUMIF(AG33:AG53,"&lt;&gt;NOR",G33:G53)</f>
        <v>0</v>
      </c>
      <c r="H32" s="154"/>
      <c r="I32" s="154">
        <f>SUM(I33:I53)</f>
        <v>9932.2899999999991</v>
      </c>
      <c r="J32" s="154"/>
      <c r="K32" s="154">
        <f>SUM(K33:K53)</f>
        <v>34154.31</v>
      </c>
      <c r="L32" s="154"/>
      <c r="M32" s="154">
        <f>SUM(M33:M53)</f>
        <v>0</v>
      </c>
      <c r="N32" s="154"/>
      <c r="O32" s="154">
        <f>SUM(O33:O53)</f>
        <v>2.4700000000000002</v>
      </c>
      <c r="P32" s="154"/>
      <c r="Q32" s="154">
        <f>SUM(Q33:Q53)</f>
        <v>0</v>
      </c>
      <c r="R32" s="154"/>
      <c r="S32" s="154"/>
      <c r="T32" s="154"/>
      <c r="U32" s="154"/>
      <c r="V32" s="154">
        <f>SUM(V33:V53)</f>
        <v>72.67</v>
      </c>
      <c r="W32" s="154"/>
      <c r="X32" s="154"/>
      <c r="AG32" t="s">
        <v>123</v>
      </c>
    </row>
    <row r="33" spans="1:60" ht="22.5" outlineLevel="1" x14ac:dyDescent="0.2">
      <c r="A33" s="161">
        <v>5</v>
      </c>
      <c r="B33" s="162" t="s">
        <v>156</v>
      </c>
      <c r="C33" s="174" t="s">
        <v>157</v>
      </c>
      <c r="D33" s="163" t="s">
        <v>152</v>
      </c>
      <c r="E33" s="164">
        <v>34.545000000000002</v>
      </c>
      <c r="F33" s="165"/>
      <c r="G33" s="166">
        <f>ROUND(E33*F33,2)</f>
        <v>0</v>
      </c>
      <c r="H33" s="151">
        <v>56.78</v>
      </c>
      <c r="I33" s="151">
        <f>ROUND(E33*H33,2)</f>
        <v>1961.47</v>
      </c>
      <c r="J33" s="151">
        <v>184.22</v>
      </c>
      <c r="K33" s="151">
        <f>ROUND(E33*J33,2)</f>
        <v>6363.88</v>
      </c>
      <c r="L33" s="151">
        <v>15</v>
      </c>
      <c r="M33" s="151">
        <f>G33*(1+L33/100)</f>
        <v>0</v>
      </c>
      <c r="N33" s="151">
        <v>1.184E-2</v>
      </c>
      <c r="O33" s="151">
        <f>ROUND(E33*N33,2)</f>
        <v>0.41</v>
      </c>
      <c r="P33" s="151">
        <v>0</v>
      </c>
      <c r="Q33" s="151">
        <f>ROUND(E33*P33,2)</f>
        <v>0</v>
      </c>
      <c r="R33" s="151"/>
      <c r="S33" s="151" t="s">
        <v>149</v>
      </c>
      <c r="T33" s="151" t="s">
        <v>149</v>
      </c>
      <c r="U33" s="151">
        <v>0.38947999999999999</v>
      </c>
      <c r="V33" s="151">
        <f>ROUND(E33*U33,2)</f>
        <v>13.45</v>
      </c>
      <c r="W33" s="151"/>
      <c r="X33" s="151" t="s">
        <v>127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128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49"/>
      <c r="B34" s="150"/>
      <c r="C34" s="175" t="s">
        <v>158</v>
      </c>
      <c r="D34" s="152"/>
      <c r="E34" s="153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46"/>
      <c r="Z34" s="146"/>
      <c r="AA34" s="146"/>
      <c r="AB34" s="146"/>
      <c r="AC34" s="146"/>
      <c r="AD34" s="146"/>
      <c r="AE34" s="146"/>
      <c r="AF34" s="146"/>
      <c r="AG34" s="146" t="s">
        <v>130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49"/>
      <c r="B35" s="150"/>
      <c r="C35" s="175" t="s">
        <v>159</v>
      </c>
      <c r="D35" s="152"/>
      <c r="E35" s="153">
        <v>32.9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46"/>
      <c r="Z35" s="146"/>
      <c r="AA35" s="146"/>
      <c r="AB35" s="146"/>
      <c r="AC35" s="146"/>
      <c r="AD35" s="146"/>
      <c r="AE35" s="146"/>
      <c r="AF35" s="146"/>
      <c r="AG35" s="146" t="s">
        <v>130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49"/>
      <c r="B36" s="150"/>
      <c r="C36" s="175" t="s">
        <v>160</v>
      </c>
      <c r="D36" s="152"/>
      <c r="E36" s="153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46"/>
      <c r="Z36" s="146"/>
      <c r="AA36" s="146"/>
      <c r="AB36" s="146"/>
      <c r="AC36" s="146"/>
      <c r="AD36" s="146"/>
      <c r="AE36" s="146"/>
      <c r="AF36" s="146"/>
      <c r="AG36" s="146" t="s">
        <v>130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49"/>
      <c r="B37" s="150"/>
      <c r="C37" s="175" t="s">
        <v>161</v>
      </c>
      <c r="D37" s="152"/>
      <c r="E37" s="153">
        <v>1.645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46"/>
      <c r="Z37" s="146"/>
      <c r="AA37" s="146"/>
      <c r="AB37" s="146"/>
      <c r="AC37" s="146"/>
      <c r="AD37" s="146"/>
      <c r="AE37" s="146"/>
      <c r="AF37" s="146"/>
      <c r="AG37" s="146" t="s">
        <v>130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61">
        <v>6</v>
      </c>
      <c r="B38" s="162" t="s">
        <v>162</v>
      </c>
      <c r="C38" s="174" t="s">
        <v>163</v>
      </c>
      <c r="D38" s="163" t="s">
        <v>152</v>
      </c>
      <c r="E38" s="164">
        <v>1.5545199999999999</v>
      </c>
      <c r="F38" s="165"/>
      <c r="G38" s="166">
        <f>ROUND(E38*F38,2)</f>
        <v>0</v>
      </c>
      <c r="H38" s="151">
        <v>71.87</v>
      </c>
      <c r="I38" s="151">
        <f>ROUND(E38*H38,2)</f>
        <v>111.72</v>
      </c>
      <c r="J38" s="151">
        <v>233.13</v>
      </c>
      <c r="K38" s="151">
        <f>ROUND(E38*J38,2)</f>
        <v>362.41</v>
      </c>
      <c r="L38" s="151">
        <v>15</v>
      </c>
      <c r="M38" s="151">
        <f>G38*(1+L38/100)</f>
        <v>0</v>
      </c>
      <c r="N38" s="151">
        <v>4.1099999999999999E-3</v>
      </c>
      <c r="O38" s="151">
        <f>ROUND(E38*N38,2)</f>
        <v>0.01</v>
      </c>
      <c r="P38" s="151">
        <v>0</v>
      </c>
      <c r="Q38" s="151">
        <f>ROUND(E38*P38,2)</f>
        <v>0</v>
      </c>
      <c r="R38" s="151"/>
      <c r="S38" s="151" t="s">
        <v>149</v>
      </c>
      <c r="T38" s="151" t="s">
        <v>149</v>
      </c>
      <c r="U38" s="151">
        <v>0.48</v>
      </c>
      <c r="V38" s="151">
        <f>ROUND(E38*U38,2)</f>
        <v>0.75</v>
      </c>
      <c r="W38" s="151"/>
      <c r="X38" s="151" t="s">
        <v>127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128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49"/>
      <c r="B39" s="150"/>
      <c r="C39" s="175" t="s">
        <v>158</v>
      </c>
      <c r="D39" s="152"/>
      <c r="E39" s="153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46"/>
      <c r="Z39" s="146"/>
      <c r="AA39" s="146"/>
      <c r="AB39" s="146"/>
      <c r="AC39" s="146"/>
      <c r="AD39" s="146"/>
      <c r="AE39" s="146"/>
      <c r="AF39" s="146"/>
      <c r="AG39" s="146" t="s">
        <v>130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49"/>
      <c r="B40" s="150"/>
      <c r="C40" s="175" t="s">
        <v>164</v>
      </c>
      <c r="D40" s="152"/>
      <c r="E40" s="153">
        <v>1.4804999999999999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46"/>
      <c r="Z40" s="146"/>
      <c r="AA40" s="146"/>
      <c r="AB40" s="146"/>
      <c r="AC40" s="146"/>
      <c r="AD40" s="146"/>
      <c r="AE40" s="146"/>
      <c r="AF40" s="146"/>
      <c r="AG40" s="146" t="s">
        <v>130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49"/>
      <c r="B41" s="150"/>
      <c r="C41" s="175" t="s">
        <v>160</v>
      </c>
      <c r="D41" s="152"/>
      <c r="E41" s="153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46"/>
      <c r="Z41" s="146"/>
      <c r="AA41" s="146"/>
      <c r="AB41" s="146"/>
      <c r="AC41" s="146"/>
      <c r="AD41" s="146"/>
      <c r="AE41" s="146"/>
      <c r="AF41" s="146"/>
      <c r="AG41" s="146" t="s">
        <v>130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49"/>
      <c r="B42" s="150"/>
      <c r="C42" s="175" t="s">
        <v>165</v>
      </c>
      <c r="D42" s="152"/>
      <c r="E42" s="153">
        <v>7.4029999999999999E-2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46"/>
      <c r="Z42" s="146"/>
      <c r="AA42" s="146"/>
      <c r="AB42" s="146"/>
      <c r="AC42" s="146"/>
      <c r="AD42" s="146"/>
      <c r="AE42" s="146"/>
      <c r="AF42" s="146"/>
      <c r="AG42" s="146" t="s">
        <v>130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7">
        <v>7</v>
      </c>
      <c r="B43" s="168" t="s">
        <v>166</v>
      </c>
      <c r="C43" s="176" t="s">
        <v>167</v>
      </c>
      <c r="D43" s="169" t="s">
        <v>168</v>
      </c>
      <c r="E43" s="170">
        <v>20</v>
      </c>
      <c r="F43" s="171"/>
      <c r="G43" s="172">
        <f>ROUND(E43*F43,2)</f>
        <v>0</v>
      </c>
      <c r="H43" s="151">
        <v>8.6300000000000008</v>
      </c>
      <c r="I43" s="151">
        <f>ROUND(E43*H43,2)</f>
        <v>172.6</v>
      </c>
      <c r="J43" s="151">
        <v>75.37</v>
      </c>
      <c r="K43" s="151">
        <f>ROUND(E43*J43,2)</f>
        <v>1507.4</v>
      </c>
      <c r="L43" s="151">
        <v>15</v>
      </c>
      <c r="M43" s="151">
        <f>G43*(1+L43/100)</f>
        <v>0</v>
      </c>
      <c r="N43" s="151">
        <v>2.3800000000000002E-3</v>
      </c>
      <c r="O43" s="151">
        <f>ROUND(E43*N43,2)</f>
        <v>0.05</v>
      </c>
      <c r="P43" s="151">
        <v>0</v>
      </c>
      <c r="Q43" s="151">
        <f>ROUND(E43*P43,2)</f>
        <v>0</v>
      </c>
      <c r="R43" s="151"/>
      <c r="S43" s="151" t="s">
        <v>149</v>
      </c>
      <c r="T43" s="151" t="s">
        <v>149</v>
      </c>
      <c r="U43" s="151">
        <v>0.18</v>
      </c>
      <c r="V43" s="151">
        <f>ROUND(E43*U43,2)</f>
        <v>3.6</v>
      </c>
      <c r="W43" s="151"/>
      <c r="X43" s="151" t="s">
        <v>127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128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61">
        <v>8</v>
      </c>
      <c r="B44" s="162" t="s">
        <v>169</v>
      </c>
      <c r="C44" s="174" t="s">
        <v>170</v>
      </c>
      <c r="D44" s="163" t="s">
        <v>152</v>
      </c>
      <c r="E44" s="164">
        <v>126.69929999999999</v>
      </c>
      <c r="F44" s="165"/>
      <c r="G44" s="166">
        <f>ROUND(E44*F44,2)</f>
        <v>0</v>
      </c>
      <c r="H44" s="151">
        <v>50.28</v>
      </c>
      <c r="I44" s="151">
        <f>ROUND(E44*H44,2)</f>
        <v>6370.44</v>
      </c>
      <c r="J44" s="151">
        <v>160.22</v>
      </c>
      <c r="K44" s="151">
        <f>ROUND(E44*J44,2)</f>
        <v>20299.759999999998</v>
      </c>
      <c r="L44" s="151">
        <v>15</v>
      </c>
      <c r="M44" s="151">
        <f>G44*(1+L44/100)</f>
        <v>0</v>
      </c>
      <c r="N44" s="151">
        <v>1.038E-2</v>
      </c>
      <c r="O44" s="151">
        <f>ROUND(E44*N44,2)</f>
        <v>1.32</v>
      </c>
      <c r="P44" s="151">
        <v>0</v>
      </c>
      <c r="Q44" s="151">
        <f>ROUND(E44*P44,2)</f>
        <v>0</v>
      </c>
      <c r="R44" s="151"/>
      <c r="S44" s="151" t="s">
        <v>149</v>
      </c>
      <c r="T44" s="151" t="s">
        <v>149</v>
      </c>
      <c r="U44" s="151">
        <v>0.33688000000000001</v>
      </c>
      <c r="V44" s="151">
        <f>ROUND(E44*U44,2)</f>
        <v>42.68</v>
      </c>
      <c r="W44" s="151"/>
      <c r="X44" s="151" t="s">
        <v>127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128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49"/>
      <c r="B45" s="150"/>
      <c r="C45" s="175" t="s">
        <v>171</v>
      </c>
      <c r="D45" s="152"/>
      <c r="E45" s="153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46"/>
      <c r="Z45" s="146"/>
      <c r="AA45" s="146"/>
      <c r="AB45" s="146"/>
      <c r="AC45" s="146"/>
      <c r="AD45" s="146"/>
      <c r="AE45" s="146"/>
      <c r="AF45" s="146"/>
      <c r="AG45" s="146" t="s">
        <v>130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49"/>
      <c r="B46" s="150"/>
      <c r="C46" s="175" t="s">
        <v>172</v>
      </c>
      <c r="D46" s="152"/>
      <c r="E46" s="153">
        <v>108.96599999999999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46"/>
      <c r="Z46" s="146"/>
      <c r="AA46" s="146"/>
      <c r="AB46" s="146"/>
      <c r="AC46" s="146"/>
      <c r="AD46" s="146"/>
      <c r="AE46" s="146"/>
      <c r="AF46" s="146"/>
      <c r="AG46" s="146" t="s">
        <v>130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49"/>
      <c r="B47" s="150"/>
      <c r="C47" s="175" t="s">
        <v>173</v>
      </c>
      <c r="D47" s="152"/>
      <c r="E47" s="153">
        <v>11.7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46"/>
      <c r="Z47" s="146"/>
      <c r="AA47" s="146"/>
      <c r="AB47" s="146"/>
      <c r="AC47" s="146"/>
      <c r="AD47" s="146"/>
      <c r="AE47" s="146"/>
      <c r="AF47" s="146"/>
      <c r="AG47" s="146" t="s">
        <v>130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49"/>
      <c r="B48" s="150"/>
      <c r="C48" s="175" t="s">
        <v>160</v>
      </c>
      <c r="D48" s="152"/>
      <c r="E48" s="153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46"/>
      <c r="Z48" s="146"/>
      <c r="AA48" s="146"/>
      <c r="AB48" s="146"/>
      <c r="AC48" s="146"/>
      <c r="AD48" s="146"/>
      <c r="AE48" s="146"/>
      <c r="AF48" s="146"/>
      <c r="AG48" s="146" t="s">
        <v>130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49"/>
      <c r="B49" s="150"/>
      <c r="C49" s="175" t="s">
        <v>174</v>
      </c>
      <c r="D49" s="152"/>
      <c r="E49" s="153">
        <v>6.0332999999999997</v>
      </c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46"/>
      <c r="Z49" s="146"/>
      <c r="AA49" s="146"/>
      <c r="AB49" s="146"/>
      <c r="AC49" s="146"/>
      <c r="AD49" s="146"/>
      <c r="AE49" s="146"/>
      <c r="AF49" s="146"/>
      <c r="AG49" s="146" t="s">
        <v>130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1">
        <v>9</v>
      </c>
      <c r="B50" s="162" t="s">
        <v>175</v>
      </c>
      <c r="C50" s="174" t="s">
        <v>176</v>
      </c>
      <c r="D50" s="163" t="s">
        <v>152</v>
      </c>
      <c r="E50" s="164">
        <v>14.08</v>
      </c>
      <c r="F50" s="165"/>
      <c r="G50" s="166">
        <f>ROUND(E50*F50,2)</f>
        <v>0</v>
      </c>
      <c r="H50" s="151">
        <v>49.72</v>
      </c>
      <c r="I50" s="151">
        <f>ROUND(E50*H50,2)</f>
        <v>700.06</v>
      </c>
      <c r="J50" s="151">
        <v>274.27999999999997</v>
      </c>
      <c r="K50" s="151">
        <f>ROUND(E50*J50,2)</f>
        <v>3861.86</v>
      </c>
      <c r="L50" s="151">
        <v>15</v>
      </c>
      <c r="M50" s="151">
        <f>G50*(1+L50/100)</f>
        <v>0</v>
      </c>
      <c r="N50" s="151">
        <v>4.5580000000000002E-2</v>
      </c>
      <c r="O50" s="151">
        <f>ROUND(E50*N50,2)</f>
        <v>0.64</v>
      </c>
      <c r="P50" s="151">
        <v>0</v>
      </c>
      <c r="Q50" s="151">
        <f>ROUND(E50*P50,2)</f>
        <v>0</v>
      </c>
      <c r="R50" s="151"/>
      <c r="S50" s="151" t="s">
        <v>149</v>
      </c>
      <c r="T50" s="151" t="s">
        <v>149</v>
      </c>
      <c r="U50" s="151">
        <v>0.61</v>
      </c>
      <c r="V50" s="151">
        <f>ROUND(E50*U50,2)</f>
        <v>8.59</v>
      </c>
      <c r="W50" s="151"/>
      <c r="X50" s="151" t="s">
        <v>127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128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49"/>
      <c r="B51" s="150"/>
      <c r="C51" s="175" t="s">
        <v>177</v>
      </c>
      <c r="D51" s="152"/>
      <c r="E51" s="153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46"/>
      <c r="Z51" s="146"/>
      <c r="AA51" s="146"/>
      <c r="AB51" s="146"/>
      <c r="AC51" s="146"/>
      <c r="AD51" s="146"/>
      <c r="AE51" s="146"/>
      <c r="AF51" s="146"/>
      <c r="AG51" s="146" t="s">
        <v>130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49"/>
      <c r="B52" s="150"/>
      <c r="C52" s="175" t="s">
        <v>178</v>
      </c>
      <c r="D52" s="152"/>
      <c r="E52" s="153">
        <v>14.08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46"/>
      <c r="Z52" s="146"/>
      <c r="AA52" s="146"/>
      <c r="AB52" s="146"/>
      <c r="AC52" s="146"/>
      <c r="AD52" s="146"/>
      <c r="AE52" s="146"/>
      <c r="AF52" s="146"/>
      <c r="AG52" s="146" t="s">
        <v>130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67">
        <v>10</v>
      </c>
      <c r="B53" s="168" t="s">
        <v>179</v>
      </c>
      <c r="C53" s="176" t="s">
        <v>180</v>
      </c>
      <c r="D53" s="169" t="s">
        <v>152</v>
      </c>
      <c r="E53" s="170">
        <v>10</v>
      </c>
      <c r="F53" s="171"/>
      <c r="G53" s="172">
        <f>ROUND(E53*F53,2)</f>
        <v>0</v>
      </c>
      <c r="H53" s="151">
        <v>61.6</v>
      </c>
      <c r="I53" s="151">
        <f>ROUND(E53*H53,2)</f>
        <v>616</v>
      </c>
      <c r="J53" s="151">
        <v>175.9</v>
      </c>
      <c r="K53" s="151">
        <f>ROUND(E53*J53,2)</f>
        <v>1759</v>
      </c>
      <c r="L53" s="151">
        <v>15</v>
      </c>
      <c r="M53" s="151">
        <f>G53*(1+L53/100)</f>
        <v>0</v>
      </c>
      <c r="N53" s="151">
        <v>3.6700000000000001E-3</v>
      </c>
      <c r="O53" s="151">
        <f>ROUND(E53*N53,2)</f>
        <v>0.04</v>
      </c>
      <c r="P53" s="151">
        <v>0</v>
      </c>
      <c r="Q53" s="151">
        <f>ROUND(E53*P53,2)</f>
        <v>0</v>
      </c>
      <c r="R53" s="151"/>
      <c r="S53" s="151" t="s">
        <v>149</v>
      </c>
      <c r="T53" s="151" t="s">
        <v>149</v>
      </c>
      <c r="U53" s="151">
        <v>0.36</v>
      </c>
      <c r="V53" s="151">
        <f>ROUND(E53*U53,2)</f>
        <v>3.6</v>
      </c>
      <c r="W53" s="151"/>
      <c r="X53" s="151" t="s">
        <v>127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181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55" t="s">
        <v>122</v>
      </c>
      <c r="B54" s="156" t="s">
        <v>62</v>
      </c>
      <c r="C54" s="173" t="s">
        <v>63</v>
      </c>
      <c r="D54" s="157"/>
      <c r="E54" s="158"/>
      <c r="F54" s="159"/>
      <c r="G54" s="160">
        <f>SUMIF(AG55:AG57,"&lt;&gt;NOR",G55:G57)</f>
        <v>0</v>
      </c>
      <c r="H54" s="154"/>
      <c r="I54" s="154">
        <f>SUM(I55:I57)</f>
        <v>3953.01</v>
      </c>
      <c r="J54" s="154"/>
      <c r="K54" s="154">
        <f>SUM(K55:K57)</f>
        <v>1911.99</v>
      </c>
      <c r="L54" s="154"/>
      <c r="M54" s="154">
        <f>SUM(M55:M57)</f>
        <v>0</v>
      </c>
      <c r="N54" s="154"/>
      <c r="O54" s="154">
        <f>SUM(O55:O57)</f>
        <v>0.2</v>
      </c>
      <c r="P54" s="154"/>
      <c r="Q54" s="154">
        <f>SUM(Q55:Q57)</f>
        <v>0</v>
      </c>
      <c r="R54" s="154"/>
      <c r="S54" s="154"/>
      <c r="T54" s="154"/>
      <c r="U54" s="154"/>
      <c r="V54" s="154">
        <f>SUM(V55:V57)</f>
        <v>4.26</v>
      </c>
      <c r="W54" s="154"/>
      <c r="X54" s="154"/>
      <c r="AG54" t="s">
        <v>123</v>
      </c>
    </row>
    <row r="55" spans="1:60" ht="22.5" outlineLevel="1" x14ac:dyDescent="0.2">
      <c r="A55" s="161">
        <v>11</v>
      </c>
      <c r="B55" s="162" t="s">
        <v>182</v>
      </c>
      <c r="C55" s="174" t="s">
        <v>183</v>
      </c>
      <c r="D55" s="163" t="s">
        <v>152</v>
      </c>
      <c r="E55" s="164">
        <v>11.5</v>
      </c>
      <c r="F55" s="165"/>
      <c r="G55" s="166">
        <f>ROUND(E55*F55,2)</f>
        <v>0</v>
      </c>
      <c r="H55" s="151">
        <v>343.74</v>
      </c>
      <c r="I55" s="151">
        <f>ROUND(E55*H55,2)</f>
        <v>3953.01</v>
      </c>
      <c r="J55" s="151">
        <v>166.26</v>
      </c>
      <c r="K55" s="151">
        <f>ROUND(E55*J55,2)</f>
        <v>1911.99</v>
      </c>
      <c r="L55" s="151">
        <v>15</v>
      </c>
      <c r="M55" s="151">
        <f>G55*(1+L55/100)</f>
        <v>0</v>
      </c>
      <c r="N55" s="151">
        <v>1.7149999999999999E-2</v>
      </c>
      <c r="O55" s="151">
        <f>ROUND(E55*N55,2)</f>
        <v>0.2</v>
      </c>
      <c r="P55" s="151">
        <v>0</v>
      </c>
      <c r="Q55" s="151">
        <f>ROUND(E55*P55,2)</f>
        <v>0</v>
      </c>
      <c r="R55" s="151"/>
      <c r="S55" s="151" t="s">
        <v>149</v>
      </c>
      <c r="T55" s="151" t="s">
        <v>149</v>
      </c>
      <c r="U55" s="151">
        <v>0.37</v>
      </c>
      <c r="V55" s="151">
        <f>ROUND(E55*U55,2)</f>
        <v>4.26</v>
      </c>
      <c r="W55" s="151"/>
      <c r="X55" s="151" t="s">
        <v>127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128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49"/>
      <c r="B56" s="150"/>
      <c r="C56" s="175" t="s">
        <v>184</v>
      </c>
      <c r="D56" s="152"/>
      <c r="E56" s="153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46"/>
      <c r="Z56" s="146"/>
      <c r="AA56" s="146"/>
      <c r="AB56" s="146"/>
      <c r="AC56" s="146"/>
      <c r="AD56" s="146"/>
      <c r="AE56" s="146"/>
      <c r="AF56" s="146"/>
      <c r="AG56" s="146" t="s">
        <v>130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49"/>
      <c r="B57" s="150"/>
      <c r="C57" s="175" t="s">
        <v>185</v>
      </c>
      <c r="D57" s="152"/>
      <c r="E57" s="153">
        <v>11.5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46"/>
      <c r="Z57" s="146"/>
      <c r="AA57" s="146"/>
      <c r="AB57" s="146"/>
      <c r="AC57" s="146"/>
      <c r="AD57" s="146"/>
      <c r="AE57" s="146"/>
      <c r="AF57" s="146"/>
      <c r="AG57" s="146" t="s">
        <v>130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x14ac:dyDescent="0.2">
      <c r="A58" s="155" t="s">
        <v>122</v>
      </c>
      <c r="B58" s="156" t="s">
        <v>64</v>
      </c>
      <c r="C58" s="173" t="s">
        <v>65</v>
      </c>
      <c r="D58" s="157"/>
      <c r="E58" s="158"/>
      <c r="F58" s="159"/>
      <c r="G58" s="160">
        <f>SUMIF(AG59:AG61,"&lt;&gt;NOR",G59:G61)</f>
        <v>0</v>
      </c>
      <c r="H58" s="154"/>
      <c r="I58" s="154">
        <f>SUM(I59:I61)</f>
        <v>1556.83</v>
      </c>
      <c r="J58" s="154"/>
      <c r="K58" s="154">
        <f>SUM(K59:K61)</f>
        <v>2818.87</v>
      </c>
      <c r="L58" s="154"/>
      <c r="M58" s="154">
        <f>SUM(M59:M61)</f>
        <v>0</v>
      </c>
      <c r="N58" s="154"/>
      <c r="O58" s="154">
        <f>SUM(O59:O61)</f>
        <v>0.05</v>
      </c>
      <c r="P58" s="154"/>
      <c r="Q58" s="154">
        <f>SUM(Q59:Q61)</f>
        <v>0</v>
      </c>
      <c r="R58" s="154"/>
      <c r="S58" s="154"/>
      <c r="T58" s="154"/>
      <c r="U58" s="154"/>
      <c r="V58" s="154">
        <f>SUM(V59:V61)</f>
        <v>6.91</v>
      </c>
      <c r="W58" s="154"/>
      <c r="X58" s="154"/>
      <c r="AG58" t="s">
        <v>123</v>
      </c>
    </row>
    <row r="59" spans="1:60" outlineLevel="1" x14ac:dyDescent="0.2">
      <c r="A59" s="161">
        <v>12</v>
      </c>
      <c r="B59" s="162" t="s">
        <v>186</v>
      </c>
      <c r="C59" s="174" t="s">
        <v>187</v>
      </c>
      <c r="D59" s="163" t="s">
        <v>152</v>
      </c>
      <c r="E59" s="164">
        <v>32.9</v>
      </c>
      <c r="F59" s="165"/>
      <c r="G59" s="166">
        <f>ROUND(E59*F59,2)</f>
        <v>0</v>
      </c>
      <c r="H59" s="151">
        <v>47.32</v>
      </c>
      <c r="I59" s="151">
        <f>ROUND(E59*H59,2)</f>
        <v>1556.83</v>
      </c>
      <c r="J59" s="151">
        <v>85.68</v>
      </c>
      <c r="K59" s="151">
        <f>ROUND(E59*J59,2)</f>
        <v>2818.87</v>
      </c>
      <c r="L59" s="151">
        <v>15</v>
      </c>
      <c r="M59" s="151">
        <f>G59*(1+L59/100)</f>
        <v>0</v>
      </c>
      <c r="N59" s="151">
        <v>1.58E-3</v>
      </c>
      <c r="O59" s="151">
        <f>ROUND(E59*N59,2)</f>
        <v>0.05</v>
      </c>
      <c r="P59" s="151">
        <v>0</v>
      </c>
      <c r="Q59" s="151">
        <f>ROUND(E59*P59,2)</f>
        <v>0</v>
      </c>
      <c r="R59" s="151"/>
      <c r="S59" s="151" t="s">
        <v>149</v>
      </c>
      <c r="T59" s="151" t="s">
        <v>149</v>
      </c>
      <c r="U59" s="151">
        <v>0.21</v>
      </c>
      <c r="V59" s="151">
        <f>ROUND(E59*U59,2)</f>
        <v>6.91</v>
      </c>
      <c r="W59" s="151"/>
      <c r="X59" s="151" t="s">
        <v>127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181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49"/>
      <c r="B60" s="150"/>
      <c r="C60" s="175" t="s">
        <v>158</v>
      </c>
      <c r="D60" s="152"/>
      <c r="E60" s="153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46"/>
      <c r="Z60" s="146"/>
      <c r="AA60" s="146"/>
      <c r="AB60" s="146"/>
      <c r="AC60" s="146"/>
      <c r="AD60" s="146"/>
      <c r="AE60" s="146"/>
      <c r="AF60" s="146"/>
      <c r="AG60" s="146" t="s">
        <v>130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49"/>
      <c r="B61" s="150"/>
      <c r="C61" s="175" t="s">
        <v>159</v>
      </c>
      <c r="D61" s="152"/>
      <c r="E61" s="153">
        <v>32.9</v>
      </c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46"/>
      <c r="Z61" s="146"/>
      <c r="AA61" s="146"/>
      <c r="AB61" s="146"/>
      <c r="AC61" s="146"/>
      <c r="AD61" s="146"/>
      <c r="AE61" s="146"/>
      <c r="AF61" s="146"/>
      <c r="AG61" s="146" t="s">
        <v>130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5.5" x14ac:dyDescent="0.2">
      <c r="A62" s="155" t="s">
        <v>122</v>
      </c>
      <c r="B62" s="156" t="s">
        <v>66</v>
      </c>
      <c r="C62" s="173" t="s">
        <v>67</v>
      </c>
      <c r="D62" s="157"/>
      <c r="E62" s="158"/>
      <c r="F62" s="159"/>
      <c r="G62" s="160">
        <f>SUMIF(AG63:AG79,"&lt;&gt;NOR",G63:G79)</f>
        <v>0</v>
      </c>
      <c r="H62" s="154"/>
      <c r="I62" s="154">
        <f>SUM(I63:I79)</f>
        <v>47.05</v>
      </c>
      <c r="J62" s="154"/>
      <c r="K62" s="154">
        <f>SUM(K63:K79)</f>
        <v>18682.88</v>
      </c>
      <c r="L62" s="154"/>
      <c r="M62" s="154">
        <f>SUM(M63:M79)</f>
        <v>0</v>
      </c>
      <c r="N62" s="154"/>
      <c r="O62" s="154">
        <f>SUM(O63:O79)</f>
        <v>0</v>
      </c>
      <c r="P62" s="154"/>
      <c r="Q62" s="154">
        <f>SUM(Q63:Q79)</f>
        <v>0</v>
      </c>
      <c r="R62" s="154"/>
      <c r="S62" s="154"/>
      <c r="T62" s="154"/>
      <c r="U62" s="154"/>
      <c r="V62" s="154">
        <f>SUM(V63:V79)</f>
        <v>10.199999999999999</v>
      </c>
      <c r="W62" s="154"/>
      <c r="X62" s="154"/>
      <c r="AG62" t="s">
        <v>123</v>
      </c>
    </row>
    <row r="63" spans="1:60" outlineLevel="1" x14ac:dyDescent="0.2">
      <c r="A63" s="161">
        <v>13</v>
      </c>
      <c r="B63" s="162" t="s">
        <v>188</v>
      </c>
      <c r="C63" s="174" t="s">
        <v>189</v>
      </c>
      <c r="D63" s="163" t="s">
        <v>152</v>
      </c>
      <c r="E63" s="164">
        <v>32.9</v>
      </c>
      <c r="F63" s="165"/>
      <c r="G63" s="166">
        <f>ROUND(E63*F63,2)</f>
        <v>0</v>
      </c>
      <c r="H63" s="151">
        <v>1.43</v>
      </c>
      <c r="I63" s="151">
        <f>ROUND(E63*H63,2)</f>
        <v>47.05</v>
      </c>
      <c r="J63" s="151">
        <v>114.07</v>
      </c>
      <c r="K63" s="151">
        <f>ROUND(E63*J63,2)</f>
        <v>3752.9</v>
      </c>
      <c r="L63" s="151">
        <v>15</v>
      </c>
      <c r="M63" s="151">
        <f>G63*(1+L63/100)</f>
        <v>0</v>
      </c>
      <c r="N63" s="151">
        <v>4.0000000000000003E-5</v>
      </c>
      <c r="O63" s="151">
        <f>ROUND(E63*N63,2)</f>
        <v>0</v>
      </c>
      <c r="P63" s="151">
        <v>0</v>
      </c>
      <c r="Q63" s="151">
        <f>ROUND(E63*P63,2)</f>
        <v>0</v>
      </c>
      <c r="R63" s="151"/>
      <c r="S63" s="151" t="s">
        <v>149</v>
      </c>
      <c r="T63" s="151" t="s">
        <v>149</v>
      </c>
      <c r="U63" s="151">
        <v>0.31</v>
      </c>
      <c r="V63" s="151">
        <f>ROUND(E63*U63,2)</f>
        <v>10.199999999999999</v>
      </c>
      <c r="W63" s="151"/>
      <c r="X63" s="151" t="s">
        <v>127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128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49"/>
      <c r="B64" s="150"/>
      <c r="C64" s="175" t="s">
        <v>184</v>
      </c>
      <c r="D64" s="152"/>
      <c r="E64" s="153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46"/>
      <c r="Z64" s="146"/>
      <c r="AA64" s="146"/>
      <c r="AB64" s="146"/>
      <c r="AC64" s="146"/>
      <c r="AD64" s="146"/>
      <c r="AE64" s="146"/>
      <c r="AF64" s="146"/>
      <c r="AG64" s="146" t="s">
        <v>130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49"/>
      <c r="B65" s="150"/>
      <c r="C65" s="175" t="s">
        <v>190</v>
      </c>
      <c r="D65" s="152"/>
      <c r="E65" s="153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46"/>
      <c r="Z65" s="146"/>
      <c r="AA65" s="146"/>
      <c r="AB65" s="146"/>
      <c r="AC65" s="146"/>
      <c r="AD65" s="146"/>
      <c r="AE65" s="146"/>
      <c r="AF65" s="146"/>
      <c r="AG65" s="146" t="s">
        <v>130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49"/>
      <c r="B66" s="150"/>
      <c r="C66" s="175" t="s">
        <v>191</v>
      </c>
      <c r="D66" s="152"/>
      <c r="E66" s="153">
        <v>1.1000000000000001</v>
      </c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46"/>
      <c r="Z66" s="146"/>
      <c r="AA66" s="146"/>
      <c r="AB66" s="146"/>
      <c r="AC66" s="146"/>
      <c r="AD66" s="146"/>
      <c r="AE66" s="146"/>
      <c r="AF66" s="146"/>
      <c r="AG66" s="146" t="s">
        <v>130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49"/>
      <c r="B67" s="150"/>
      <c r="C67" s="175" t="s">
        <v>192</v>
      </c>
      <c r="D67" s="152"/>
      <c r="E67" s="153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46"/>
      <c r="Z67" s="146"/>
      <c r="AA67" s="146"/>
      <c r="AB67" s="146"/>
      <c r="AC67" s="146"/>
      <c r="AD67" s="146"/>
      <c r="AE67" s="146"/>
      <c r="AF67" s="146"/>
      <c r="AG67" s="146" t="s">
        <v>130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49"/>
      <c r="B68" s="150"/>
      <c r="C68" s="175" t="s">
        <v>193</v>
      </c>
      <c r="D68" s="152"/>
      <c r="E68" s="153">
        <v>1.9</v>
      </c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46"/>
      <c r="Z68" s="146"/>
      <c r="AA68" s="146"/>
      <c r="AB68" s="146"/>
      <c r="AC68" s="146"/>
      <c r="AD68" s="146"/>
      <c r="AE68" s="146"/>
      <c r="AF68" s="146"/>
      <c r="AG68" s="146" t="s">
        <v>130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49"/>
      <c r="B69" s="150"/>
      <c r="C69" s="175" t="s">
        <v>194</v>
      </c>
      <c r="D69" s="152"/>
      <c r="E69" s="153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46"/>
      <c r="Z69" s="146"/>
      <c r="AA69" s="146"/>
      <c r="AB69" s="146"/>
      <c r="AC69" s="146"/>
      <c r="AD69" s="146"/>
      <c r="AE69" s="146"/>
      <c r="AF69" s="146"/>
      <c r="AG69" s="146" t="s">
        <v>130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49"/>
      <c r="B70" s="150"/>
      <c r="C70" s="175" t="s">
        <v>195</v>
      </c>
      <c r="D70" s="152"/>
      <c r="E70" s="153">
        <v>8.5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46"/>
      <c r="Z70" s="146"/>
      <c r="AA70" s="146"/>
      <c r="AB70" s="146"/>
      <c r="AC70" s="146"/>
      <c r="AD70" s="146"/>
      <c r="AE70" s="146"/>
      <c r="AF70" s="146"/>
      <c r="AG70" s="146" t="s">
        <v>130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49"/>
      <c r="B71" s="150"/>
      <c r="C71" s="175" t="s">
        <v>196</v>
      </c>
      <c r="D71" s="152"/>
      <c r="E71" s="153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46"/>
      <c r="Z71" s="146"/>
      <c r="AA71" s="146"/>
      <c r="AB71" s="146"/>
      <c r="AC71" s="146"/>
      <c r="AD71" s="146"/>
      <c r="AE71" s="146"/>
      <c r="AF71" s="146"/>
      <c r="AG71" s="146" t="s">
        <v>130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49"/>
      <c r="B72" s="150"/>
      <c r="C72" s="175" t="s">
        <v>197</v>
      </c>
      <c r="D72" s="152"/>
      <c r="E72" s="153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46"/>
      <c r="Z72" s="146"/>
      <c r="AA72" s="146"/>
      <c r="AB72" s="146"/>
      <c r="AC72" s="146"/>
      <c r="AD72" s="146"/>
      <c r="AE72" s="146"/>
      <c r="AF72" s="146"/>
      <c r="AG72" s="146" t="s">
        <v>130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49"/>
      <c r="B73" s="150"/>
      <c r="C73" s="175" t="s">
        <v>198</v>
      </c>
      <c r="D73" s="152"/>
      <c r="E73" s="153">
        <v>21.4</v>
      </c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46"/>
      <c r="Z73" s="146"/>
      <c r="AA73" s="146"/>
      <c r="AB73" s="146"/>
      <c r="AC73" s="146"/>
      <c r="AD73" s="146"/>
      <c r="AE73" s="146"/>
      <c r="AF73" s="146"/>
      <c r="AG73" s="146" t="s">
        <v>130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61">
        <v>14</v>
      </c>
      <c r="B74" s="162" t="s">
        <v>199</v>
      </c>
      <c r="C74" s="174" t="s">
        <v>200</v>
      </c>
      <c r="D74" s="163" t="s">
        <v>152</v>
      </c>
      <c r="E74" s="164">
        <v>65.8</v>
      </c>
      <c r="F74" s="165"/>
      <c r="G74" s="166">
        <f>ROUND(E74*F74,2)</f>
        <v>0</v>
      </c>
      <c r="H74" s="151">
        <v>0</v>
      </c>
      <c r="I74" s="151">
        <f>ROUND(E74*H74,2)</f>
        <v>0</v>
      </c>
      <c r="J74" s="151">
        <v>35.6</v>
      </c>
      <c r="K74" s="151">
        <f>ROUND(E74*J74,2)</f>
        <v>2342.48</v>
      </c>
      <c r="L74" s="151">
        <v>15</v>
      </c>
      <c r="M74" s="151">
        <f>G74*(1+L74/100)</f>
        <v>0</v>
      </c>
      <c r="N74" s="151">
        <v>0</v>
      </c>
      <c r="O74" s="151">
        <f>ROUND(E74*N74,2)</f>
        <v>0</v>
      </c>
      <c r="P74" s="151">
        <v>0</v>
      </c>
      <c r="Q74" s="151">
        <f>ROUND(E74*P74,2)</f>
        <v>0</v>
      </c>
      <c r="R74" s="151"/>
      <c r="S74" s="151" t="s">
        <v>125</v>
      </c>
      <c r="T74" s="151" t="s">
        <v>126</v>
      </c>
      <c r="U74" s="151">
        <v>0</v>
      </c>
      <c r="V74" s="151">
        <f>ROUND(E74*U74,2)</f>
        <v>0</v>
      </c>
      <c r="W74" s="151"/>
      <c r="X74" s="151" t="s">
        <v>127</v>
      </c>
      <c r="Y74" s="146"/>
      <c r="Z74" s="146"/>
      <c r="AA74" s="146"/>
      <c r="AB74" s="146"/>
      <c r="AC74" s="146"/>
      <c r="AD74" s="146"/>
      <c r="AE74" s="146"/>
      <c r="AF74" s="146"/>
      <c r="AG74" s="146" t="s">
        <v>128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49"/>
      <c r="B75" s="150"/>
      <c r="C75" s="175" t="s">
        <v>201</v>
      </c>
      <c r="D75" s="152"/>
      <c r="E75" s="153">
        <v>65.8</v>
      </c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46"/>
      <c r="Z75" s="146"/>
      <c r="AA75" s="146"/>
      <c r="AB75" s="146"/>
      <c r="AC75" s="146"/>
      <c r="AD75" s="146"/>
      <c r="AE75" s="146"/>
      <c r="AF75" s="146"/>
      <c r="AG75" s="146" t="s">
        <v>130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67">
        <v>15</v>
      </c>
      <c r="B76" s="168" t="s">
        <v>202</v>
      </c>
      <c r="C76" s="176" t="s">
        <v>203</v>
      </c>
      <c r="D76" s="169" t="s">
        <v>204</v>
      </c>
      <c r="E76" s="170">
        <v>15</v>
      </c>
      <c r="F76" s="171"/>
      <c r="G76" s="172">
        <f>ROUND(E76*F76,2)</f>
        <v>0</v>
      </c>
      <c r="H76" s="151">
        <v>0</v>
      </c>
      <c r="I76" s="151">
        <f>ROUND(E76*H76,2)</f>
        <v>0</v>
      </c>
      <c r="J76" s="151">
        <v>300</v>
      </c>
      <c r="K76" s="151">
        <f>ROUND(E76*J76,2)</f>
        <v>4500</v>
      </c>
      <c r="L76" s="151">
        <v>15</v>
      </c>
      <c r="M76" s="151">
        <f>G76*(1+L76/100)</f>
        <v>0</v>
      </c>
      <c r="N76" s="151">
        <v>0</v>
      </c>
      <c r="O76" s="151">
        <f>ROUND(E76*N76,2)</f>
        <v>0</v>
      </c>
      <c r="P76" s="151">
        <v>0</v>
      </c>
      <c r="Q76" s="151">
        <f>ROUND(E76*P76,2)</f>
        <v>0</v>
      </c>
      <c r="R76" s="151"/>
      <c r="S76" s="151" t="s">
        <v>125</v>
      </c>
      <c r="T76" s="151" t="s">
        <v>126</v>
      </c>
      <c r="U76" s="151">
        <v>0</v>
      </c>
      <c r="V76" s="151">
        <f>ROUND(E76*U76,2)</f>
        <v>0</v>
      </c>
      <c r="W76" s="151"/>
      <c r="X76" s="151" t="s">
        <v>127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128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45" outlineLevel="1" x14ac:dyDescent="0.2">
      <c r="A77" s="167">
        <v>16</v>
      </c>
      <c r="B77" s="168" t="s">
        <v>205</v>
      </c>
      <c r="C77" s="176" t="s">
        <v>206</v>
      </c>
      <c r="D77" s="169" t="s">
        <v>207</v>
      </c>
      <c r="E77" s="170">
        <v>5</v>
      </c>
      <c r="F77" s="171"/>
      <c r="G77" s="172">
        <f>ROUND(E77*F77,2)</f>
        <v>0</v>
      </c>
      <c r="H77" s="151">
        <v>0</v>
      </c>
      <c r="I77" s="151">
        <f>ROUND(E77*H77,2)</f>
        <v>0</v>
      </c>
      <c r="J77" s="151">
        <v>292.5</v>
      </c>
      <c r="K77" s="151">
        <f>ROUND(E77*J77,2)</f>
        <v>1462.5</v>
      </c>
      <c r="L77" s="151">
        <v>15</v>
      </c>
      <c r="M77" s="151">
        <f>G77*(1+L77/100)</f>
        <v>0</v>
      </c>
      <c r="N77" s="151">
        <v>0</v>
      </c>
      <c r="O77" s="151">
        <f>ROUND(E77*N77,2)</f>
        <v>0</v>
      </c>
      <c r="P77" s="151">
        <v>0</v>
      </c>
      <c r="Q77" s="151">
        <f>ROUND(E77*P77,2)</f>
        <v>0</v>
      </c>
      <c r="R77" s="151"/>
      <c r="S77" s="151" t="s">
        <v>125</v>
      </c>
      <c r="T77" s="151" t="s">
        <v>126</v>
      </c>
      <c r="U77" s="151">
        <v>0</v>
      </c>
      <c r="V77" s="151">
        <f>ROUND(E77*U77,2)</f>
        <v>0</v>
      </c>
      <c r="W77" s="151"/>
      <c r="X77" s="151" t="s">
        <v>208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209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7">
        <v>17</v>
      </c>
      <c r="B78" s="168" t="s">
        <v>210</v>
      </c>
      <c r="C78" s="176" t="s">
        <v>211</v>
      </c>
      <c r="D78" s="169" t="s">
        <v>207</v>
      </c>
      <c r="E78" s="170">
        <v>5</v>
      </c>
      <c r="F78" s="171"/>
      <c r="G78" s="172">
        <f>ROUND(E78*F78,2)</f>
        <v>0</v>
      </c>
      <c r="H78" s="151">
        <v>0</v>
      </c>
      <c r="I78" s="151">
        <f>ROUND(E78*H78,2)</f>
        <v>0</v>
      </c>
      <c r="J78" s="151">
        <v>325</v>
      </c>
      <c r="K78" s="151">
        <f>ROUND(E78*J78,2)</f>
        <v>1625</v>
      </c>
      <c r="L78" s="151">
        <v>15</v>
      </c>
      <c r="M78" s="151">
        <f>G78*(1+L78/100)</f>
        <v>0</v>
      </c>
      <c r="N78" s="151">
        <v>0</v>
      </c>
      <c r="O78" s="151">
        <f>ROUND(E78*N78,2)</f>
        <v>0</v>
      </c>
      <c r="P78" s="151">
        <v>0</v>
      </c>
      <c r="Q78" s="151">
        <f>ROUND(E78*P78,2)</f>
        <v>0</v>
      </c>
      <c r="R78" s="151"/>
      <c r="S78" s="151" t="s">
        <v>125</v>
      </c>
      <c r="T78" s="151" t="s">
        <v>126</v>
      </c>
      <c r="U78" s="151">
        <v>0</v>
      </c>
      <c r="V78" s="151">
        <f>ROUND(E78*U78,2)</f>
        <v>0</v>
      </c>
      <c r="W78" s="151"/>
      <c r="X78" s="151" t="s">
        <v>208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209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67">
        <v>18</v>
      </c>
      <c r="B79" s="168" t="s">
        <v>212</v>
      </c>
      <c r="C79" s="176" t="s">
        <v>213</v>
      </c>
      <c r="D79" s="169" t="s">
        <v>155</v>
      </c>
      <c r="E79" s="170">
        <v>1</v>
      </c>
      <c r="F79" s="171"/>
      <c r="G79" s="172">
        <f>ROUND(E79*F79,2)</f>
        <v>0</v>
      </c>
      <c r="H79" s="151">
        <v>0</v>
      </c>
      <c r="I79" s="151">
        <f>ROUND(E79*H79,2)</f>
        <v>0</v>
      </c>
      <c r="J79" s="151">
        <v>5000</v>
      </c>
      <c r="K79" s="151">
        <f>ROUND(E79*J79,2)</f>
        <v>5000</v>
      </c>
      <c r="L79" s="151">
        <v>15</v>
      </c>
      <c r="M79" s="151">
        <f>G79*(1+L79/100)</f>
        <v>0</v>
      </c>
      <c r="N79" s="151">
        <v>0</v>
      </c>
      <c r="O79" s="151">
        <f>ROUND(E79*N79,2)</f>
        <v>0</v>
      </c>
      <c r="P79" s="151">
        <v>0</v>
      </c>
      <c r="Q79" s="151">
        <f>ROUND(E79*P79,2)</f>
        <v>0</v>
      </c>
      <c r="R79" s="151"/>
      <c r="S79" s="151" t="s">
        <v>125</v>
      </c>
      <c r="T79" s="151" t="s">
        <v>126</v>
      </c>
      <c r="U79" s="151">
        <v>0</v>
      </c>
      <c r="V79" s="151">
        <f>ROUND(E79*U79,2)</f>
        <v>0</v>
      </c>
      <c r="W79" s="151"/>
      <c r="X79" s="151" t="s">
        <v>208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209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55" t="s">
        <v>122</v>
      </c>
      <c r="B80" s="156" t="s">
        <v>68</v>
      </c>
      <c r="C80" s="173" t="s">
        <v>69</v>
      </c>
      <c r="D80" s="157"/>
      <c r="E80" s="158"/>
      <c r="F80" s="159"/>
      <c r="G80" s="160">
        <f>SUMIF(AG81:AG125,"&lt;&gt;NOR",G81:G125)</f>
        <v>0</v>
      </c>
      <c r="H80" s="154"/>
      <c r="I80" s="154">
        <f>SUM(I81:I125)</f>
        <v>0</v>
      </c>
      <c r="J80" s="154"/>
      <c r="K80" s="154">
        <f>SUM(K81:K125)</f>
        <v>15730.340000000002</v>
      </c>
      <c r="L80" s="154"/>
      <c r="M80" s="154">
        <f>SUM(M81:M125)</f>
        <v>0</v>
      </c>
      <c r="N80" s="154"/>
      <c r="O80" s="154">
        <f>SUM(O81:O125)</f>
        <v>0</v>
      </c>
      <c r="P80" s="154"/>
      <c r="Q80" s="154">
        <f>SUM(Q81:Q125)</f>
        <v>3.33</v>
      </c>
      <c r="R80" s="154"/>
      <c r="S80" s="154"/>
      <c r="T80" s="154"/>
      <c r="U80" s="154"/>
      <c r="V80" s="154">
        <f>SUM(V81:V125)</f>
        <v>30.430000000000003</v>
      </c>
      <c r="W80" s="154"/>
      <c r="X80" s="154"/>
      <c r="AG80" t="s">
        <v>123</v>
      </c>
    </row>
    <row r="81" spans="1:60" outlineLevel="1" x14ac:dyDescent="0.2">
      <c r="A81" s="161">
        <v>19</v>
      </c>
      <c r="B81" s="162" t="s">
        <v>214</v>
      </c>
      <c r="C81" s="174" t="s">
        <v>215</v>
      </c>
      <c r="D81" s="163" t="s">
        <v>152</v>
      </c>
      <c r="E81" s="164">
        <v>11.5</v>
      </c>
      <c r="F81" s="165"/>
      <c r="G81" s="166">
        <f>ROUND(E81*F81,2)</f>
        <v>0</v>
      </c>
      <c r="H81" s="151">
        <v>0</v>
      </c>
      <c r="I81" s="151">
        <f>ROUND(E81*H81,2)</f>
        <v>0</v>
      </c>
      <c r="J81" s="151">
        <v>63.4</v>
      </c>
      <c r="K81" s="151">
        <f>ROUND(E81*J81,2)</f>
        <v>729.1</v>
      </c>
      <c r="L81" s="151">
        <v>15</v>
      </c>
      <c r="M81" s="151">
        <f>G81*(1+L81/100)</f>
        <v>0</v>
      </c>
      <c r="N81" s="151">
        <v>0</v>
      </c>
      <c r="O81" s="151">
        <f>ROUND(E81*N81,2)</f>
        <v>0</v>
      </c>
      <c r="P81" s="151">
        <v>0.02</v>
      </c>
      <c r="Q81" s="151">
        <f>ROUND(E81*P81,2)</f>
        <v>0.23</v>
      </c>
      <c r="R81" s="151"/>
      <c r="S81" s="151" t="s">
        <v>149</v>
      </c>
      <c r="T81" s="151" t="s">
        <v>149</v>
      </c>
      <c r="U81" s="151">
        <v>0.14699999999999999</v>
      </c>
      <c r="V81" s="151">
        <f>ROUND(E81*U81,2)</f>
        <v>1.69</v>
      </c>
      <c r="W81" s="151"/>
      <c r="X81" s="151" t="s">
        <v>127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128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49"/>
      <c r="B82" s="150"/>
      <c r="C82" s="175" t="s">
        <v>184</v>
      </c>
      <c r="D82" s="152"/>
      <c r="E82" s="153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46"/>
      <c r="Z82" s="146"/>
      <c r="AA82" s="146"/>
      <c r="AB82" s="146"/>
      <c r="AC82" s="146"/>
      <c r="AD82" s="146"/>
      <c r="AE82" s="146"/>
      <c r="AF82" s="146"/>
      <c r="AG82" s="146" t="s">
        <v>130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49"/>
      <c r="B83" s="150"/>
      <c r="C83" s="175" t="s">
        <v>190</v>
      </c>
      <c r="D83" s="152"/>
      <c r="E83" s="153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46"/>
      <c r="Z83" s="146"/>
      <c r="AA83" s="146"/>
      <c r="AB83" s="146"/>
      <c r="AC83" s="146"/>
      <c r="AD83" s="146"/>
      <c r="AE83" s="146"/>
      <c r="AF83" s="146"/>
      <c r="AG83" s="146" t="s">
        <v>130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49"/>
      <c r="B84" s="150"/>
      <c r="C84" s="175" t="s">
        <v>191</v>
      </c>
      <c r="D84" s="152"/>
      <c r="E84" s="153">
        <v>1.1000000000000001</v>
      </c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46"/>
      <c r="Z84" s="146"/>
      <c r="AA84" s="146"/>
      <c r="AB84" s="146"/>
      <c r="AC84" s="146"/>
      <c r="AD84" s="146"/>
      <c r="AE84" s="146"/>
      <c r="AF84" s="146"/>
      <c r="AG84" s="146" t="s">
        <v>130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49"/>
      <c r="B85" s="150"/>
      <c r="C85" s="175" t="s">
        <v>192</v>
      </c>
      <c r="D85" s="152"/>
      <c r="E85" s="153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46"/>
      <c r="Z85" s="146"/>
      <c r="AA85" s="146"/>
      <c r="AB85" s="146"/>
      <c r="AC85" s="146"/>
      <c r="AD85" s="146"/>
      <c r="AE85" s="146"/>
      <c r="AF85" s="146"/>
      <c r="AG85" s="146" t="s">
        <v>130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49"/>
      <c r="B86" s="150"/>
      <c r="C86" s="175" t="s">
        <v>193</v>
      </c>
      <c r="D86" s="152"/>
      <c r="E86" s="153">
        <v>1.9</v>
      </c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46"/>
      <c r="Z86" s="146"/>
      <c r="AA86" s="146"/>
      <c r="AB86" s="146"/>
      <c r="AC86" s="146"/>
      <c r="AD86" s="146"/>
      <c r="AE86" s="146"/>
      <c r="AF86" s="146"/>
      <c r="AG86" s="146" t="s">
        <v>130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49"/>
      <c r="B87" s="150"/>
      <c r="C87" s="175" t="s">
        <v>194</v>
      </c>
      <c r="D87" s="152"/>
      <c r="E87" s="153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46"/>
      <c r="Z87" s="146"/>
      <c r="AA87" s="146"/>
      <c r="AB87" s="146"/>
      <c r="AC87" s="146"/>
      <c r="AD87" s="146"/>
      <c r="AE87" s="146"/>
      <c r="AF87" s="146"/>
      <c r="AG87" s="146" t="s">
        <v>130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49"/>
      <c r="B88" s="150"/>
      <c r="C88" s="175" t="s">
        <v>195</v>
      </c>
      <c r="D88" s="152"/>
      <c r="E88" s="153">
        <v>8.5</v>
      </c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46"/>
      <c r="Z88" s="146"/>
      <c r="AA88" s="146"/>
      <c r="AB88" s="146"/>
      <c r="AC88" s="146"/>
      <c r="AD88" s="146"/>
      <c r="AE88" s="146"/>
      <c r="AF88" s="146"/>
      <c r="AG88" s="146" t="s">
        <v>130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61">
        <v>20</v>
      </c>
      <c r="B89" s="162" t="s">
        <v>216</v>
      </c>
      <c r="C89" s="174" t="s">
        <v>217</v>
      </c>
      <c r="D89" s="163" t="s">
        <v>152</v>
      </c>
      <c r="E89" s="164">
        <v>34.545000000000002</v>
      </c>
      <c r="F89" s="165"/>
      <c r="G89" s="166">
        <f>ROUND(E89*F89,2)</f>
        <v>0</v>
      </c>
      <c r="H89" s="151">
        <v>0</v>
      </c>
      <c r="I89" s="151">
        <f>ROUND(E89*H89,2)</f>
        <v>0</v>
      </c>
      <c r="J89" s="151">
        <v>32.4</v>
      </c>
      <c r="K89" s="151">
        <f>ROUND(E89*J89,2)</f>
        <v>1119.26</v>
      </c>
      <c r="L89" s="151">
        <v>15</v>
      </c>
      <c r="M89" s="151">
        <f>G89*(1+L89/100)</f>
        <v>0</v>
      </c>
      <c r="N89" s="151">
        <v>0</v>
      </c>
      <c r="O89" s="151">
        <f>ROUND(E89*N89,2)</f>
        <v>0</v>
      </c>
      <c r="P89" s="151">
        <v>0.01</v>
      </c>
      <c r="Q89" s="151">
        <f>ROUND(E89*P89,2)</f>
        <v>0.35</v>
      </c>
      <c r="R89" s="151"/>
      <c r="S89" s="151" t="s">
        <v>149</v>
      </c>
      <c r="T89" s="151" t="s">
        <v>149</v>
      </c>
      <c r="U89" s="151">
        <v>0.1</v>
      </c>
      <c r="V89" s="151">
        <f>ROUND(E89*U89,2)</f>
        <v>3.45</v>
      </c>
      <c r="W89" s="151"/>
      <c r="X89" s="151" t="s">
        <v>127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181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49"/>
      <c r="B90" s="150"/>
      <c r="C90" s="175" t="s">
        <v>158</v>
      </c>
      <c r="D90" s="152"/>
      <c r="E90" s="153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46"/>
      <c r="Z90" s="146"/>
      <c r="AA90" s="146"/>
      <c r="AB90" s="146"/>
      <c r="AC90" s="146"/>
      <c r="AD90" s="146"/>
      <c r="AE90" s="146"/>
      <c r="AF90" s="146"/>
      <c r="AG90" s="146" t="s">
        <v>130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49"/>
      <c r="B91" s="150"/>
      <c r="C91" s="175" t="s">
        <v>159</v>
      </c>
      <c r="D91" s="152"/>
      <c r="E91" s="153">
        <v>32.9</v>
      </c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46"/>
      <c r="Z91" s="146"/>
      <c r="AA91" s="146"/>
      <c r="AB91" s="146"/>
      <c r="AC91" s="146"/>
      <c r="AD91" s="146"/>
      <c r="AE91" s="146"/>
      <c r="AF91" s="146"/>
      <c r="AG91" s="146" t="s">
        <v>130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49"/>
      <c r="B92" s="150"/>
      <c r="C92" s="175" t="s">
        <v>160</v>
      </c>
      <c r="D92" s="152"/>
      <c r="E92" s="153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46"/>
      <c r="Z92" s="146"/>
      <c r="AA92" s="146"/>
      <c r="AB92" s="146"/>
      <c r="AC92" s="146"/>
      <c r="AD92" s="146"/>
      <c r="AE92" s="146"/>
      <c r="AF92" s="146"/>
      <c r="AG92" s="146" t="s">
        <v>130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49"/>
      <c r="B93" s="150"/>
      <c r="C93" s="175" t="s">
        <v>161</v>
      </c>
      <c r="D93" s="152"/>
      <c r="E93" s="153">
        <v>1.645</v>
      </c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46"/>
      <c r="Z93" s="146"/>
      <c r="AA93" s="146"/>
      <c r="AB93" s="146"/>
      <c r="AC93" s="146"/>
      <c r="AD93" s="146"/>
      <c r="AE93" s="146"/>
      <c r="AF93" s="146"/>
      <c r="AG93" s="146" t="s">
        <v>130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1">
        <v>21</v>
      </c>
      <c r="B94" s="162" t="s">
        <v>218</v>
      </c>
      <c r="C94" s="174" t="s">
        <v>219</v>
      </c>
      <c r="D94" s="163" t="s">
        <v>152</v>
      </c>
      <c r="E94" s="164">
        <v>126.69929999999999</v>
      </c>
      <c r="F94" s="165"/>
      <c r="G94" s="166">
        <f>ROUND(E94*F94,2)</f>
        <v>0</v>
      </c>
      <c r="H94" s="151">
        <v>0</v>
      </c>
      <c r="I94" s="151">
        <f>ROUND(E94*H94,2)</f>
        <v>0</v>
      </c>
      <c r="J94" s="151">
        <v>25.9</v>
      </c>
      <c r="K94" s="151">
        <f>ROUND(E94*J94,2)</f>
        <v>3281.51</v>
      </c>
      <c r="L94" s="151">
        <v>15</v>
      </c>
      <c r="M94" s="151">
        <f>G94*(1+L94/100)</f>
        <v>0</v>
      </c>
      <c r="N94" s="151">
        <v>0</v>
      </c>
      <c r="O94" s="151">
        <f>ROUND(E94*N94,2)</f>
        <v>0</v>
      </c>
      <c r="P94" s="151">
        <v>0.01</v>
      </c>
      <c r="Q94" s="151">
        <f>ROUND(E94*P94,2)</f>
        <v>1.27</v>
      </c>
      <c r="R94" s="151"/>
      <c r="S94" s="151" t="s">
        <v>149</v>
      </c>
      <c r="T94" s="151" t="s">
        <v>149</v>
      </c>
      <c r="U94" s="151">
        <v>0.08</v>
      </c>
      <c r="V94" s="151">
        <f>ROUND(E94*U94,2)</f>
        <v>10.14</v>
      </c>
      <c r="W94" s="151"/>
      <c r="X94" s="151" t="s">
        <v>127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181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49"/>
      <c r="B95" s="150"/>
      <c r="C95" s="175" t="s">
        <v>171</v>
      </c>
      <c r="D95" s="152"/>
      <c r="E95" s="153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46"/>
      <c r="Z95" s="146"/>
      <c r="AA95" s="146"/>
      <c r="AB95" s="146"/>
      <c r="AC95" s="146"/>
      <c r="AD95" s="146"/>
      <c r="AE95" s="146"/>
      <c r="AF95" s="146"/>
      <c r="AG95" s="146" t="s">
        <v>130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49"/>
      <c r="B96" s="150"/>
      <c r="C96" s="175" t="s">
        <v>172</v>
      </c>
      <c r="D96" s="152"/>
      <c r="E96" s="153">
        <v>108.96599999999999</v>
      </c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46"/>
      <c r="Z96" s="146"/>
      <c r="AA96" s="146"/>
      <c r="AB96" s="146"/>
      <c r="AC96" s="146"/>
      <c r="AD96" s="146"/>
      <c r="AE96" s="146"/>
      <c r="AF96" s="146"/>
      <c r="AG96" s="146" t="s">
        <v>130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49"/>
      <c r="B97" s="150"/>
      <c r="C97" s="175" t="s">
        <v>173</v>
      </c>
      <c r="D97" s="152"/>
      <c r="E97" s="153">
        <v>11.7</v>
      </c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46"/>
      <c r="Z97" s="146"/>
      <c r="AA97" s="146"/>
      <c r="AB97" s="146"/>
      <c r="AC97" s="146"/>
      <c r="AD97" s="146"/>
      <c r="AE97" s="146"/>
      <c r="AF97" s="146"/>
      <c r="AG97" s="146" t="s">
        <v>130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49"/>
      <c r="B98" s="150"/>
      <c r="C98" s="175" t="s">
        <v>160</v>
      </c>
      <c r="D98" s="152"/>
      <c r="E98" s="153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46"/>
      <c r="Z98" s="146"/>
      <c r="AA98" s="146"/>
      <c r="AB98" s="146"/>
      <c r="AC98" s="146"/>
      <c r="AD98" s="146"/>
      <c r="AE98" s="146"/>
      <c r="AF98" s="146"/>
      <c r="AG98" s="146" t="s">
        <v>130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49"/>
      <c r="B99" s="150"/>
      <c r="C99" s="175" t="s">
        <v>174</v>
      </c>
      <c r="D99" s="152"/>
      <c r="E99" s="153">
        <v>6.0332999999999997</v>
      </c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46"/>
      <c r="Z99" s="146"/>
      <c r="AA99" s="146"/>
      <c r="AB99" s="146"/>
      <c r="AC99" s="146"/>
      <c r="AD99" s="146"/>
      <c r="AE99" s="146"/>
      <c r="AF99" s="146"/>
      <c r="AG99" s="146" t="s">
        <v>130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61">
        <v>22</v>
      </c>
      <c r="B100" s="162" t="s">
        <v>220</v>
      </c>
      <c r="C100" s="174" t="s">
        <v>221</v>
      </c>
      <c r="D100" s="163" t="s">
        <v>152</v>
      </c>
      <c r="E100" s="164">
        <v>1.68</v>
      </c>
      <c r="F100" s="165"/>
      <c r="G100" s="166">
        <f>ROUND(E100*F100,2)</f>
        <v>0</v>
      </c>
      <c r="H100" s="151">
        <v>0</v>
      </c>
      <c r="I100" s="151">
        <f>ROUND(E100*H100,2)</f>
        <v>0</v>
      </c>
      <c r="J100" s="151">
        <v>84.3</v>
      </c>
      <c r="K100" s="151">
        <f>ROUND(E100*J100,2)</f>
        <v>141.62</v>
      </c>
      <c r="L100" s="151">
        <v>15</v>
      </c>
      <c r="M100" s="151">
        <f>G100*(1+L100/100)</f>
        <v>0</v>
      </c>
      <c r="N100" s="151">
        <v>0</v>
      </c>
      <c r="O100" s="151">
        <f>ROUND(E100*N100,2)</f>
        <v>0</v>
      </c>
      <c r="P100" s="151">
        <v>4.5999999999999999E-2</v>
      </c>
      <c r="Q100" s="151">
        <f>ROUND(E100*P100,2)</f>
        <v>0.08</v>
      </c>
      <c r="R100" s="151"/>
      <c r="S100" s="151" t="s">
        <v>149</v>
      </c>
      <c r="T100" s="151" t="s">
        <v>149</v>
      </c>
      <c r="U100" s="151">
        <v>0.26</v>
      </c>
      <c r="V100" s="151">
        <f>ROUND(E100*U100,2)</f>
        <v>0.44</v>
      </c>
      <c r="W100" s="151"/>
      <c r="X100" s="151" t="s">
        <v>127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128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49"/>
      <c r="B101" s="150"/>
      <c r="C101" s="175" t="s">
        <v>171</v>
      </c>
      <c r="D101" s="152"/>
      <c r="E101" s="153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130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49"/>
      <c r="B102" s="150"/>
      <c r="C102" s="175" t="s">
        <v>222</v>
      </c>
      <c r="D102" s="152"/>
      <c r="E102" s="153">
        <v>-18</v>
      </c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130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49"/>
      <c r="B103" s="150"/>
      <c r="C103" s="175" t="s">
        <v>223</v>
      </c>
      <c r="D103" s="152"/>
      <c r="E103" s="153">
        <v>5.6</v>
      </c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130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49"/>
      <c r="B104" s="150"/>
      <c r="C104" s="175" t="s">
        <v>177</v>
      </c>
      <c r="D104" s="152"/>
      <c r="E104" s="153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130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49"/>
      <c r="B105" s="150"/>
      <c r="C105" s="175" t="s">
        <v>178</v>
      </c>
      <c r="D105" s="152"/>
      <c r="E105" s="153">
        <v>14.08</v>
      </c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130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61">
        <v>23</v>
      </c>
      <c r="B106" s="162" t="s">
        <v>224</v>
      </c>
      <c r="C106" s="174" t="s">
        <v>225</v>
      </c>
      <c r="D106" s="163" t="s">
        <v>152</v>
      </c>
      <c r="E106" s="164">
        <v>12.4</v>
      </c>
      <c r="F106" s="165"/>
      <c r="G106" s="166">
        <f>ROUND(E106*F106,2)</f>
        <v>0</v>
      </c>
      <c r="H106" s="151">
        <v>0</v>
      </c>
      <c r="I106" s="151">
        <f>ROUND(E106*H106,2)</f>
        <v>0</v>
      </c>
      <c r="J106" s="151">
        <v>172</v>
      </c>
      <c r="K106" s="151">
        <f>ROUND(E106*J106,2)</f>
        <v>2132.8000000000002</v>
      </c>
      <c r="L106" s="151">
        <v>15</v>
      </c>
      <c r="M106" s="151">
        <f>G106*(1+L106/100)</f>
        <v>0</v>
      </c>
      <c r="N106" s="151">
        <v>0</v>
      </c>
      <c r="O106" s="151">
        <f>ROUND(E106*N106,2)</f>
        <v>0</v>
      </c>
      <c r="P106" s="151">
        <v>6.8000000000000005E-2</v>
      </c>
      <c r="Q106" s="151">
        <f>ROUND(E106*P106,2)</f>
        <v>0.84</v>
      </c>
      <c r="R106" s="151"/>
      <c r="S106" s="151" t="s">
        <v>149</v>
      </c>
      <c r="T106" s="151" t="s">
        <v>149</v>
      </c>
      <c r="U106" s="151">
        <v>0.48</v>
      </c>
      <c r="V106" s="151">
        <f>ROUND(E106*U106,2)</f>
        <v>5.95</v>
      </c>
      <c r="W106" s="151"/>
      <c r="X106" s="151" t="s">
        <v>127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128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49"/>
      <c r="B107" s="150"/>
      <c r="C107" s="175" t="s">
        <v>171</v>
      </c>
      <c r="D107" s="152"/>
      <c r="E107" s="153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130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49"/>
      <c r="B108" s="150"/>
      <c r="C108" s="175" t="s">
        <v>226</v>
      </c>
      <c r="D108" s="152"/>
      <c r="E108" s="153">
        <v>18</v>
      </c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130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49"/>
      <c r="B109" s="150"/>
      <c r="C109" s="175" t="s">
        <v>227</v>
      </c>
      <c r="D109" s="152"/>
      <c r="E109" s="153">
        <v>-5.6</v>
      </c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130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7">
        <v>24</v>
      </c>
      <c r="B110" s="168" t="s">
        <v>228</v>
      </c>
      <c r="C110" s="176" t="s">
        <v>229</v>
      </c>
      <c r="D110" s="169" t="s">
        <v>152</v>
      </c>
      <c r="E110" s="170">
        <v>12</v>
      </c>
      <c r="F110" s="171"/>
      <c r="G110" s="172">
        <f>ROUND(E110*F110,2)</f>
        <v>0</v>
      </c>
      <c r="H110" s="151">
        <v>0</v>
      </c>
      <c r="I110" s="151">
        <f>ROUND(E110*H110,2)</f>
        <v>0</v>
      </c>
      <c r="J110" s="151">
        <v>177</v>
      </c>
      <c r="K110" s="151">
        <f>ROUND(E110*J110,2)</f>
        <v>2124</v>
      </c>
      <c r="L110" s="151">
        <v>15</v>
      </c>
      <c r="M110" s="151">
        <f>G110*(1+L110/100)</f>
        <v>0</v>
      </c>
      <c r="N110" s="151">
        <v>0</v>
      </c>
      <c r="O110" s="151">
        <f>ROUND(E110*N110,2)</f>
        <v>0</v>
      </c>
      <c r="P110" s="151">
        <v>1.098E-2</v>
      </c>
      <c r="Q110" s="151">
        <f>ROUND(E110*P110,2)</f>
        <v>0.13</v>
      </c>
      <c r="R110" s="151"/>
      <c r="S110" s="151" t="s">
        <v>149</v>
      </c>
      <c r="T110" s="151" t="s">
        <v>149</v>
      </c>
      <c r="U110" s="151">
        <v>0.37</v>
      </c>
      <c r="V110" s="151">
        <f>ROUND(E110*U110,2)</f>
        <v>4.4400000000000004</v>
      </c>
      <c r="W110" s="151"/>
      <c r="X110" s="151" t="s">
        <v>127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128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67">
        <v>25</v>
      </c>
      <c r="B111" s="168" t="s">
        <v>230</v>
      </c>
      <c r="C111" s="176" t="s">
        <v>231</v>
      </c>
      <c r="D111" s="169" t="s">
        <v>152</v>
      </c>
      <c r="E111" s="170">
        <v>12</v>
      </c>
      <c r="F111" s="171"/>
      <c r="G111" s="172">
        <f>ROUND(E111*F111,2)</f>
        <v>0</v>
      </c>
      <c r="H111" s="151">
        <v>0</v>
      </c>
      <c r="I111" s="151">
        <f>ROUND(E111*H111,2)</f>
        <v>0</v>
      </c>
      <c r="J111" s="151">
        <v>31.6</v>
      </c>
      <c r="K111" s="151">
        <f>ROUND(E111*J111,2)</f>
        <v>379.2</v>
      </c>
      <c r="L111" s="151">
        <v>15</v>
      </c>
      <c r="M111" s="151">
        <f>G111*(1+L111/100)</f>
        <v>0</v>
      </c>
      <c r="N111" s="151">
        <v>0</v>
      </c>
      <c r="O111" s="151">
        <f>ROUND(E111*N111,2)</f>
        <v>0</v>
      </c>
      <c r="P111" s="151">
        <v>8.0000000000000002E-3</v>
      </c>
      <c r="Q111" s="151">
        <f>ROUND(E111*P111,2)</f>
        <v>0.1</v>
      </c>
      <c r="R111" s="151"/>
      <c r="S111" s="151" t="s">
        <v>149</v>
      </c>
      <c r="T111" s="151" t="s">
        <v>149</v>
      </c>
      <c r="U111" s="151">
        <v>7.0000000000000007E-2</v>
      </c>
      <c r="V111" s="151">
        <f>ROUND(E111*U111,2)</f>
        <v>0.84</v>
      </c>
      <c r="W111" s="151"/>
      <c r="X111" s="151" t="s">
        <v>127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128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7">
        <v>26</v>
      </c>
      <c r="B112" s="168" t="s">
        <v>232</v>
      </c>
      <c r="C112" s="176" t="s">
        <v>233</v>
      </c>
      <c r="D112" s="169" t="s">
        <v>234</v>
      </c>
      <c r="E112" s="170">
        <v>1.6</v>
      </c>
      <c r="F112" s="171"/>
      <c r="G112" s="172">
        <f>ROUND(E112*F112,2)</f>
        <v>0</v>
      </c>
      <c r="H112" s="151">
        <v>0</v>
      </c>
      <c r="I112" s="151">
        <f>ROUND(E112*H112,2)</f>
        <v>0</v>
      </c>
      <c r="J112" s="151">
        <v>413.5</v>
      </c>
      <c r="K112" s="151">
        <f>ROUND(E112*J112,2)</f>
        <v>661.6</v>
      </c>
      <c r="L112" s="151">
        <v>15</v>
      </c>
      <c r="M112" s="151">
        <f>G112*(1+L112/100)</f>
        <v>0</v>
      </c>
      <c r="N112" s="151">
        <v>0</v>
      </c>
      <c r="O112" s="151">
        <f>ROUND(E112*N112,2)</f>
        <v>0</v>
      </c>
      <c r="P112" s="151">
        <v>0.17399999999999999</v>
      </c>
      <c r="Q112" s="151">
        <f>ROUND(E112*P112,2)</f>
        <v>0.28000000000000003</v>
      </c>
      <c r="R112" s="151"/>
      <c r="S112" s="151" t="s">
        <v>149</v>
      </c>
      <c r="T112" s="151" t="s">
        <v>149</v>
      </c>
      <c r="U112" s="151">
        <v>0.95</v>
      </c>
      <c r="V112" s="151">
        <f>ROUND(E112*U112,2)</f>
        <v>1.52</v>
      </c>
      <c r="W112" s="151"/>
      <c r="X112" s="151" t="s">
        <v>127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128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61">
        <v>27</v>
      </c>
      <c r="B113" s="162" t="s">
        <v>235</v>
      </c>
      <c r="C113" s="174" t="s">
        <v>236</v>
      </c>
      <c r="D113" s="163" t="s">
        <v>237</v>
      </c>
      <c r="E113" s="164">
        <v>19</v>
      </c>
      <c r="F113" s="165"/>
      <c r="G113" s="166">
        <f>ROUND(E113*F113,2)</f>
        <v>0</v>
      </c>
      <c r="H113" s="151">
        <v>0</v>
      </c>
      <c r="I113" s="151">
        <f>ROUND(E113*H113,2)</f>
        <v>0</v>
      </c>
      <c r="J113" s="151">
        <v>99</v>
      </c>
      <c r="K113" s="151">
        <f>ROUND(E113*J113,2)</f>
        <v>1881</v>
      </c>
      <c r="L113" s="151">
        <v>15</v>
      </c>
      <c r="M113" s="151">
        <f>G113*(1+L113/100)</f>
        <v>0</v>
      </c>
      <c r="N113" s="151">
        <v>0</v>
      </c>
      <c r="O113" s="151">
        <f>ROUND(E113*N113,2)</f>
        <v>0</v>
      </c>
      <c r="P113" s="151">
        <v>0</v>
      </c>
      <c r="Q113" s="151">
        <f>ROUND(E113*P113,2)</f>
        <v>0</v>
      </c>
      <c r="R113" s="151"/>
      <c r="S113" s="151" t="s">
        <v>125</v>
      </c>
      <c r="T113" s="151" t="s">
        <v>126</v>
      </c>
      <c r="U113" s="151">
        <v>0</v>
      </c>
      <c r="V113" s="151">
        <f>ROUND(E113*U113,2)</f>
        <v>0</v>
      </c>
      <c r="W113" s="151"/>
      <c r="X113" s="151" t="s">
        <v>127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128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49"/>
      <c r="B114" s="150"/>
      <c r="C114" s="175" t="s">
        <v>238</v>
      </c>
      <c r="D114" s="152"/>
      <c r="E114" s="153">
        <v>19</v>
      </c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46"/>
      <c r="Z114" s="146"/>
      <c r="AA114" s="146"/>
      <c r="AB114" s="146"/>
      <c r="AC114" s="146"/>
      <c r="AD114" s="146"/>
      <c r="AE114" s="146"/>
      <c r="AF114" s="146"/>
      <c r="AG114" s="146" t="s">
        <v>130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67">
        <v>28</v>
      </c>
      <c r="B115" s="168" t="s">
        <v>239</v>
      </c>
      <c r="C115" s="176" t="s">
        <v>364</v>
      </c>
      <c r="D115" s="169" t="s">
        <v>155</v>
      </c>
      <c r="E115" s="170">
        <v>1</v>
      </c>
      <c r="F115" s="171"/>
      <c r="G115" s="172">
        <f>ROUND(E115*F115,2)</f>
        <v>0</v>
      </c>
      <c r="H115" s="151">
        <v>0</v>
      </c>
      <c r="I115" s="151">
        <f>ROUND(E115*H115,2)</f>
        <v>0</v>
      </c>
      <c r="J115" s="151">
        <v>1000</v>
      </c>
      <c r="K115" s="151">
        <f>ROUND(E115*J115,2)</f>
        <v>1000</v>
      </c>
      <c r="L115" s="151">
        <v>15</v>
      </c>
      <c r="M115" s="151">
        <f>G115*(1+L115/100)</f>
        <v>0</v>
      </c>
      <c r="N115" s="151">
        <v>0</v>
      </c>
      <c r="O115" s="151">
        <f>ROUND(E115*N115,2)</f>
        <v>0</v>
      </c>
      <c r="P115" s="151">
        <v>0</v>
      </c>
      <c r="Q115" s="151">
        <f>ROUND(E115*P115,2)</f>
        <v>0</v>
      </c>
      <c r="R115" s="151"/>
      <c r="S115" s="151" t="s">
        <v>125</v>
      </c>
      <c r="T115" s="151" t="s">
        <v>126</v>
      </c>
      <c r="U115" s="151">
        <v>0</v>
      </c>
      <c r="V115" s="151">
        <f>ROUND(E115*U115,2)</f>
        <v>0</v>
      </c>
      <c r="W115" s="151"/>
      <c r="X115" s="151" t="s">
        <v>127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128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 x14ac:dyDescent="0.2">
      <c r="A116" s="161">
        <v>29</v>
      </c>
      <c r="B116" s="162" t="s">
        <v>240</v>
      </c>
      <c r="C116" s="174" t="s">
        <v>241</v>
      </c>
      <c r="D116" s="163" t="s">
        <v>152</v>
      </c>
      <c r="E116" s="164">
        <v>11.5</v>
      </c>
      <c r="F116" s="165"/>
      <c r="G116" s="166">
        <f>ROUND(E116*F116,2)</f>
        <v>0</v>
      </c>
      <c r="H116" s="151">
        <v>0</v>
      </c>
      <c r="I116" s="151">
        <f>ROUND(E116*H116,2)</f>
        <v>0</v>
      </c>
      <c r="J116" s="151">
        <v>38.5</v>
      </c>
      <c r="K116" s="151">
        <f>ROUND(E116*J116,2)</f>
        <v>442.75</v>
      </c>
      <c r="L116" s="151">
        <v>15</v>
      </c>
      <c r="M116" s="151">
        <f>G116*(1+L116/100)</f>
        <v>0</v>
      </c>
      <c r="N116" s="151">
        <v>0</v>
      </c>
      <c r="O116" s="151">
        <f>ROUND(E116*N116,2)</f>
        <v>0</v>
      </c>
      <c r="P116" s="151">
        <v>1.75E-3</v>
      </c>
      <c r="Q116" s="151">
        <f>ROUND(E116*P116,2)</f>
        <v>0.02</v>
      </c>
      <c r="R116" s="151"/>
      <c r="S116" s="151" t="s">
        <v>125</v>
      </c>
      <c r="T116" s="151" t="s">
        <v>126</v>
      </c>
      <c r="U116" s="151">
        <v>0.17</v>
      </c>
      <c r="V116" s="151">
        <f>ROUND(E116*U116,2)</f>
        <v>1.96</v>
      </c>
      <c r="W116" s="151"/>
      <c r="X116" s="151" t="s">
        <v>127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128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49"/>
      <c r="B117" s="150"/>
      <c r="C117" s="175" t="s">
        <v>184</v>
      </c>
      <c r="D117" s="152"/>
      <c r="E117" s="153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130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49"/>
      <c r="B118" s="150"/>
      <c r="C118" s="175" t="s">
        <v>190</v>
      </c>
      <c r="D118" s="152"/>
      <c r="E118" s="153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130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49"/>
      <c r="B119" s="150"/>
      <c r="C119" s="175" t="s">
        <v>191</v>
      </c>
      <c r="D119" s="152"/>
      <c r="E119" s="153">
        <v>1.1000000000000001</v>
      </c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130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49"/>
      <c r="B120" s="150"/>
      <c r="C120" s="175" t="s">
        <v>192</v>
      </c>
      <c r="D120" s="152"/>
      <c r="E120" s="153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130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49"/>
      <c r="B121" s="150"/>
      <c r="C121" s="175" t="s">
        <v>193</v>
      </c>
      <c r="D121" s="152"/>
      <c r="E121" s="153">
        <v>1.9</v>
      </c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130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49"/>
      <c r="B122" s="150"/>
      <c r="C122" s="175" t="s">
        <v>194</v>
      </c>
      <c r="D122" s="152"/>
      <c r="E122" s="153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130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49"/>
      <c r="B123" s="150"/>
      <c r="C123" s="175" t="s">
        <v>195</v>
      </c>
      <c r="D123" s="152"/>
      <c r="E123" s="153">
        <v>8.5</v>
      </c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130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67">
        <v>30</v>
      </c>
      <c r="B124" s="168" t="s">
        <v>242</v>
      </c>
      <c r="C124" s="176" t="s">
        <v>243</v>
      </c>
      <c r="D124" s="169" t="s">
        <v>207</v>
      </c>
      <c r="E124" s="170">
        <v>5</v>
      </c>
      <c r="F124" s="171"/>
      <c r="G124" s="172">
        <f>ROUND(E124*F124,2)</f>
        <v>0</v>
      </c>
      <c r="H124" s="151">
        <v>0</v>
      </c>
      <c r="I124" s="151">
        <f>ROUND(E124*H124,2)</f>
        <v>0</v>
      </c>
      <c r="J124" s="151">
        <v>300</v>
      </c>
      <c r="K124" s="151">
        <f>ROUND(E124*J124,2)</f>
        <v>1500</v>
      </c>
      <c r="L124" s="151">
        <v>15</v>
      </c>
      <c r="M124" s="151">
        <f>G124*(1+L124/100)</f>
        <v>0</v>
      </c>
      <c r="N124" s="151">
        <v>0</v>
      </c>
      <c r="O124" s="151">
        <f>ROUND(E124*N124,2)</f>
        <v>0</v>
      </c>
      <c r="P124" s="151">
        <v>0</v>
      </c>
      <c r="Q124" s="151">
        <f>ROUND(E124*P124,2)</f>
        <v>0</v>
      </c>
      <c r="R124" s="151"/>
      <c r="S124" s="151" t="s">
        <v>125</v>
      </c>
      <c r="T124" s="151" t="s">
        <v>126</v>
      </c>
      <c r="U124" s="151">
        <v>0</v>
      </c>
      <c r="V124" s="151">
        <f>ROUND(E124*U124,2)</f>
        <v>0</v>
      </c>
      <c r="W124" s="151"/>
      <c r="X124" s="151" t="s">
        <v>127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128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67">
        <v>31</v>
      </c>
      <c r="B125" s="168" t="s">
        <v>244</v>
      </c>
      <c r="C125" s="176" t="s">
        <v>245</v>
      </c>
      <c r="D125" s="169" t="s">
        <v>246</v>
      </c>
      <c r="E125" s="170">
        <v>1</v>
      </c>
      <c r="F125" s="171"/>
      <c r="G125" s="172">
        <f>ROUND(E125*F125,2)</f>
        <v>0</v>
      </c>
      <c r="H125" s="151">
        <v>0</v>
      </c>
      <c r="I125" s="151">
        <f>ROUND(E125*H125,2)</f>
        <v>0</v>
      </c>
      <c r="J125" s="151">
        <v>337.5</v>
      </c>
      <c r="K125" s="151">
        <f>ROUND(E125*J125,2)</f>
        <v>337.5</v>
      </c>
      <c r="L125" s="151">
        <v>15</v>
      </c>
      <c r="M125" s="151">
        <f>G125*(1+L125/100)</f>
        <v>0</v>
      </c>
      <c r="N125" s="151">
        <v>0</v>
      </c>
      <c r="O125" s="151">
        <f>ROUND(E125*N125,2)</f>
        <v>0</v>
      </c>
      <c r="P125" s="151">
        <v>3.1870000000000002E-2</v>
      </c>
      <c r="Q125" s="151">
        <f>ROUND(E125*P125,2)</f>
        <v>0.03</v>
      </c>
      <c r="R125" s="151"/>
      <c r="S125" s="151" t="s">
        <v>149</v>
      </c>
      <c r="T125" s="151" t="s">
        <v>149</v>
      </c>
      <c r="U125" s="151">
        <v>0</v>
      </c>
      <c r="V125" s="151">
        <f>ROUND(E125*U125,2)</f>
        <v>0</v>
      </c>
      <c r="W125" s="151"/>
      <c r="X125" s="151" t="s">
        <v>247</v>
      </c>
      <c r="Y125" s="146"/>
      <c r="Z125" s="146"/>
      <c r="AA125" s="146"/>
      <c r="AB125" s="146"/>
      <c r="AC125" s="146"/>
      <c r="AD125" s="146"/>
      <c r="AE125" s="146"/>
      <c r="AF125" s="146"/>
      <c r="AG125" s="146" t="s">
        <v>248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55" t="s">
        <v>122</v>
      </c>
      <c r="B126" s="156" t="s">
        <v>70</v>
      </c>
      <c r="C126" s="173" t="s">
        <v>71</v>
      </c>
      <c r="D126" s="157"/>
      <c r="E126" s="158"/>
      <c r="F126" s="159"/>
      <c r="G126" s="160">
        <f>SUMIF(AG127:AG130,"&lt;&gt;NOR",G127:G130)</f>
        <v>0</v>
      </c>
      <c r="H126" s="154"/>
      <c r="I126" s="154">
        <f>SUM(I127:I130)</f>
        <v>0</v>
      </c>
      <c r="J126" s="154"/>
      <c r="K126" s="154">
        <f>SUM(K127:K130)</f>
        <v>2173.6999999999998</v>
      </c>
      <c r="L126" s="154"/>
      <c r="M126" s="154">
        <f>SUM(M127:M130)</f>
        <v>0</v>
      </c>
      <c r="N126" s="154"/>
      <c r="O126" s="154">
        <f>SUM(O127:O130)</f>
        <v>0</v>
      </c>
      <c r="P126" s="154"/>
      <c r="Q126" s="154">
        <f>SUM(Q127:Q130)</f>
        <v>0</v>
      </c>
      <c r="R126" s="154"/>
      <c r="S126" s="154"/>
      <c r="T126" s="154"/>
      <c r="U126" s="154"/>
      <c r="V126" s="154">
        <f>SUM(V127:V130)</f>
        <v>5.54</v>
      </c>
      <c r="W126" s="154"/>
      <c r="X126" s="154"/>
      <c r="AG126" t="s">
        <v>123</v>
      </c>
    </row>
    <row r="127" spans="1:60" outlineLevel="1" x14ac:dyDescent="0.2">
      <c r="A127" s="161">
        <v>32</v>
      </c>
      <c r="B127" s="162" t="s">
        <v>249</v>
      </c>
      <c r="C127" s="174" t="s">
        <v>250</v>
      </c>
      <c r="D127" s="163" t="s">
        <v>251</v>
      </c>
      <c r="E127" s="164">
        <v>2.92557</v>
      </c>
      <c r="F127" s="165"/>
      <c r="G127" s="166">
        <f>ROUND(E127*F127,2)</f>
        <v>0</v>
      </c>
      <c r="H127" s="151">
        <v>0</v>
      </c>
      <c r="I127" s="151">
        <f>ROUND(E127*H127,2)</f>
        <v>0</v>
      </c>
      <c r="J127" s="151">
        <v>743</v>
      </c>
      <c r="K127" s="151">
        <f>ROUND(E127*J127,2)</f>
        <v>2173.6999999999998</v>
      </c>
      <c r="L127" s="151">
        <v>15</v>
      </c>
      <c r="M127" s="151">
        <f>G127*(1+L127/100)</f>
        <v>0</v>
      </c>
      <c r="N127" s="151">
        <v>0</v>
      </c>
      <c r="O127" s="151">
        <f>ROUND(E127*N127,2)</f>
        <v>0</v>
      </c>
      <c r="P127" s="151">
        <v>0</v>
      </c>
      <c r="Q127" s="151">
        <f>ROUND(E127*P127,2)</f>
        <v>0</v>
      </c>
      <c r="R127" s="151"/>
      <c r="S127" s="151" t="s">
        <v>149</v>
      </c>
      <c r="T127" s="151" t="s">
        <v>149</v>
      </c>
      <c r="U127" s="151">
        <v>1.8919999999999999</v>
      </c>
      <c r="V127" s="151">
        <f>ROUND(E127*U127,2)</f>
        <v>5.54</v>
      </c>
      <c r="W127" s="151"/>
      <c r="X127" s="151" t="s">
        <v>252</v>
      </c>
      <c r="Y127" s="146"/>
      <c r="Z127" s="146"/>
      <c r="AA127" s="146"/>
      <c r="AB127" s="146"/>
      <c r="AC127" s="146"/>
      <c r="AD127" s="146"/>
      <c r="AE127" s="146"/>
      <c r="AF127" s="146"/>
      <c r="AG127" s="146" t="s">
        <v>253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49"/>
      <c r="B128" s="150"/>
      <c r="C128" s="175" t="s">
        <v>254</v>
      </c>
      <c r="D128" s="152"/>
      <c r="E128" s="153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130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49"/>
      <c r="B129" s="150"/>
      <c r="C129" s="175" t="s">
        <v>255</v>
      </c>
      <c r="D129" s="152"/>
      <c r="E129" s="153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130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49"/>
      <c r="B130" s="150"/>
      <c r="C130" s="175" t="s">
        <v>256</v>
      </c>
      <c r="D130" s="152"/>
      <c r="E130" s="153">
        <v>2.92557</v>
      </c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130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x14ac:dyDescent="0.2">
      <c r="A131" s="155" t="s">
        <v>122</v>
      </c>
      <c r="B131" s="156" t="s">
        <v>72</v>
      </c>
      <c r="C131" s="173" t="s">
        <v>73</v>
      </c>
      <c r="D131" s="157"/>
      <c r="E131" s="158"/>
      <c r="F131" s="159"/>
      <c r="G131" s="160">
        <f>SUMIF(AG132:AG135,"&lt;&gt;NOR",G132:G135)</f>
        <v>0</v>
      </c>
      <c r="H131" s="154"/>
      <c r="I131" s="154">
        <f>SUM(I132:I135)</f>
        <v>1385.22</v>
      </c>
      <c r="J131" s="154"/>
      <c r="K131" s="154">
        <f>SUM(K132:K135)</f>
        <v>861.95</v>
      </c>
      <c r="L131" s="154"/>
      <c r="M131" s="154">
        <f>SUM(M132:M135)</f>
        <v>0</v>
      </c>
      <c r="N131" s="154"/>
      <c r="O131" s="154">
        <f>SUM(O132:O135)</f>
        <v>0.02</v>
      </c>
      <c r="P131" s="154"/>
      <c r="Q131" s="154">
        <f>SUM(Q132:Q135)</f>
        <v>0</v>
      </c>
      <c r="R131" s="154"/>
      <c r="S131" s="154"/>
      <c r="T131" s="154"/>
      <c r="U131" s="154"/>
      <c r="V131" s="154">
        <f>SUM(V132:V135)</f>
        <v>0</v>
      </c>
      <c r="W131" s="154"/>
      <c r="X131" s="154"/>
      <c r="AG131" t="s">
        <v>123</v>
      </c>
    </row>
    <row r="132" spans="1:60" ht="22.5" outlineLevel="1" x14ac:dyDescent="0.2">
      <c r="A132" s="161">
        <v>33</v>
      </c>
      <c r="B132" s="162" t="s">
        <v>257</v>
      </c>
      <c r="C132" s="174" t="s">
        <v>258</v>
      </c>
      <c r="D132" s="163" t="s">
        <v>152</v>
      </c>
      <c r="E132" s="164">
        <v>4.2240000000000002</v>
      </c>
      <c r="F132" s="165"/>
      <c r="G132" s="166">
        <f>ROUND(E132*F132,2)</f>
        <v>0</v>
      </c>
      <c r="H132" s="151">
        <v>327.94</v>
      </c>
      <c r="I132" s="151">
        <f>ROUND(E132*H132,2)</f>
        <v>1385.22</v>
      </c>
      <c r="J132" s="151">
        <v>204.06</v>
      </c>
      <c r="K132" s="151">
        <f>ROUND(E132*J132,2)</f>
        <v>861.95</v>
      </c>
      <c r="L132" s="151">
        <v>15</v>
      </c>
      <c r="M132" s="151">
        <f>G132*(1+L132/100)</f>
        <v>0</v>
      </c>
      <c r="N132" s="151">
        <v>3.7799999999999999E-3</v>
      </c>
      <c r="O132" s="151">
        <f>ROUND(E132*N132,2)</f>
        <v>0.02</v>
      </c>
      <c r="P132" s="151">
        <v>0</v>
      </c>
      <c r="Q132" s="151">
        <f>ROUND(E132*P132,2)</f>
        <v>0</v>
      </c>
      <c r="R132" s="151"/>
      <c r="S132" s="151" t="s">
        <v>149</v>
      </c>
      <c r="T132" s="151" t="s">
        <v>149</v>
      </c>
      <c r="U132" s="151">
        <v>0</v>
      </c>
      <c r="V132" s="151">
        <f>ROUND(E132*U132,2)</f>
        <v>0</v>
      </c>
      <c r="W132" s="151"/>
      <c r="X132" s="151" t="s">
        <v>247</v>
      </c>
      <c r="Y132" s="146"/>
      <c r="Z132" s="146"/>
      <c r="AA132" s="146"/>
      <c r="AB132" s="146"/>
      <c r="AC132" s="146"/>
      <c r="AD132" s="146"/>
      <c r="AE132" s="146"/>
      <c r="AF132" s="146"/>
      <c r="AG132" s="146" t="s">
        <v>248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49"/>
      <c r="B133" s="150"/>
      <c r="C133" s="175" t="s">
        <v>259</v>
      </c>
      <c r="D133" s="152"/>
      <c r="E133" s="153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130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49"/>
      <c r="B134" s="150"/>
      <c r="C134" s="175" t="s">
        <v>177</v>
      </c>
      <c r="D134" s="152"/>
      <c r="E134" s="153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130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49"/>
      <c r="B135" s="150"/>
      <c r="C135" s="175" t="s">
        <v>260</v>
      </c>
      <c r="D135" s="152"/>
      <c r="E135" s="153">
        <v>4.2240000000000002</v>
      </c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46"/>
      <c r="Z135" s="146"/>
      <c r="AA135" s="146"/>
      <c r="AB135" s="146"/>
      <c r="AC135" s="146"/>
      <c r="AD135" s="146"/>
      <c r="AE135" s="146"/>
      <c r="AF135" s="146"/>
      <c r="AG135" s="146" t="s">
        <v>130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x14ac:dyDescent="0.2">
      <c r="A136" s="155" t="s">
        <v>122</v>
      </c>
      <c r="B136" s="156" t="s">
        <v>74</v>
      </c>
      <c r="C136" s="173" t="s">
        <v>75</v>
      </c>
      <c r="D136" s="157"/>
      <c r="E136" s="158"/>
      <c r="F136" s="159"/>
      <c r="G136" s="160">
        <f>SUMIF(AG137:AG144,"&lt;&gt;NOR",G137:G144)</f>
        <v>0</v>
      </c>
      <c r="H136" s="154"/>
      <c r="I136" s="154">
        <f>SUM(I137:I144)</f>
        <v>19103.68</v>
      </c>
      <c r="J136" s="154"/>
      <c r="K136" s="154">
        <f>SUM(K137:K144)</f>
        <v>4393.03</v>
      </c>
      <c r="L136" s="154"/>
      <c r="M136" s="154">
        <f>SUM(M137:M144)</f>
        <v>0</v>
      </c>
      <c r="N136" s="154"/>
      <c r="O136" s="154">
        <f>SUM(O137:O144)</f>
        <v>0.09</v>
      </c>
      <c r="P136" s="154"/>
      <c r="Q136" s="154">
        <f>SUM(Q137:Q144)</f>
        <v>0.43</v>
      </c>
      <c r="R136" s="154"/>
      <c r="S136" s="154"/>
      <c r="T136" s="154"/>
      <c r="U136" s="154"/>
      <c r="V136" s="154">
        <f>SUM(V137:V144)</f>
        <v>0</v>
      </c>
      <c r="W136" s="154"/>
      <c r="X136" s="154"/>
      <c r="AG136" t="s">
        <v>123</v>
      </c>
    </row>
    <row r="137" spans="1:60" outlineLevel="1" x14ac:dyDescent="0.2">
      <c r="A137" s="167">
        <v>34</v>
      </c>
      <c r="B137" s="168" t="s">
        <v>261</v>
      </c>
      <c r="C137" s="176" t="s">
        <v>262</v>
      </c>
      <c r="D137" s="169" t="s">
        <v>246</v>
      </c>
      <c r="E137" s="170">
        <v>1</v>
      </c>
      <c r="F137" s="171"/>
      <c r="G137" s="172">
        <f t="shared" ref="G137:G144" si="0">ROUND(E137*F137,2)</f>
        <v>0</v>
      </c>
      <c r="H137" s="151">
        <v>7741.9</v>
      </c>
      <c r="I137" s="151">
        <f t="shared" ref="I137:I144" si="1">ROUND(E137*H137,2)</f>
        <v>7741.9</v>
      </c>
      <c r="J137" s="151">
        <v>0.01</v>
      </c>
      <c r="K137" s="151">
        <f t="shared" ref="K137:K144" si="2">ROUND(E137*J137,2)</f>
        <v>0.01</v>
      </c>
      <c r="L137" s="151">
        <v>15</v>
      </c>
      <c r="M137" s="151">
        <f t="shared" ref="M137:M144" si="3">G137*(1+L137/100)</f>
        <v>0</v>
      </c>
      <c r="N137" s="151">
        <v>8.3000000000000001E-3</v>
      </c>
      <c r="O137" s="151">
        <f t="shared" ref="O137:O144" si="4">ROUND(E137*N137,2)</f>
        <v>0.01</v>
      </c>
      <c r="P137" s="151">
        <v>0</v>
      </c>
      <c r="Q137" s="151">
        <f t="shared" ref="Q137:Q144" si="5">ROUND(E137*P137,2)</f>
        <v>0</v>
      </c>
      <c r="R137" s="151"/>
      <c r="S137" s="151" t="s">
        <v>125</v>
      </c>
      <c r="T137" s="151" t="s">
        <v>126</v>
      </c>
      <c r="U137" s="151">
        <v>0</v>
      </c>
      <c r="V137" s="151">
        <f t="shared" ref="V137:V144" si="6">ROUND(E137*U137,2)</f>
        <v>0</v>
      </c>
      <c r="W137" s="151"/>
      <c r="X137" s="151" t="s">
        <v>127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128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67">
        <v>35</v>
      </c>
      <c r="B138" s="168" t="s">
        <v>263</v>
      </c>
      <c r="C138" s="176" t="s">
        <v>264</v>
      </c>
      <c r="D138" s="169" t="s">
        <v>155</v>
      </c>
      <c r="E138" s="170">
        <v>1</v>
      </c>
      <c r="F138" s="171"/>
      <c r="G138" s="172">
        <f t="shared" si="0"/>
        <v>0</v>
      </c>
      <c r="H138" s="151">
        <v>2999.98</v>
      </c>
      <c r="I138" s="151">
        <f t="shared" si="1"/>
        <v>2999.98</v>
      </c>
      <c r="J138" s="151">
        <v>0.02</v>
      </c>
      <c r="K138" s="151">
        <f t="shared" si="2"/>
        <v>0.02</v>
      </c>
      <c r="L138" s="151">
        <v>15</v>
      </c>
      <c r="M138" s="151">
        <f t="shared" si="3"/>
        <v>0</v>
      </c>
      <c r="N138" s="151">
        <v>3.1029999999999999E-2</v>
      </c>
      <c r="O138" s="151">
        <f t="shared" si="4"/>
        <v>0.03</v>
      </c>
      <c r="P138" s="151">
        <v>0</v>
      </c>
      <c r="Q138" s="151">
        <f t="shared" si="5"/>
        <v>0</v>
      </c>
      <c r="R138" s="151"/>
      <c r="S138" s="151" t="s">
        <v>125</v>
      </c>
      <c r="T138" s="151" t="s">
        <v>126</v>
      </c>
      <c r="U138" s="151">
        <v>0</v>
      </c>
      <c r="V138" s="151">
        <f t="shared" si="6"/>
        <v>0</v>
      </c>
      <c r="W138" s="151"/>
      <c r="X138" s="151" t="s">
        <v>127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128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67">
        <v>36</v>
      </c>
      <c r="B139" s="168" t="s">
        <v>265</v>
      </c>
      <c r="C139" s="176" t="s">
        <v>266</v>
      </c>
      <c r="D139" s="169" t="s">
        <v>246</v>
      </c>
      <c r="E139" s="170">
        <v>1</v>
      </c>
      <c r="F139" s="171"/>
      <c r="G139" s="172">
        <f t="shared" si="0"/>
        <v>0</v>
      </c>
      <c r="H139" s="151">
        <v>3697.28</v>
      </c>
      <c r="I139" s="151">
        <f t="shared" si="1"/>
        <v>3697.28</v>
      </c>
      <c r="J139" s="151">
        <v>1412.72</v>
      </c>
      <c r="K139" s="151">
        <f t="shared" si="2"/>
        <v>1412.72</v>
      </c>
      <c r="L139" s="151">
        <v>15</v>
      </c>
      <c r="M139" s="151">
        <f t="shared" si="3"/>
        <v>0</v>
      </c>
      <c r="N139" s="151">
        <v>1.8669999999999999E-2</v>
      </c>
      <c r="O139" s="151">
        <f t="shared" si="4"/>
        <v>0.02</v>
      </c>
      <c r="P139" s="151">
        <v>0</v>
      </c>
      <c r="Q139" s="151">
        <f t="shared" si="5"/>
        <v>0</v>
      </c>
      <c r="R139" s="151"/>
      <c r="S139" s="151" t="s">
        <v>149</v>
      </c>
      <c r="T139" s="151" t="s">
        <v>149</v>
      </c>
      <c r="U139" s="151">
        <v>0</v>
      </c>
      <c r="V139" s="151">
        <f t="shared" si="6"/>
        <v>0</v>
      </c>
      <c r="W139" s="151"/>
      <c r="X139" s="151" t="s">
        <v>247</v>
      </c>
      <c r="Y139" s="146"/>
      <c r="Z139" s="146"/>
      <c r="AA139" s="146"/>
      <c r="AB139" s="146"/>
      <c r="AC139" s="146"/>
      <c r="AD139" s="146"/>
      <c r="AE139" s="146"/>
      <c r="AF139" s="146"/>
      <c r="AG139" s="146" t="s">
        <v>248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67">
        <v>37</v>
      </c>
      <c r="B140" s="168" t="s">
        <v>267</v>
      </c>
      <c r="C140" s="176" t="s">
        <v>268</v>
      </c>
      <c r="D140" s="169" t="s">
        <v>246</v>
      </c>
      <c r="E140" s="170">
        <v>1</v>
      </c>
      <c r="F140" s="171"/>
      <c r="G140" s="172">
        <f t="shared" si="0"/>
        <v>0</v>
      </c>
      <c r="H140" s="151">
        <v>4642.79</v>
      </c>
      <c r="I140" s="151">
        <f t="shared" si="1"/>
        <v>4642.79</v>
      </c>
      <c r="J140" s="151">
        <v>1282.21</v>
      </c>
      <c r="K140" s="151">
        <f t="shared" si="2"/>
        <v>1282.21</v>
      </c>
      <c r="L140" s="151">
        <v>15</v>
      </c>
      <c r="M140" s="151">
        <f t="shared" si="3"/>
        <v>0</v>
      </c>
      <c r="N140" s="151">
        <v>2.962E-2</v>
      </c>
      <c r="O140" s="151">
        <f t="shared" si="4"/>
        <v>0.03</v>
      </c>
      <c r="P140" s="151">
        <v>0</v>
      </c>
      <c r="Q140" s="151">
        <f t="shared" si="5"/>
        <v>0</v>
      </c>
      <c r="R140" s="151"/>
      <c r="S140" s="151" t="s">
        <v>149</v>
      </c>
      <c r="T140" s="151" t="s">
        <v>149</v>
      </c>
      <c r="U140" s="151">
        <v>0</v>
      </c>
      <c r="V140" s="151">
        <f t="shared" si="6"/>
        <v>0</v>
      </c>
      <c r="W140" s="151"/>
      <c r="X140" s="151" t="s">
        <v>247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248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67">
        <v>38</v>
      </c>
      <c r="B141" s="168" t="s">
        <v>269</v>
      </c>
      <c r="C141" s="176" t="s">
        <v>270</v>
      </c>
      <c r="D141" s="169" t="s">
        <v>246</v>
      </c>
      <c r="E141" s="170">
        <v>1</v>
      </c>
      <c r="F141" s="171"/>
      <c r="G141" s="172">
        <f t="shared" si="0"/>
        <v>0</v>
      </c>
      <c r="H141" s="151">
        <v>0</v>
      </c>
      <c r="I141" s="151">
        <f t="shared" si="1"/>
        <v>0</v>
      </c>
      <c r="J141" s="151">
        <v>243</v>
      </c>
      <c r="K141" s="151">
        <f t="shared" si="2"/>
        <v>243</v>
      </c>
      <c r="L141" s="151">
        <v>15</v>
      </c>
      <c r="M141" s="151">
        <f t="shared" si="3"/>
        <v>0</v>
      </c>
      <c r="N141" s="151">
        <v>0</v>
      </c>
      <c r="O141" s="151">
        <f t="shared" si="4"/>
        <v>0</v>
      </c>
      <c r="P141" s="151">
        <v>1.933E-2</v>
      </c>
      <c r="Q141" s="151">
        <f t="shared" si="5"/>
        <v>0.02</v>
      </c>
      <c r="R141" s="151"/>
      <c r="S141" s="151" t="s">
        <v>149</v>
      </c>
      <c r="T141" s="151" t="s">
        <v>149</v>
      </c>
      <c r="U141" s="151">
        <v>0</v>
      </c>
      <c r="V141" s="151">
        <f t="shared" si="6"/>
        <v>0</v>
      </c>
      <c r="W141" s="151"/>
      <c r="X141" s="151" t="s">
        <v>247</v>
      </c>
      <c r="Y141" s="146"/>
      <c r="Z141" s="146"/>
      <c r="AA141" s="146"/>
      <c r="AB141" s="146"/>
      <c r="AC141" s="146"/>
      <c r="AD141" s="146"/>
      <c r="AE141" s="146"/>
      <c r="AF141" s="146"/>
      <c r="AG141" s="146" t="s">
        <v>248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67">
        <v>39</v>
      </c>
      <c r="B142" s="168" t="s">
        <v>244</v>
      </c>
      <c r="C142" s="176" t="s">
        <v>245</v>
      </c>
      <c r="D142" s="169" t="s">
        <v>246</v>
      </c>
      <c r="E142" s="170">
        <v>1</v>
      </c>
      <c r="F142" s="171"/>
      <c r="G142" s="172">
        <f t="shared" si="0"/>
        <v>0</v>
      </c>
      <c r="H142" s="151">
        <v>0</v>
      </c>
      <c r="I142" s="151">
        <f t="shared" si="1"/>
        <v>0</v>
      </c>
      <c r="J142" s="151">
        <v>337.5</v>
      </c>
      <c r="K142" s="151">
        <f t="shared" si="2"/>
        <v>337.5</v>
      </c>
      <c r="L142" s="151">
        <v>15</v>
      </c>
      <c r="M142" s="151">
        <f t="shared" si="3"/>
        <v>0</v>
      </c>
      <c r="N142" s="151">
        <v>0</v>
      </c>
      <c r="O142" s="151">
        <f t="shared" si="4"/>
        <v>0</v>
      </c>
      <c r="P142" s="151">
        <v>3.1870000000000002E-2</v>
      </c>
      <c r="Q142" s="151">
        <f t="shared" si="5"/>
        <v>0.03</v>
      </c>
      <c r="R142" s="151"/>
      <c r="S142" s="151" t="s">
        <v>149</v>
      </c>
      <c r="T142" s="151" t="s">
        <v>149</v>
      </c>
      <c r="U142" s="151">
        <v>0</v>
      </c>
      <c r="V142" s="151">
        <f t="shared" si="6"/>
        <v>0</v>
      </c>
      <c r="W142" s="151"/>
      <c r="X142" s="151" t="s">
        <v>247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248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67">
        <v>40</v>
      </c>
      <c r="B143" s="168" t="s">
        <v>271</v>
      </c>
      <c r="C143" s="176" t="s">
        <v>272</v>
      </c>
      <c r="D143" s="169" t="s">
        <v>246</v>
      </c>
      <c r="E143" s="170">
        <v>1</v>
      </c>
      <c r="F143" s="171"/>
      <c r="G143" s="172">
        <f t="shared" si="0"/>
        <v>0</v>
      </c>
      <c r="H143" s="151">
        <v>21.73</v>
      </c>
      <c r="I143" s="151">
        <f t="shared" si="1"/>
        <v>21.73</v>
      </c>
      <c r="J143" s="151">
        <v>1084.27</v>
      </c>
      <c r="K143" s="151">
        <f t="shared" si="2"/>
        <v>1084.27</v>
      </c>
      <c r="L143" s="151">
        <v>15</v>
      </c>
      <c r="M143" s="151">
        <f t="shared" si="3"/>
        <v>0</v>
      </c>
      <c r="N143" s="151">
        <v>9.5E-4</v>
      </c>
      <c r="O143" s="151">
        <f t="shared" si="4"/>
        <v>0</v>
      </c>
      <c r="P143" s="151">
        <v>0.38472000000000001</v>
      </c>
      <c r="Q143" s="151">
        <f t="shared" si="5"/>
        <v>0.38</v>
      </c>
      <c r="R143" s="151"/>
      <c r="S143" s="151" t="s">
        <v>149</v>
      </c>
      <c r="T143" s="151" t="s">
        <v>149</v>
      </c>
      <c r="U143" s="151">
        <v>0</v>
      </c>
      <c r="V143" s="151">
        <f t="shared" si="6"/>
        <v>0</v>
      </c>
      <c r="W143" s="151"/>
      <c r="X143" s="151" t="s">
        <v>247</v>
      </c>
      <c r="Y143" s="146"/>
      <c r="Z143" s="146"/>
      <c r="AA143" s="146"/>
      <c r="AB143" s="146"/>
      <c r="AC143" s="146"/>
      <c r="AD143" s="146"/>
      <c r="AE143" s="146"/>
      <c r="AF143" s="146"/>
      <c r="AG143" s="146" t="s">
        <v>248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22.5" outlineLevel="1" x14ac:dyDescent="0.2">
      <c r="A144" s="167">
        <v>41</v>
      </c>
      <c r="B144" s="168" t="s">
        <v>273</v>
      </c>
      <c r="C144" s="176" t="s">
        <v>274</v>
      </c>
      <c r="D144" s="169" t="s">
        <v>0</v>
      </c>
      <c r="E144" s="170">
        <v>107.4191</v>
      </c>
      <c r="F144" s="171"/>
      <c r="G144" s="172">
        <f t="shared" si="0"/>
        <v>0</v>
      </c>
      <c r="H144" s="151">
        <v>0</v>
      </c>
      <c r="I144" s="151">
        <f t="shared" si="1"/>
        <v>0</v>
      </c>
      <c r="J144" s="151">
        <v>0.31</v>
      </c>
      <c r="K144" s="151">
        <f t="shared" si="2"/>
        <v>33.299999999999997</v>
      </c>
      <c r="L144" s="151">
        <v>15</v>
      </c>
      <c r="M144" s="151">
        <f t="shared" si="3"/>
        <v>0</v>
      </c>
      <c r="N144" s="151">
        <v>0</v>
      </c>
      <c r="O144" s="151">
        <f t="shared" si="4"/>
        <v>0</v>
      </c>
      <c r="P144" s="151">
        <v>0</v>
      </c>
      <c r="Q144" s="151">
        <f t="shared" si="5"/>
        <v>0</v>
      </c>
      <c r="R144" s="151"/>
      <c r="S144" s="151" t="s">
        <v>149</v>
      </c>
      <c r="T144" s="151" t="s">
        <v>149</v>
      </c>
      <c r="U144" s="151">
        <v>0</v>
      </c>
      <c r="V144" s="151">
        <f t="shared" si="6"/>
        <v>0</v>
      </c>
      <c r="W144" s="151"/>
      <c r="X144" s="151" t="s">
        <v>252</v>
      </c>
      <c r="Y144" s="146"/>
      <c r="Z144" s="146"/>
      <c r="AA144" s="146"/>
      <c r="AB144" s="146"/>
      <c r="AC144" s="146"/>
      <c r="AD144" s="146"/>
      <c r="AE144" s="146"/>
      <c r="AF144" s="146"/>
      <c r="AG144" s="146" t="s">
        <v>253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x14ac:dyDescent="0.2">
      <c r="A145" s="155" t="s">
        <v>122</v>
      </c>
      <c r="B145" s="156" t="s">
        <v>76</v>
      </c>
      <c r="C145" s="173" t="s">
        <v>77</v>
      </c>
      <c r="D145" s="157"/>
      <c r="E145" s="158"/>
      <c r="F145" s="159"/>
      <c r="G145" s="160">
        <f>SUMIF(AG146:AG146,"&lt;&gt;NOR",G146:G146)</f>
        <v>0</v>
      </c>
      <c r="H145" s="154"/>
      <c r="I145" s="154">
        <f>SUM(I146:I146)</f>
        <v>0</v>
      </c>
      <c r="J145" s="154"/>
      <c r="K145" s="154">
        <f>SUM(K146:K146)</f>
        <v>4000</v>
      </c>
      <c r="L145" s="154"/>
      <c r="M145" s="154">
        <f>SUM(M146:M146)</f>
        <v>0</v>
      </c>
      <c r="N145" s="154"/>
      <c r="O145" s="154">
        <f>SUM(O146:O146)</f>
        <v>0</v>
      </c>
      <c r="P145" s="154"/>
      <c r="Q145" s="154">
        <f>SUM(Q146:Q146)</f>
        <v>0</v>
      </c>
      <c r="R145" s="154"/>
      <c r="S145" s="154"/>
      <c r="T145" s="154"/>
      <c r="U145" s="154"/>
      <c r="V145" s="154">
        <f>SUM(V146:V146)</f>
        <v>0</v>
      </c>
      <c r="W145" s="154"/>
      <c r="X145" s="154"/>
      <c r="AG145" t="s">
        <v>123</v>
      </c>
    </row>
    <row r="146" spans="1:60" outlineLevel="1" x14ac:dyDescent="0.2">
      <c r="A146" s="167">
        <v>42</v>
      </c>
      <c r="B146" s="168" t="s">
        <v>275</v>
      </c>
      <c r="C146" s="176" t="s">
        <v>363</v>
      </c>
      <c r="D146" s="169" t="s">
        <v>155</v>
      </c>
      <c r="E146" s="170">
        <v>1</v>
      </c>
      <c r="F146" s="171"/>
      <c r="G146" s="172">
        <f>ROUND(E146*F146,2)</f>
        <v>0</v>
      </c>
      <c r="H146" s="151">
        <v>0</v>
      </c>
      <c r="I146" s="151">
        <f>ROUND(E146*H146,2)</f>
        <v>0</v>
      </c>
      <c r="J146" s="151">
        <v>4000</v>
      </c>
      <c r="K146" s="151">
        <f>ROUND(E146*J146,2)</f>
        <v>4000</v>
      </c>
      <c r="L146" s="151">
        <v>15</v>
      </c>
      <c r="M146" s="151">
        <f>G146*(1+L146/100)</f>
        <v>0</v>
      </c>
      <c r="N146" s="151">
        <v>0</v>
      </c>
      <c r="O146" s="151">
        <f>ROUND(E146*N146,2)</f>
        <v>0</v>
      </c>
      <c r="P146" s="151">
        <v>0</v>
      </c>
      <c r="Q146" s="151">
        <f>ROUND(E146*P146,2)</f>
        <v>0</v>
      </c>
      <c r="R146" s="151"/>
      <c r="S146" s="151" t="s">
        <v>125</v>
      </c>
      <c r="T146" s="151" t="s">
        <v>126</v>
      </c>
      <c r="U146" s="151">
        <v>0</v>
      </c>
      <c r="V146" s="151">
        <f>ROUND(E146*U146,2)</f>
        <v>0</v>
      </c>
      <c r="W146" s="151"/>
      <c r="X146" s="151" t="s">
        <v>127</v>
      </c>
      <c r="Y146" s="146"/>
      <c r="Z146" s="146"/>
      <c r="AA146" s="146"/>
      <c r="AB146" s="146"/>
      <c r="AC146" s="146"/>
      <c r="AD146" s="146"/>
      <c r="AE146" s="146"/>
      <c r="AF146" s="146"/>
      <c r="AG146" s="146" t="s">
        <v>128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155" t="s">
        <v>122</v>
      </c>
      <c r="B147" s="156" t="s">
        <v>78</v>
      </c>
      <c r="C147" s="173" t="s">
        <v>79</v>
      </c>
      <c r="D147" s="157"/>
      <c r="E147" s="158"/>
      <c r="F147" s="159"/>
      <c r="G147" s="160">
        <f>SUMIF(AG148:AG148,"&lt;&gt;NOR",G148:G148)</f>
        <v>0</v>
      </c>
      <c r="H147" s="154"/>
      <c r="I147" s="154">
        <f>SUM(I148:I148)</f>
        <v>0</v>
      </c>
      <c r="J147" s="154"/>
      <c r="K147" s="154">
        <f>SUM(K148:K148)</f>
        <v>17500</v>
      </c>
      <c r="L147" s="154"/>
      <c r="M147" s="154">
        <f>SUM(M148:M148)</f>
        <v>0</v>
      </c>
      <c r="N147" s="154"/>
      <c r="O147" s="154">
        <f>SUM(O148:O148)</f>
        <v>0</v>
      </c>
      <c r="P147" s="154"/>
      <c r="Q147" s="154">
        <f>SUM(Q148:Q148)</f>
        <v>0</v>
      </c>
      <c r="R147" s="154"/>
      <c r="S147" s="154"/>
      <c r="T147" s="154"/>
      <c r="U147" s="154"/>
      <c r="V147" s="154">
        <f>SUM(V148:V148)</f>
        <v>0</v>
      </c>
      <c r="W147" s="154"/>
      <c r="X147" s="154"/>
      <c r="AG147" t="s">
        <v>123</v>
      </c>
    </row>
    <row r="148" spans="1:60" outlineLevel="1" x14ac:dyDescent="0.2">
      <c r="A148" s="167">
        <v>43</v>
      </c>
      <c r="B148" s="168" t="s">
        <v>276</v>
      </c>
      <c r="C148" s="176" t="s">
        <v>362</v>
      </c>
      <c r="D148" s="169" t="s">
        <v>148</v>
      </c>
      <c r="E148" s="170">
        <v>1</v>
      </c>
      <c r="F148" s="171"/>
      <c r="G148" s="172">
        <f>ROUND(E148*F148,2)</f>
        <v>0</v>
      </c>
      <c r="H148" s="151">
        <v>0</v>
      </c>
      <c r="I148" s="151">
        <f>ROUND(E148*H148,2)</f>
        <v>0</v>
      </c>
      <c r="J148" s="151">
        <v>17500</v>
      </c>
      <c r="K148" s="151">
        <f>ROUND(E148*J148,2)</f>
        <v>17500</v>
      </c>
      <c r="L148" s="151">
        <v>15</v>
      </c>
      <c r="M148" s="151">
        <f>G148*(1+L148/100)</f>
        <v>0</v>
      </c>
      <c r="N148" s="151">
        <v>0</v>
      </c>
      <c r="O148" s="151">
        <f>ROUND(E148*N148,2)</f>
        <v>0</v>
      </c>
      <c r="P148" s="151">
        <v>0</v>
      </c>
      <c r="Q148" s="151">
        <f>ROUND(E148*P148,2)</f>
        <v>0</v>
      </c>
      <c r="R148" s="151"/>
      <c r="S148" s="151" t="s">
        <v>125</v>
      </c>
      <c r="T148" s="151" t="s">
        <v>126</v>
      </c>
      <c r="U148" s="151">
        <v>0</v>
      </c>
      <c r="V148" s="151">
        <f>ROUND(E148*U148,2)</f>
        <v>0</v>
      </c>
      <c r="W148" s="151"/>
      <c r="X148" s="151" t="s">
        <v>127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128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x14ac:dyDescent="0.2">
      <c r="A149" s="155" t="s">
        <v>122</v>
      </c>
      <c r="B149" s="156" t="s">
        <v>80</v>
      </c>
      <c r="C149" s="173" t="s">
        <v>81</v>
      </c>
      <c r="D149" s="157"/>
      <c r="E149" s="158"/>
      <c r="F149" s="159"/>
      <c r="G149" s="160">
        <f>SUMIF(AG150:AG152,"&lt;&gt;NOR",G150:G152)</f>
        <v>0</v>
      </c>
      <c r="H149" s="154"/>
      <c r="I149" s="154">
        <f>SUM(I150:I152)</f>
        <v>0</v>
      </c>
      <c r="J149" s="154"/>
      <c r="K149" s="154">
        <f>SUM(K150:K152)</f>
        <v>16240</v>
      </c>
      <c r="L149" s="154"/>
      <c r="M149" s="154">
        <f>SUM(M150:M152)</f>
        <v>0</v>
      </c>
      <c r="N149" s="154"/>
      <c r="O149" s="154">
        <f>SUM(O150:O152)</f>
        <v>0</v>
      </c>
      <c r="P149" s="154"/>
      <c r="Q149" s="154">
        <f>SUM(Q150:Q152)</f>
        <v>0</v>
      </c>
      <c r="R149" s="154"/>
      <c r="S149" s="154"/>
      <c r="T149" s="154"/>
      <c r="U149" s="154"/>
      <c r="V149" s="154">
        <f>SUM(V150:V152)</f>
        <v>0</v>
      </c>
      <c r="W149" s="154"/>
      <c r="X149" s="154"/>
      <c r="AG149" t="s">
        <v>123</v>
      </c>
    </row>
    <row r="150" spans="1:60" outlineLevel="1" x14ac:dyDescent="0.2">
      <c r="A150" s="167">
        <v>44</v>
      </c>
      <c r="B150" s="168" t="s">
        <v>277</v>
      </c>
      <c r="C150" s="176" t="s">
        <v>361</v>
      </c>
      <c r="D150" s="169" t="s">
        <v>148</v>
      </c>
      <c r="E150" s="170">
        <v>1</v>
      </c>
      <c r="F150" s="171"/>
      <c r="G150" s="172">
        <f>ROUND(E150*F150,2)</f>
        <v>0</v>
      </c>
      <c r="H150" s="151">
        <v>0</v>
      </c>
      <c r="I150" s="151">
        <f>ROUND(E150*H150,2)</f>
        <v>0</v>
      </c>
      <c r="J150" s="151">
        <v>4000</v>
      </c>
      <c r="K150" s="151">
        <f>ROUND(E150*J150,2)</f>
        <v>4000</v>
      </c>
      <c r="L150" s="151">
        <v>15</v>
      </c>
      <c r="M150" s="151">
        <f>G150*(1+L150/100)</f>
        <v>0</v>
      </c>
      <c r="N150" s="151">
        <v>0</v>
      </c>
      <c r="O150" s="151">
        <f>ROUND(E150*N150,2)</f>
        <v>0</v>
      </c>
      <c r="P150" s="151">
        <v>0</v>
      </c>
      <c r="Q150" s="151">
        <f>ROUND(E150*P150,2)</f>
        <v>0</v>
      </c>
      <c r="R150" s="151"/>
      <c r="S150" s="151" t="s">
        <v>125</v>
      </c>
      <c r="T150" s="151" t="s">
        <v>126</v>
      </c>
      <c r="U150" s="151">
        <v>0</v>
      </c>
      <c r="V150" s="151">
        <f>ROUND(E150*U150,2)</f>
        <v>0</v>
      </c>
      <c r="W150" s="151"/>
      <c r="X150" s="151" t="s">
        <v>127</v>
      </c>
      <c r="Y150" s="146"/>
      <c r="Z150" s="146"/>
      <c r="AA150" s="146"/>
      <c r="AB150" s="146"/>
      <c r="AC150" s="146"/>
      <c r="AD150" s="146"/>
      <c r="AE150" s="146"/>
      <c r="AF150" s="146"/>
      <c r="AG150" s="146" t="s">
        <v>128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22.5" outlineLevel="1" x14ac:dyDescent="0.2">
      <c r="A151" s="167">
        <v>45</v>
      </c>
      <c r="B151" s="168" t="s">
        <v>278</v>
      </c>
      <c r="C151" s="176" t="s">
        <v>279</v>
      </c>
      <c r="D151" s="169" t="s">
        <v>148</v>
      </c>
      <c r="E151" s="170">
        <v>2</v>
      </c>
      <c r="F151" s="171"/>
      <c r="G151" s="172">
        <f>ROUND(E151*F151,2)</f>
        <v>0</v>
      </c>
      <c r="H151" s="151">
        <v>0</v>
      </c>
      <c r="I151" s="151">
        <f>ROUND(E151*H151,2)</f>
        <v>0</v>
      </c>
      <c r="J151" s="151">
        <v>6000</v>
      </c>
      <c r="K151" s="151">
        <f>ROUND(E151*J151,2)</f>
        <v>12000</v>
      </c>
      <c r="L151" s="151">
        <v>15</v>
      </c>
      <c r="M151" s="151">
        <f>G151*(1+L151/100)</f>
        <v>0</v>
      </c>
      <c r="N151" s="151">
        <v>0</v>
      </c>
      <c r="O151" s="151">
        <f>ROUND(E151*N151,2)</f>
        <v>0</v>
      </c>
      <c r="P151" s="151">
        <v>0</v>
      </c>
      <c r="Q151" s="151">
        <f>ROUND(E151*P151,2)</f>
        <v>0</v>
      </c>
      <c r="R151" s="151"/>
      <c r="S151" s="151" t="s">
        <v>125</v>
      </c>
      <c r="T151" s="151" t="s">
        <v>126</v>
      </c>
      <c r="U151" s="151">
        <v>0</v>
      </c>
      <c r="V151" s="151">
        <f>ROUND(E151*U151,2)</f>
        <v>0</v>
      </c>
      <c r="W151" s="151"/>
      <c r="X151" s="151" t="s">
        <v>127</v>
      </c>
      <c r="Y151" s="146"/>
      <c r="Z151" s="146"/>
      <c r="AA151" s="146"/>
      <c r="AB151" s="146"/>
      <c r="AC151" s="146"/>
      <c r="AD151" s="146"/>
      <c r="AE151" s="146"/>
      <c r="AF151" s="146"/>
      <c r="AG151" s="146" t="s">
        <v>128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67">
        <v>46</v>
      </c>
      <c r="B152" s="168" t="s">
        <v>280</v>
      </c>
      <c r="C152" s="176" t="s">
        <v>281</v>
      </c>
      <c r="D152" s="169" t="s">
        <v>0</v>
      </c>
      <c r="E152" s="170">
        <v>160</v>
      </c>
      <c r="F152" s="171"/>
      <c r="G152" s="172">
        <f>ROUND(E152*F152,2)</f>
        <v>0</v>
      </c>
      <c r="H152" s="151">
        <v>0</v>
      </c>
      <c r="I152" s="151">
        <f>ROUND(E152*H152,2)</f>
        <v>0</v>
      </c>
      <c r="J152" s="151">
        <v>1.5</v>
      </c>
      <c r="K152" s="151">
        <f>ROUND(E152*J152,2)</f>
        <v>240</v>
      </c>
      <c r="L152" s="151">
        <v>15</v>
      </c>
      <c r="M152" s="151">
        <f>G152*(1+L152/100)</f>
        <v>0</v>
      </c>
      <c r="N152" s="151">
        <v>0</v>
      </c>
      <c r="O152" s="151">
        <f>ROUND(E152*N152,2)</f>
        <v>0</v>
      </c>
      <c r="P152" s="151">
        <v>0</v>
      </c>
      <c r="Q152" s="151">
        <f>ROUND(E152*P152,2)</f>
        <v>0</v>
      </c>
      <c r="R152" s="151"/>
      <c r="S152" s="151" t="s">
        <v>149</v>
      </c>
      <c r="T152" s="151" t="s">
        <v>149</v>
      </c>
      <c r="U152" s="151">
        <v>0</v>
      </c>
      <c r="V152" s="151">
        <f>ROUND(E152*U152,2)</f>
        <v>0</v>
      </c>
      <c r="W152" s="151"/>
      <c r="X152" s="151" t="s">
        <v>252</v>
      </c>
      <c r="Y152" s="146"/>
      <c r="Z152" s="146"/>
      <c r="AA152" s="146"/>
      <c r="AB152" s="146"/>
      <c r="AC152" s="146"/>
      <c r="AD152" s="146"/>
      <c r="AE152" s="146"/>
      <c r="AF152" s="146"/>
      <c r="AG152" s="146" t="s">
        <v>253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x14ac:dyDescent="0.2">
      <c r="A153" s="155" t="s">
        <v>122</v>
      </c>
      <c r="B153" s="156" t="s">
        <v>82</v>
      </c>
      <c r="C153" s="173" t="s">
        <v>83</v>
      </c>
      <c r="D153" s="157"/>
      <c r="E153" s="158"/>
      <c r="F153" s="159"/>
      <c r="G153" s="160">
        <f>SUMIF(AG154:AG174,"&lt;&gt;NOR",G154:G174)</f>
        <v>0</v>
      </c>
      <c r="H153" s="154"/>
      <c r="I153" s="154">
        <f>SUM(I154:I174)</f>
        <v>7638.8099999999995</v>
      </c>
      <c r="J153" s="154"/>
      <c r="K153" s="154">
        <f>SUM(K154:K174)</f>
        <v>9958.07</v>
      </c>
      <c r="L153" s="154"/>
      <c r="M153" s="154">
        <f>SUM(M154:M174)</f>
        <v>0</v>
      </c>
      <c r="N153" s="154"/>
      <c r="O153" s="154">
        <f>SUM(O154:O174)</f>
        <v>0.26</v>
      </c>
      <c r="P153" s="154"/>
      <c r="Q153" s="154">
        <f>SUM(Q154:Q174)</f>
        <v>0</v>
      </c>
      <c r="R153" s="154"/>
      <c r="S153" s="154"/>
      <c r="T153" s="154"/>
      <c r="U153" s="154"/>
      <c r="V153" s="154">
        <f>SUM(V154:V174)</f>
        <v>17.439999999999998</v>
      </c>
      <c r="W153" s="154"/>
      <c r="X153" s="154"/>
      <c r="AG153" t="s">
        <v>123</v>
      </c>
    </row>
    <row r="154" spans="1:60" ht="33.75" outlineLevel="1" x14ac:dyDescent="0.2">
      <c r="A154" s="161">
        <v>47</v>
      </c>
      <c r="B154" s="162" t="s">
        <v>282</v>
      </c>
      <c r="C154" s="174" t="s">
        <v>283</v>
      </c>
      <c r="D154" s="163" t="s">
        <v>168</v>
      </c>
      <c r="E154" s="164">
        <v>14.1</v>
      </c>
      <c r="F154" s="165"/>
      <c r="G154" s="166">
        <f>ROUND(E154*F154,2)</f>
        <v>0</v>
      </c>
      <c r="H154" s="151">
        <v>24.81</v>
      </c>
      <c r="I154" s="151">
        <f>ROUND(E154*H154,2)</f>
        <v>349.82</v>
      </c>
      <c r="J154" s="151">
        <v>117.19</v>
      </c>
      <c r="K154" s="151">
        <f>ROUND(E154*J154,2)</f>
        <v>1652.38</v>
      </c>
      <c r="L154" s="151">
        <v>15</v>
      </c>
      <c r="M154" s="151">
        <f>G154*(1+L154/100)</f>
        <v>0</v>
      </c>
      <c r="N154" s="151">
        <v>4.0999999999999999E-4</v>
      </c>
      <c r="O154" s="151">
        <f>ROUND(E154*N154,2)</f>
        <v>0.01</v>
      </c>
      <c r="P154" s="151">
        <v>0</v>
      </c>
      <c r="Q154" s="151">
        <f>ROUND(E154*P154,2)</f>
        <v>0</v>
      </c>
      <c r="R154" s="151"/>
      <c r="S154" s="151" t="s">
        <v>149</v>
      </c>
      <c r="T154" s="151" t="s">
        <v>149</v>
      </c>
      <c r="U154" s="151">
        <v>0.24</v>
      </c>
      <c r="V154" s="151">
        <f>ROUND(E154*U154,2)</f>
        <v>3.38</v>
      </c>
      <c r="W154" s="151"/>
      <c r="X154" s="151" t="s">
        <v>127</v>
      </c>
      <c r="Y154" s="146"/>
      <c r="Z154" s="146"/>
      <c r="AA154" s="146"/>
      <c r="AB154" s="146"/>
      <c r="AC154" s="146"/>
      <c r="AD154" s="146"/>
      <c r="AE154" s="146"/>
      <c r="AF154" s="146"/>
      <c r="AG154" s="146" t="s">
        <v>128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49"/>
      <c r="B155" s="150"/>
      <c r="C155" s="175" t="s">
        <v>284</v>
      </c>
      <c r="D155" s="152"/>
      <c r="E155" s="153">
        <v>14.1</v>
      </c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130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61">
        <v>48</v>
      </c>
      <c r="B156" s="162" t="s">
        <v>285</v>
      </c>
      <c r="C156" s="174" t="s">
        <v>286</v>
      </c>
      <c r="D156" s="163" t="s">
        <v>168</v>
      </c>
      <c r="E156" s="164">
        <v>14.1</v>
      </c>
      <c r="F156" s="165"/>
      <c r="G156" s="166">
        <f>ROUND(E156*F156,2)</f>
        <v>0</v>
      </c>
      <c r="H156" s="151">
        <v>5.42</v>
      </c>
      <c r="I156" s="151">
        <f>ROUND(E156*H156,2)</f>
        <v>76.42</v>
      </c>
      <c r="J156" s="151">
        <v>87.78</v>
      </c>
      <c r="K156" s="151">
        <f>ROUND(E156*J156,2)</f>
        <v>1237.7</v>
      </c>
      <c r="L156" s="151">
        <v>15</v>
      </c>
      <c r="M156" s="151">
        <f>G156*(1+L156/100)</f>
        <v>0</v>
      </c>
      <c r="N156" s="151">
        <v>0</v>
      </c>
      <c r="O156" s="151">
        <f>ROUND(E156*N156,2)</f>
        <v>0</v>
      </c>
      <c r="P156" s="151">
        <v>0</v>
      </c>
      <c r="Q156" s="151">
        <f>ROUND(E156*P156,2)</f>
        <v>0</v>
      </c>
      <c r="R156" s="151"/>
      <c r="S156" s="151" t="s">
        <v>149</v>
      </c>
      <c r="T156" s="151" t="s">
        <v>149</v>
      </c>
      <c r="U156" s="151">
        <v>0.15</v>
      </c>
      <c r="V156" s="151">
        <f>ROUND(E156*U156,2)</f>
        <v>2.12</v>
      </c>
      <c r="W156" s="151"/>
      <c r="X156" s="151" t="s">
        <v>127</v>
      </c>
      <c r="Y156" s="146"/>
      <c r="Z156" s="146"/>
      <c r="AA156" s="146"/>
      <c r="AB156" s="146"/>
      <c r="AC156" s="146"/>
      <c r="AD156" s="146"/>
      <c r="AE156" s="146"/>
      <c r="AF156" s="146"/>
      <c r="AG156" s="146" t="s">
        <v>128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49"/>
      <c r="B157" s="150"/>
      <c r="C157" s="175" t="s">
        <v>284</v>
      </c>
      <c r="D157" s="152"/>
      <c r="E157" s="153">
        <v>14.1</v>
      </c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46"/>
      <c r="Z157" s="146"/>
      <c r="AA157" s="146"/>
      <c r="AB157" s="146"/>
      <c r="AC157" s="146"/>
      <c r="AD157" s="146"/>
      <c r="AE157" s="146"/>
      <c r="AF157" s="146"/>
      <c r="AG157" s="146" t="s">
        <v>130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 x14ac:dyDescent="0.2">
      <c r="A158" s="161">
        <v>49</v>
      </c>
      <c r="B158" s="162" t="s">
        <v>287</v>
      </c>
      <c r="C158" s="174" t="s">
        <v>288</v>
      </c>
      <c r="D158" s="163" t="s">
        <v>152</v>
      </c>
      <c r="E158" s="164">
        <v>11.5</v>
      </c>
      <c r="F158" s="165"/>
      <c r="G158" s="166">
        <f>ROUND(E158*F158,2)</f>
        <v>0</v>
      </c>
      <c r="H158" s="151">
        <v>239.88</v>
      </c>
      <c r="I158" s="151">
        <f>ROUND(E158*H158,2)</f>
        <v>2758.62</v>
      </c>
      <c r="J158" s="151">
        <v>485.12</v>
      </c>
      <c r="K158" s="151">
        <f>ROUND(E158*J158,2)</f>
        <v>5578.88</v>
      </c>
      <c r="L158" s="151">
        <v>15</v>
      </c>
      <c r="M158" s="151">
        <f>G158*(1+L158/100)</f>
        <v>0</v>
      </c>
      <c r="N158" s="151">
        <v>3.2000000000000002E-3</v>
      </c>
      <c r="O158" s="151">
        <f>ROUND(E158*N158,2)</f>
        <v>0.04</v>
      </c>
      <c r="P158" s="151">
        <v>0</v>
      </c>
      <c r="Q158" s="151">
        <f>ROUND(E158*P158,2)</f>
        <v>0</v>
      </c>
      <c r="R158" s="151"/>
      <c r="S158" s="151" t="s">
        <v>149</v>
      </c>
      <c r="T158" s="151" t="s">
        <v>149</v>
      </c>
      <c r="U158" s="151">
        <v>0.98</v>
      </c>
      <c r="V158" s="151">
        <f>ROUND(E158*U158,2)</f>
        <v>11.27</v>
      </c>
      <c r="W158" s="151"/>
      <c r="X158" s="151" t="s">
        <v>127</v>
      </c>
      <c r="Y158" s="146"/>
      <c r="Z158" s="146"/>
      <c r="AA158" s="146"/>
      <c r="AB158" s="146"/>
      <c r="AC158" s="146"/>
      <c r="AD158" s="146"/>
      <c r="AE158" s="146"/>
      <c r="AF158" s="146"/>
      <c r="AG158" s="146" t="s">
        <v>128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49"/>
      <c r="B159" s="150"/>
      <c r="C159" s="175" t="s">
        <v>184</v>
      </c>
      <c r="D159" s="152"/>
      <c r="E159" s="153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46"/>
      <c r="Z159" s="146"/>
      <c r="AA159" s="146"/>
      <c r="AB159" s="146"/>
      <c r="AC159" s="146"/>
      <c r="AD159" s="146"/>
      <c r="AE159" s="146"/>
      <c r="AF159" s="146"/>
      <c r="AG159" s="146" t="s">
        <v>130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49"/>
      <c r="B160" s="150"/>
      <c r="C160" s="175" t="s">
        <v>185</v>
      </c>
      <c r="D160" s="152"/>
      <c r="E160" s="153">
        <v>11.5</v>
      </c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130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61">
        <v>50</v>
      </c>
      <c r="B161" s="162" t="s">
        <v>289</v>
      </c>
      <c r="C161" s="174" t="s">
        <v>290</v>
      </c>
      <c r="D161" s="163" t="s">
        <v>152</v>
      </c>
      <c r="E161" s="164">
        <v>3</v>
      </c>
      <c r="F161" s="165"/>
      <c r="G161" s="166">
        <f>ROUND(E161*F161,2)</f>
        <v>0</v>
      </c>
      <c r="H161" s="151">
        <v>0</v>
      </c>
      <c r="I161" s="151">
        <f>ROUND(E161*H161,2)</f>
        <v>0</v>
      </c>
      <c r="J161" s="151">
        <v>9.6</v>
      </c>
      <c r="K161" s="151">
        <f>ROUND(E161*J161,2)</f>
        <v>28.8</v>
      </c>
      <c r="L161" s="151">
        <v>15</v>
      </c>
      <c r="M161" s="151">
        <f>G161*(1+L161/100)</f>
        <v>0</v>
      </c>
      <c r="N161" s="151">
        <v>0</v>
      </c>
      <c r="O161" s="151">
        <f>ROUND(E161*N161,2)</f>
        <v>0</v>
      </c>
      <c r="P161" s="151">
        <v>0</v>
      </c>
      <c r="Q161" s="151">
        <f>ROUND(E161*P161,2)</f>
        <v>0</v>
      </c>
      <c r="R161" s="151"/>
      <c r="S161" s="151" t="s">
        <v>149</v>
      </c>
      <c r="T161" s="151" t="s">
        <v>126</v>
      </c>
      <c r="U161" s="151">
        <v>0.03</v>
      </c>
      <c r="V161" s="151">
        <f>ROUND(E161*U161,2)</f>
        <v>0.09</v>
      </c>
      <c r="W161" s="151"/>
      <c r="X161" s="151" t="s">
        <v>127</v>
      </c>
      <c r="Y161" s="146"/>
      <c r="Z161" s="146"/>
      <c r="AA161" s="146"/>
      <c r="AB161" s="146"/>
      <c r="AC161" s="146"/>
      <c r="AD161" s="146"/>
      <c r="AE161" s="146"/>
      <c r="AF161" s="146"/>
      <c r="AG161" s="146" t="s">
        <v>128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49"/>
      <c r="B162" s="150"/>
      <c r="C162" s="175" t="s">
        <v>184</v>
      </c>
      <c r="D162" s="152"/>
      <c r="E162" s="153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46"/>
      <c r="Z162" s="146"/>
      <c r="AA162" s="146"/>
      <c r="AB162" s="146"/>
      <c r="AC162" s="146"/>
      <c r="AD162" s="146"/>
      <c r="AE162" s="146"/>
      <c r="AF162" s="146"/>
      <c r="AG162" s="146" t="s">
        <v>130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49"/>
      <c r="B163" s="150"/>
      <c r="C163" s="175" t="s">
        <v>190</v>
      </c>
      <c r="D163" s="152"/>
      <c r="E163" s="153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46"/>
      <c r="Z163" s="146"/>
      <c r="AA163" s="146"/>
      <c r="AB163" s="146"/>
      <c r="AC163" s="146"/>
      <c r="AD163" s="146"/>
      <c r="AE163" s="146"/>
      <c r="AF163" s="146"/>
      <c r="AG163" s="146" t="s">
        <v>130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49"/>
      <c r="B164" s="150"/>
      <c r="C164" s="175" t="s">
        <v>191</v>
      </c>
      <c r="D164" s="152"/>
      <c r="E164" s="153">
        <v>1.1000000000000001</v>
      </c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46"/>
      <c r="Z164" s="146"/>
      <c r="AA164" s="146"/>
      <c r="AB164" s="146"/>
      <c r="AC164" s="146"/>
      <c r="AD164" s="146"/>
      <c r="AE164" s="146"/>
      <c r="AF164" s="146"/>
      <c r="AG164" s="146" t="s">
        <v>130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49"/>
      <c r="B165" s="150"/>
      <c r="C165" s="175" t="s">
        <v>192</v>
      </c>
      <c r="D165" s="152"/>
      <c r="E165" s="153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46"/>
      <c r="Z165" s="146"/>
      <c r="AA165" s="146"/>
      <c r="AB165" s="146"/>
      <c r="AC165" s="146"/>
      <c r="AD165" s="146"/>
      <c r="AE165" s="146"/>
      <c r="AF165" s="146"/>
      <c r="AG165" s="146" t="s">
        <v>130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49"/>
      <c r="B166" s="150"/>
      <c r="C166" s="175" t="s">
        <v>193</v>
      </c>
      <c r="D166" s="152"/>
      <c r="E166" s="153">
        <v>1.9</v>
      </c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130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22.5" outlineLevel="1" x14ac:dyDescent="0.2">
      <c r="A167" s="161">
        <v>51</v>
      </c>
      <c r="B167" s="162" t="s">
        <v>291</v>
      </c>
      <c r="C167" s="174" t="s">
        <v>292</v>
      </c>
      <c r="D167" s="163" t="s">
        <v>152</v>
      </c>
      <c r="E167" s="164">
        <v>11.5</v>
      </c>
      <c r="F167" s="165"/>
      <c r="G167" s="166">
        <f>ROUND(E167*F167,2)</f>
        <v>0</v>
      </c>
      <c r="H167" s="151">
        <v>0</v>
      </c>
      <c r="I167" s="151">
        <f>ROUND(E167*H167,2)</f>
        <v>0</v>
      </c>
      <c r="J167" s="151">
        <v>30.9</v>
      </c>
      <c r="K167" s="151">
        <f>ROUND(E167*J167,2)</f>
        <v>355.35</v>
      </c>
      <c r="L167" s="151">
        <v>15</v>
      </c>
      <c r="M167" s="151">
        <f>G167*(1+L167/100)</f>
        <v>0</v>
      </c>
      <c r="N167" s="151">
        <v>1.1E-4</v>
      </c>
      <c r="O167" s="151">
        <f>ROUND(E167*N167,2)</f>
        <v>0</v>
      </c>
      <c r="P167" s="151">
        <v>0</v>
      </c>
      <c r="Q167" s="151">
        <f>ROUND(E167*P167,2)</f>
        <v>0</v>
      </c>
      <c r="R167" s="151"/>
      <c r="S167" s="151" t="s">
        <v>125</v>
      </c>
      <c r="T167" s="151" t="s">
        <v>126</v>
      </c>
      <c r="U167" s="151">
        <v>0.05</v>
      </c>
      <c r="V167" s="151">
        <f>ROUND(E167*U167,2)</f>
        <v>0.57999999999999996</v>
      </c>
      <c r="W167" s="151"/>
      <c r="X167" s="151" t="s">
        <v>127</v>
      </c>
      <c r="Y167" s="146"/>
      <c r="Z167" s="146"/>
      <c r="AA167" s="146"/>
      <c r="AB167" s="146"/>
      <c r="AC167" s="146"/>
      <c r="AD167" s="146"/>
      <c r="AE167" s="146"/>
      <c r="AF167" s="146"/>
      <c r="AG167" s="146" t="s">
        <v>128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49"/>
      <c r="B168" s="150"/>
      <c r="C168" s="175" t="s">
        <v>184</v>
      </c>
      <c r="D168" s="152"/>
      <c r="E168" s="153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46"/>
      <c r="Z168" s="146"/>
      <c r="AA168" s="146"/>
      <c r="AB168" s="146"/>
      <c r="AC168" s="146"/>
      <c r="AD168" s="146"/>
      <c r="AE168" s="146"/>
      <c r="AF168" s="146"/>
      <c r="AG168" s="146" t="s">
        <v>130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49"/>
      <c r="B169" s="150"/>
      <c r="C169" s="175" t="s">
        <v>185</v>
      </c>
      <c r="D169" s="152"/>
      <c r="E169" s="153">
        <v>11.5</v>
      </c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46"/>
      <c r="Z169" s="146"/>
      <c r="AA169" s="146"/>
      <c r="AB169" s="146"/>
      <c r="AC169" s="146"/>
      <c r="AD169" s="146"/>
      <c r="AE169" s="146"/>
      <c r="AF169" s="146"/>
      <c r="AG169" s="146" t="s">
        <v>130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61">
        <v>52</v>
      </c>
      <c r="B170" s="162" t="s">
        <v>293</v>
      </c>
      <c r="C170" s="174" t="s">
        <v>360</v>
      </c>
      <c r="D170" s="163" t="s">
        <v>152</v>
      </c>
      <c r="E170" s="164">
        <v>14.846500000000001</v>
      </c>
      <c r="F170" s="165"/>
      <c r="G170" s="166">
        <f>ROUND(E170*F170,2)</f>
        <v>0</v>
      </c>
      <c r="H170" s="151">
        <v>300</v>
      </c>
      <c r="I170" s="151">
        <f>ROUND(E170*H170,2)</f>
        <v>4453.95</v>
      </c>
      <c r="J170" s="151">
        <v>0</v>
      </c>
      <c r="K170" s="151">
        <f>ROUND(E170*J170,2)</f>
        <v>0</v>
      </c>
      <c r="L170" s="151">
        <v>15</v>
      </c>
      <c r="M170" s="151">
        <f>G170*(1+L170/100)</f>
        <v>0</v>
      </c>
      <c r="N170" s="151">
        <v>1.4200000000000001E-2</v>
      </c>
      <c r="O170" s="151">
        <f>ROUND(E170*N170,2)</f>
        <v>0.21</v>
      </c>
      <c r="P170" s="151">
        <v>0</v>
      </c>
      <c r="Q170" s="151">
        <f>ROUND(E170*P170,2)</f>
        <v>0</v>
      </c>
      <c r="R170" s="151"/>
      <c r="S170" s="151" t="s">
        <v>125</v>
      </c>
      <c r="T170" s="151" t="s">
        <v>126</v>
      </c>
      <c r="U170" s="151">
        <v>0</v>
      </c>
      <c r="V170" s="151">
        <f>ROUND(E170*U170,2)</f>
        <v>0</v>
      </c>
      <c r="W170" s="151"/>
      <c r="X170" s="151" t="s">
        <v>294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295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49"/>
      <c r="B171" s="150"/>
      <c r="C171" s="175" t="s">
        <v>184</v>
      </c>
      <c r="D171" s="152"/>
      <c r="E171" s="153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130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49"/>
      <c r="B172" s="150"/>
      <c r="C172" s="175" t="s">
        <v>296</v>
      </c>
      <c r="D172" s="152"/>
      <c r="E172" s="153">
        <v>13.225</v>
      </c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130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49"/>
      <c r="B173" s="150"/>
      <c r="C173" s="175" t="s">
        <v>297</v>
      </c>
      <c r="D173" s="152"/>
      <c r="E173" s="153">
        <v>1.6214999999999999</v>
      </c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130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67">
        <v>53</v>
      </c>
      <c r="B174" s="168" t="s">
        <v>298</v>
      </c>
      <c r="C174" s="176" t="s">
        <v>299</v>
      </c>
      <c r="D174" s="169" t="s">
        <v>0</v>
      </c>
      <c r="E174" s="170">
        <v>164.91919999999999</v>
      </c>
      <c r="F174" s="171"/>
      <c r="G174" s="172">
        <f>ROUND(E174*F174,2)</f>
        <v>0</v>
      </c>
      <c r="H174" s="151">
        <v>0</v>
      </c>
      <c r="I174" s="151">
        <f>ROUND(E174*H174,2)</f>
        <v>0</v>
      </c>
      <c r="J174" s="151">
        <v>6.7</v>
      </c>
      <c r="K174" s="151">
        <f>ROUND(E174*J174,2)</f>
        <v>1104.96</v>
      </c>
      <c r="L174" s="151">
        <v>15</v>
      </c>
      <c r="M174" s="151">
        <f>G174*(1+L174/100)</f>
        <v>0</v>
      </c>
      <c r="N174" s="151">
        <v>0</v>
      </c>
      <c r="O174" s="151">
        <f>ROUND(E174*N174,2)</f>
        <v>0</v>
      </c>
      <c r="P174" s="151">
        <v>0</v>
      </c>
      <c r="Q174" s="151">
        <f>ROUND(E174*P174,2)</f>
        <v>0</v>
      </c>
      <c r="R174" s="151"/>
      <c r="S174" s="151" t="s">
        <v>149</v>
      </c>
      <c r="T174" s="151" t="s">
        <v>149</v>
      </c>
      <c r="U174" s="151">
        <v>0</v>
      </c>
      <c r="V174" s="151">
        <f>ROUND(E174*U174,2)</f>
        <v>0</v>
      </c>
      <c r="W174" s="151"/>
      <c r="X174" s="151" t="s">
        <v>252</v>
      </c>
      <c r="Y174" s="146"/>
      <c r="Z174" s="146"/>
      <c r="AA174" s="146"/>
      <c r="AB174" s="146"/>
      <c r="AC174" s="146"/>
      <c r="AD174" s="146"/>
      <c r="AE174" s="146"/>
      <c r="AF174" s="146"/>
      <c r="AG174" s="146" t="s">
        <v>253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x14ac:dyDescent="0.2">
      <c r="A175" s="155" t="s">
        <v>122</v>
      </c>
      <c r="B175" s="156" t="s">
        <v>84</v>
      </c>
      <c r="C175" s="173" t="s">
        <v>85</v>
      </c>
      <c r="D175" s="157"/>
      <c r="E175" s="158"/>
      <c r="F175" s="159"/>
      <c r="G175" s="160">
        <f>SUMIF(AG176:AG179,"&lt;&gt;NOR",G176:G179)</f>
        <v>0</v>
      </c>
      <c r="H175" s="154"/>
      <c r="I175" s="154">
        <f>SUM(I176:I179)</f>
        <v>0</v>
      </c>
      <c r="J175" s="154"/>
      <c r="K175" s="154">
        <f>SUM(K176:K179)</f>
        <v>19238.599999999999</v>
      </c>
      <c r="L175" s="154"/>
      <c r="M175" s="154">
        <f>SUM(M176:M179)</f>
        <v>0</v>
      </c>
      <c r="N175" s="154"/>
      <c r="O175" s="154">
        <f>SUM(O176:O179)</f>
        <v>0.38</v>
      </c>
      <c r="P175" s="154"/>
      <c r="Q175" s="154">
        <f>SUM(Q176:Q179)</f>
        <v>0.54</v>
      </c>
      <c r="R175" s="154"/>
      <c r="S175" s="154"/>
      <c r="T175" s="154"/>
      <c r="U175" s="154"/>
      <c r="V175" s="154">
        <f>SUM(V176:V179)</f>
        <v>0</v>
      </c>
      <c r="W175" s="154"/>
      <c r="X175" s="154"/>
      <c r="AG175" t="s">
        <v>123</v>
      </c>
    </row>
    <row r="176" spans="1:60" ht="22.5" outlineLevel="1" x14ac:dyDescent="0.2">
      <c r="A176" s="161">
        <v>54</v>
      </c>
      <c r="B176" s="162" t="s">
        <v>300</v>
      </c>
      <c r="C176" s="179" t="s">
        <v>359</v>
      </c>
      <c r="D176" s="163" t="s">
        <v>152</v>
      </c>
      <c r="E176" s="164">
        <v>21.4</v>
      </c>
      <c r="F176" s="165"/>
      <c r="G176" s="166">
        <f>ROUND(E176*F176,2)</f>
        <v>0</v>
      </c>
      <c r="H176" s="151">
        <v>0</v>
      </c>
      <c r="I176" s="151">
        <f>ROUND(E176*H176,2)</f>
        <v>0</v>
      </c>
      <c r="J176" s="151">
        <v>899</v>
      </c>
      <c r="K176" s="151">
        <f>ROUND(E176*J176,2)</f>
        <v>19238.599999999999</v>
      </c>
      <c r="L176" s="151">
        <v>15</v>
      </c>
      <c r="M176" s="151">
        <f>G176*(1+L176/100)</f>
        <v>0</v>
      </c>
      <c r="N176" s="151">
        <v>1.7840000000000002E-2</v>
      </c>
      <c r="O176" s="151">
        <f>ROUND(E176*N176,2)</f>
        <v>0.38</v>
      </c>
      <c r="P176" s="151">
        <v>2.5000000000000001E-2</v>
      </c>
      <c r="Q176" s="151">
        <f>ROUND(E176*P176,2)</f>
        <v>0.54</v>
      </c>
      <c r="R176" s="151"/>
      <c r="S176" s="151" t="s">
        <v>125</v>
      </c>
      <c r="T176" s="151" t="s">
        <v>126</v>
      </c>
      <c r="U176" s="151">
        <v>0</v>
      </c>
      <c r="V176" s="151">
        <f>ROUND(E176*U176,2)</f>
        <v>0</v>
      </c>
      <c r="W176" s="151"/>
      <c r="X176" s="151" t="s">
        <v>127</v>
      </c>
      <c r="Y176" s="146"/>
      <c r="Z176" s="146"/>
      <c r="AA176" s="146"/>
      <c r="AB176" s="146"/>
      <c r="AC176" s="146"/>
      <c r="AD176" s="146"/>
      <c r="AE176" s="146"/>
      <c r="AF176" s="146"/>
      <c r="AG176" s="146" t="s">
        <v>128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49"/>
      <c r="B177" s="150"/>
      <c r="C177" s="175" t="s">
        <v>196</v>
      </c>
      <c r="D177" s="152"/>
      <c r="E177" s="153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130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49"/>
      <c r="B178" s="150"/>
      <c r="C178" s="175" t="s">
        <v>197</v>
      </c>
      <c r="D178" s="152"/>
      <c r="E178" s="153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46"/>
      <c r="Z178" s="146"/>
      <c r="AA178" s="146"/>
      <c r="AB178" s="146"/>
      <c r="AC178" s="146"/>
      <c r="AD178" s="146"/>
      <c r="AE178" s="146"/>
      <c r="AF178" s="146"/>
      <c r="AG178" s="146" t="s">
        <v>130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49"/>
      <c r="B179" s="150"/>
      <c r="C179" s="175" t="s">
        <v>198</v>
      </c>
      <c r="D179" s="152"/>
      <c r="E179" s="153">
        <v>21.4</v>
      </c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46"/>
      <c r="Z179" s="146"/>
      <c r="AA179" s="146"/>
      <c r="AB179" s="146"/>
      <c r="AC179" s="146"/>
      <c r="AD179" s="146"/>
      <c r="AE179" s="146"/>
      <c r="AF179" s="146"/>
      <c r="AG179" s="146" t="s">
        <v>130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55" t="s">
        <v>122</v>
      </c>
      <c r="B180" s="156" t="s">
        <v>86</v>
      </c>
      <c r="C180" s="173" t="s">
        <v>87</v>
      </c>
      <c r="D180" s="157"/>
      <c r="E180" s="158"/>
      <c r="F180" s="159"/>
      <c r="G180" s="160">
        <f>SUMIF(AG181:AG199,"&lt;&gt;NOR",G181:G199)</f>
        <v>0</v>
      </c>
      <c r="H180" s="154"/>
      <c r="I180" s="154">
        <f>SUM(I181:I199)</f>
        <v>5292.25</v>
      </c>
      <c r="J180" s="154"/>
      <c r="K180" s="154">
        <f>SUM(K181:K199)</f>
        <v>10409.179999999998</v>
      </c>
      <c r="L180" s="154"/>
      <c r="M180" s="154">
        <f>SUM(M181:M199)</f>
        <v>0</v>
      </c>
      <c r="N180" s="154"/>
      <c r="O180" s="154">
        <f>SUM(O181:O199)</f>
        <v>0.21000000000000002</v>
      </c>
      <c r="P180" s="154"/>
      <c r="Q180" s="154">
        <f>SUM(Q181:Q199)</f>
        <v>0</v>
      </c>
      <c r="R180" s="154"/>
      <c r="S180" s="154"/>
      <c r="T180" s="154"/>
      <c r="U180" s="154"/>
      <c r="V180" s="154">
        <f>SUM(V181:V199)</f>
        <v>17.309999999999999</v>
      </c>
      <c r="W180" s="154"/>
      <c r="X180" s="154"/>
      <c r="AG180" t="s">
        <v>123</v>
      </c>
    </row>
    <row r="181" spans="1:60" outlineLevel="1" x14ac:dyDescent="0.2">
      <c r="A181" s="161">
        <v>55</v>
      </c>
      <c r="B181" s="162" t="s">
        <v>301</v>
      </c>
      <c r="C181" s="174" t="s">
        <v>302</v>
      </c>
      <c r="D181" s="163" t="s">
        <v>168</v>
      </c>
      <c r="E181" s="164">
        <v>7.04</v>
      </c>
      <c r="F181" s="165"/>
      <c r="G181" s="166">
        <f>ROUND(E181*F181,2)</f>
        <v>0</v>
      </c>
      <c r="H181" s="151">
        <v>20.8</v>
      </c>
      <c r="I181" s="151">
        <f>ROUND(E181*H181,2)</f>
        <v>146.43</v>
      </c>
      <c r="J181" s="151">
        <v>33.5</v>
      </c>
      <c r="K181" s="151">
        <f>ROUND(E181*J181,2)</f>
        <v>235.84</v>
      </c>
      <c r="L181" s="151">
        <v>15</v>
      </c>
      <c r="M181" s="151">
        <f>G181*(1+L181/100)</f>
        <v>0</v>
      </c>
      <c r="N181" s="151">
        <v>4.0000000000000003E-5</v>
      </c>
      <c r="O181" s="151">
        <f>ROUND(E181*N181,2)</f>
        <v>0</v>
      </c>
      <c r="P181" s="151">
        <v>0</v>
      </c>
      <c r="Q181" s="151">
        <f>ROUND(E181*P181,2)</f>
        <v>0</v>
      </c>
      <c r="R181" s="151"/>
      <c r="S181" s="151" t="s">
        <v>149</v>
      </c>
      <c r="T181" s="151" t="s">
        <v>149</v>
      </c>
      <c r="U181" s="151">
        <v>0</v>
      </c>
      <c r="V181" s="151">
        <f>ROUND(E181*U181,2)</f>
        <v>0</v>
      </c>
      <c r="W181" s="151"/>
      <c r="X181" s="151" t="s">
        <v>127</v>
      </c>
      <c r="Y181" s="146"/>
      <c r="Z181" s="146"/>
      <c r="AA181" s="146"/>
      <c r="AB181" s="146"/>
      <c r="AC181" s="146"/>
      <c r="AD181" s="146"/>
      <c r="AE181" s="146"/>
      <c r="AF181" s="146"/>
      <c r="AG181" s="146" t="s">
        <v>303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49"/>
      <c r="B182" s="150"/>
      <c r="C182" s="175" t="s">
        <v>177</v>
      </c>
      <c r="D182" s="152"/>
      <c r="E182" s="153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46"/>
      <c r="Z182" s="146"/>
      <c r="AA182" s="146"/>
      <c r="AB182" s="146"/>
      <c r="AC182" s="146"/>
      <c r="AD182" s="146"/>
      <c r="AE182" s="146"/>
      <c r="AF182" s="146"/>
      <c r="AG182" s="146" t="s">
        <v>130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49"/>
      <c r="B183" s="150"/>
      <c r="C183" s="175" t="s">
        <v>304</v>
      </c>
      <c r="D183" s="152"/>
      <c r="E183" s="153">
        <v>7.04</v>
      </c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46"/>
      <c r="Z183" s="146"/>
      <c r="AA183" s="146"/>
      <c r="AB183" s="146"/>
      <c r="AC183" s="146"/>
      <c r="AD183" s="146"/>
      <c r="AE183" s="146"/>
      <c r="AF183" s="146"/>
      <c r="AG183" s="146" t="s">
        <v>130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ht="22.5" outlineLevel="1" x14ac:dyDescent="0.2">
      <c r="A184" s="161">
        <v>56</v>
      </c>
      <c r="B184" s="162" t="s">
        <v>305</v>
      </c>
      <c r="C184" s="174" t="s">
        <v>306</v>
      </c>
      <c r="D184" s="163" t="s">
        <v>168</v>
      </c>
      <c r="E184" s="164">
        <v>7.04</v>
      </c>
      <c r="F184" s="165"/>
      <c r="G184" s="166">
        <f>ROUND(E184*F184,2)</f>
        <v>0</v>
      </c>
      <c r="H184" s="151">
        <v>0</v>
      </c>
      <c r="I184" s="151">
        <f>ROUND(E184*H184,2)</f>
        <v>0</v>
      </c>
      <c r="J184" s="151">
        <v>59.5</v>
      </c>
      <c r="K184" s="151">
        <f>ROUND(E184*J184,2)</f>
        <v>418.88</v>
      </c>
      <c r="L184" s="151">
        <v>15</v>
      </c>
      <c r="M184" s="151">
        <f>G184*(1+L184/100)</f>
        <v>0</v>
      </c>
      <c r="N184" s="151">
        <v>0</v>
      </c>
      <c r="O184" s="151">
        <f>ROUND(E184*N184,2)</f>
        <v>0</v>
      </c>
      <c r="P184" s="151">
        <v>0</v>
      </c>
      <c r="Q184" s="151">
        <f>ROUND(E184*P184,2)</f>
        <v>0</v>
      </c>
      <c r="R184" s="151"/>
      <c r="S184" s="151" t="s">
        <v>149</v>
      </c>
      <c r="T184" s="151" t="s">
        <v>149</v>
      </c>
      <c r="U184" s="151">
        <v>0.12</v>
      </c>
      <c r="V184" s="151">
        <f>ROUND(E184*U184,2)</f>
        <v>0.84</v>
      </c>
      <c r="W184" s="151"/>
      <c r="X184" s="151" t="s">
        <v>127</v>
      </c>
      <c r="Y184" s="146"/>
      <c r="Z184" s="146"/>
      <c r="AA184" s="146"/>
      <c r="AB184" s="146"/>
      <c r="AC184" s="146"/>
      <c r="AD184" s="146"/>
      <c r="AE184" s="146"/>
      <c r="AF184" s="146"/>
      <c r="AG184" s="146" t="s">
        <v>128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49"/>
      <c r="B185" s="150"/>
      <c r="C185" s="175" t="s">
        <v>177</v>
      </c>
      <c r="D185" s="152"/>
      <c r="E185" s="153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130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49"/>
      <c r="B186" s="150"/>
      <c r="C186" s="175" t="s">
        <v>304</v>
      </c>
      <c r="D186" s="152"/>
      <c r="E186" s="153">
        <v>7.04</v>
      </c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130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22.5" outlineLevel="1" x14ac:dyDescent="0.2">
      <c r="A187" s="161">
        <v>57</v>
      </c>
      <c r="B187" s="162" t="s">
        <v>307</v>
      </c>
      <c r="C187" s="174" t="s">
        <v>308</v>
      </c>
      <c r="D187" s="163" t="s">
        <v>152</v>
      </c>
      <c r="E187" s="164">
        <v>14.08</v>
      </c>
      <c r="F187" s="165"/>
      <c r="G187" s="166">
        <f>ROUND(E187*F187,2)</f>
        <v>0</v>
      </c>
      <c r="H187" s="151">
        <v>0</v>
      </c>
      <c r="I187" s="151">
        <f>ROUND(E187*H187,2)</f>
        <v>0</v>
      </c>
      <c r="J187" s="151">
        <v>653</v>
      </c>
      <c r="K187" s="151">
        <f>ROUND(E187*J187,2)</f>
        <v>9194.24</v>
      </c>
      <c r="L187" s="151">
        <v>15</v>
      </c>
      <c r="M187" s="151">
        <f>G187*(1+L187/100)</f>
        <v>0</v>
      </c>
      <c r="N187" s="151">
        <v>2.8999999999999998E-3</v>
      </c>
      <c r="O187" s="151">
        <f>ROUND(E187*N187,2)</f>
        <v>0.04</v>
      </c>
      <c r="P187" s="151">
        <v>0</v>
      </c>
      <c r="Q187" s="151">
        <f>ROUND(E187*P187,2)</f>
        <v>0</v>
      </c>
      <c r="R187" s="151"/>
      <c r="S187" s="151" t="s">
        <v>125</v>
      </c>
      <c r="T187" s="151" t="s">
        <v>126</v>
      </c>
      <c r="U187" s="151">
        <v>1.17</v>
      </c>
      <c r="V187" s="151">
        <f>ROUND(E187*U187,2)</f>
        <v>16.47</v>
      </c>
      <c r="W187" s="151"/>
      <c r="X187" s="151" t="s">
        <v>127</v>
      </c>
      <c r="Y187" s="146"/>
      <c r="Z187" s="146"/>
      <c r="AA187" s="146"/>
      <c r="AB187" s="146"/>
      <c r="AC187" s="146"/>
      <c r="AD187" s="146"/>
      <c r="AE187" s="146"/>
      <c r="AF187" s="146"/>
      <c r="AG187" s="146" t="s">
        <v>128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49"/>
      <c r="B188" s="150"/>
      <c r="C188" s="175" t="s">
        <v>309</v>
      </c>
      <c r="D188" s="152"/>
      <c r="E188" s="153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46"/>
      <c r="Z188" s="146"/>
      <c r="AA188" s="146"/>
      <c r="AB188" s="146"/>
      <c r="AC188" s="146"/>
      <c r="AD188" s="146"/>
      <c r="AE188" s="146"/>
      <c r="AF188" s="146"/>
      <c r="AG188" s="146" t="s">
        <v>130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49"/>
      <c r="B189" s="150"/>
      <c r="C189" s="175" t="s">
        <v>226</v>
      </c>
      <c r="D189" s="152"/>
      <c r="E189" s="153">
        <v>18</v>
      </c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130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49"/>
      <c r="B190" s="150"/>
      <c r="C190" s="175" t="s">
        <v>227</v>
      </c>
      <c r="D190" s="152"/>
      <c r="E190" s="153">
        <v>-5.6</v>
      </c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130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49"/>
      <c r="B191" s="150"/>
      <c r="C191" s="175" t="s">
        <v>310</v>
      </c>
      <c r="D191" s="152"/>
      <c r="E191" s="153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130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49"/>
      <c r="B192" s="150"/>
      <c r="C192" s="175" t="s">
        <v>311</v>
      </c>
      <c r="D192" s="152"/>
      <c r="E192" s="153">
        <v>1.68</v>
      </c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130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61">
        <v>58</v>
      </c>
      <c r="B193" s="162" t="s">
        <v>312</v>
      </c>
      <c r="C193" s="174" t="s">
        <v>313</v>
      </c>
      <c r="D193" s="163" t="s">
        <v>168</v>
      </c>
      <c r="E193" s="164">
        <v>8.0960000000000001</v>
      </c>
      <c r="F193" s="165"/>
      <c r="G193" s="166">
        <f>ROUND(E193*F193,2)</f>
        <v>0</v>
      </c>
      <c r="H193" s="151">
        <v>35.6</v>
      </c>
      <c r="I193" s="151">
        <f>ROUND(E193*H193,2)</f>
        <v>288.22000000000003</v>
      </c>
      <c r="J193" s="151">
        <v>0</v>
      </c>
      <c r="K193" s="151">
        <f>ROUND(E193*J193,2)</f>
        <v>0</v>
      </c>
      <c r="L193" s="151">
        <v>15</v>
      </c>
      <c r="M193" s="151">
        <f>G193*(1+L193/100)</f>
        <v>0</v>
      </c>
      <c r="N193" s="151">
        <v>2.2000000000000001E-4</v>
      </c>
      <c r="O193" s="151">
        <f>ROUND(E193*N193,2)</f>
        <v>0</v>
      </c>
      <c r="P193" s="151">
        <v>0</v>
      </c>
      <c r="Q193" s="151">
        <f>ROUND(E193*P193,2)</f>
        <v>0</v>
      </c>
      <c r="R193" s="151"/>
      <c r="S193" s="151" t="s">
        <v>125</v>
      </c>
      <c r="T193" s="151" t="s">
        <v>126</v>
      </c>
      <c r="U193" s="151">
        <v>0</v>
      </c>
      <c r="V193" s="151">
        <f>ROUND(E193*U193,2)</f>
        <v>0</v>
      </c>
      <c r="W193" s="151"/>
      <c r="X193" s="151" t="s">
        <v>294</v>
      </c>
      <c r="Y193" s="146"/>
      <c r="Z193" s="146"/>
      <c r="AA193" s="146"/>
      <c r="AB193" s="146"/>
      <c r="AC193" s="146"/>
      <c r="AD193" s="146"/>
      <c r="AE193" s="146"/>
      <c r="AF193" s="146"/>
      <c r="AG193" s="146" t="s">
        <v>295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49"/>
      <c r="B194" s="150"/>
      <c r="C194" s="175" t="s">
        <v>177</v>
      </c>
      <c r="D194" s="152"/>
      <c r="E194" s="153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130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49"/>
      <c r="B195" s="150"/>
      <c r="C195" s="175" t="s">
        <v>314</v>
      </c>
      <c r="D195" s="152"/>
      <c r="E195" s="153">
        <v>8.0960000000000001</v>
      </c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46"/>
      <c r="Z195" s="146"/>
      <c r="AA195" s="146"/>
      <c r="AB195" s="146"/>
      <c r="AC195" s="146"/>
      <c r="AD195" s="146"/>
      <c r="AE195" s="146"/>
      <c r="AF195" s="146"/>
      <c r="AG195" s="146" t="s">
        <v>130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61">
        <v>59</v>
      </c>
      <c r="B196" s="162" t="s">
        <v>315</v>
      </c>
      <c r="C196" s="174" t="s">
        <v>366</v>
      </c>
      <c r="D196" s="163" t="s">
        <v>152</v>
      </c>
      <c r="E196" s="164">
        <v>16.192</v>
      </c>
      <c r="F196" s="165"/>
      <c r="G196" s="166">
        <f>ROUND(E196*F196,2)</f>
        <v>0</v>
      </c>
      <c r="H196" s="151">
        <v>300</v>
      </c>
      <c r="I196" s="151">
        <f>ROUND(E196*H196,2)</f>
        <v>4857.6000000000004</v>
      </c>
      <c r="J196" s="151">
        <v>0</v>
      </c>
      <c r="K196" s="151">
        <f>ROUND(E196*J196,2)</f>
        <v>0</v>
      </c>
      <c r="L196" s="151">
        <v>15</v>
      </c>
      <c r="M196" s="151">
        <f>G196*(1+L196/100)</f>
        <v>0</v>
      </c>
      <c r="N196" s="151">
        <v>1.0500000000000001E-2</v>
      </c>
      <c r="O196" s="151">
        <f>ROUND(E196*N196,2)</f>
        <v>0.17</v>
      </c>
      <c r="P196" s="151">
        <v>0</v>
      </c>
      <c r="Q196" s="151">
        <f>ROUND(E196*P196,2)</f>
        <v>0</v>
      </c>
      <c r="R196" s="151"/>
      <c r="S196" s="151" t="s">
        <v>125</v>
      </c>
      <c r="T196" s="151" t="s">
        <v>126</v>
      </c>
      <c r="U196" s="151">
        <v>0</v>
      </c>
      <c r="V196" s="151">
        <f>ROUND(E196*U196,2)</f>
        <v>0</v>
      </c>
      <c r="W196" s="151"/>
      <c r="X196" s="151" t="s">
        <v>294</v>
      </c>
      <c r="Y196" s="146"/>
      <c r="Z196" s="146"/>
      <c r="AA196" s="146"/>
      <c r="AB196" s="146"/>
      <c r="AC196" s="146"/>
      <c r="AD196" s="146"/>
      <c r="AE196" s="146"/>
      <c r="AF196" s="146"/>
      <c r="AG196" s="146" t="s">
        <v>295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49"/>
      <c r="B197" s="150"/>
      <c r="C197" s="175" t="s">
        <v>177</v>
      </c>
      <c r="D197" s="152"/>
      <c r="E197" s="153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130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49"/>
      <c r="B198" s="150"/>
      <c r="C198" s="175" t="s">
        <v>316</v>
      </c>
      <c r="D198" s="152"/>
      <c r="E198" s="153">
        <v>16.192</v>
      </c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130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67">
        <v>60</v>
      </c>
      <c r="B199" s="168" t="s">
        <v>317</v>
      </c>
      <c r="C199" s="176" t="s">
        <v>318</v>
      </c>
      <c r="D199" s="169" t="s">
        <v>0</v>
      </c>
      <c r="E199" s="170">
        <v>151.41210000000001</v>
      </c>
      <c r="F199" s="171"/>
      <c r="G199" s="172">
        <f>ROUND(E199*F199,2)</f>
        <v>0</v>
      </c>
      <c r="H199" s="151">
        <v>0</v>
      </c>
      <c r="I199" s="151">
        <f>ROUND(E199*H199,2)</f>
        <v>0</v>
      </c>
      <c r="J199" s="151">
        <v>3.7</v>
      </c>
      <c r="K199" s="151">
        <f>ROUND(E199*J199,2)</f>
        <v>560.22</v>
      </c>
      <c r="L199" s="151">
        <v>15</v>
      </c>
      <c r="M199" s="151">
        <f>G199*(1+L199/100)</f>
        <v>0</v>
      </c>
      <c r="N199" s="151">
        <v>0</v>
      </c>
      <c r="O199" s="151">
        <f>ROUND(E199*N199,2)</f>
        <v>0</v>
      </c>
      <c r="P199" s="151">
        <v>0</v>
      </c>
      <c r="Q199" s="151">
        <f>ROUND(E199*P199,2)</f>
        <v>0</v>
      </c>
      <c r="R199" s="151"/>
      <c r="S199" s="151" t="s">
        <v>149</v>
      </c>
      <c r="T199" s="151" t="s">
        <v>149</v>
      </c>
      <c r="U199" s="151">
        <v>0</v>
      </c>
      <c r="V199" s="151">
        <f>ROUND(E199*U199,2)</f>
        <v>0</v>
      </c>
      <c r="W199" s="151"/>
      <c r="X199" s="151" t="s">
        <v>252</v>
      </c>
      <c r="Y199" s="146"/>
      <c r="Z199" s="146"/>
      <c r="AA199" s="146"/>
      <c r="AB199" s="146"/>
      <c r="AC199" s="146"/>
      <c r="AD199" s="146"/>
      <c r="AE199" s="146"/>
      <c r="AF199" s="146"/>
      <c r="AG199" s="146" t="s">
        <v>253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x14ac:dyDescent="0.2">
      <c r="A200" s="155" t="s">
        <v>122</v>
      </c>
      <c r="B200" s="156" t="s">
        <v>88</v>
      </c>
      <c r="C200" s="173" t="s">
        <v>89</v>
      </c>
      <c r="D200" s="157"/>
      <c r="E200" s="158"/>
      <c r="F200" s="159"/>
      <c r="G200" s="160">
        <f>SUMIF(AG201:AG213,"&lt;&gt;NOR",G201:G213)</f>
        <v>0</v>
      </c>
      <c r="H200" s="154"/>
      <c r="I200" s="154">
        <f>SUM(I201:I213)</f>
        <v>1898.49</v>
      </c>
      <c r="J200" s="154"/>
      <c r="K200" s="154">
        <f>SUM(K201:K213)</f>
        <v>15577.16</v>
      </c>
      <c r="L200" s="154"/>
      <c r="M200" s="154">
        <f>SUM(M201:M213)</f>
        <v>0</v>
      </c>
      <c r="N200" s="154"/>
      <c r="O200" s="154">
        <f>SUM(O201:O213)</f>
        <v>0.05</v>
      </c>
      <c r="P200" s="154"/>
      <c r="Q200" s="154">
        <f>SUM(Q201:Q213)</f>
        <v>0</v>
      </c>
      <c r="R200" s="154"/>
      <c r="S200" s="154"/>
      <c r="T200" s="154"/>
      <c r="U200" s="154"/>
      <c r="V200" s="154">
        <f>SUM(V201:V213)</f>
        <v>0</v>
      </c>
      <c r="W200" s="154"/>
      <c r="X200" s="154"/>
      <c r="AG200" t="s">
        <v>123</v>
      </c>
    </row>
    <row r="201" spans="1:60" outlineLevel="1" x14ac:dyDescent="0.2">
      <c r="A201" s="161">
        <v>61</v>
      </c>
      <c r="B201" s="162" t="s">
        <v>319</v>
      </c>
      <c r="C201" s="174" t="s">
        <v>320</v>
      </c>
      <c r="D201" s="163" t="s">
        <v>152</v>
      </c>
      <c r="E201" s="164">
        <v>48.373289999999997</v>
      </c>
      <c r="F201" s="165"/>
      <c r="G201" s="166">
        <f>ROUND(E201*F201,2)</f>
        <v>0</v>
      </c>
      <c r="H201" s="151">
        <v>19.809999999999999</v>
      </c>
      <c r="I201" s="151">
        <f>ROUND(E201*H201,2)</f>
        <v>958.27</v>
      </c>
      <c r="J201" s="151">
        <v>63.79</v>
      </c>
      <c r="K201" s="151">
        <f>ROUND(E201*J201,2)</f>
        <v>3085.73</v>
      </c>
      <c r="L201" s="151">
        <v>15</v>
      </c>
      <c r="M201" s="151">
        <f>G201*(1+L201/100)</f>
        <v>0</v>
      </c>
      <c r="N201" s="151">
        <v>4.2000000000000002E-4</v>
      </c>
      <c r="O201" s="151">
        <f>ROUND(E201*N201,2)</f>
        <v>0.02</v>
      </c>
      <c r="P201" s="151">
        <v>0</v>
      </c>
      <c r="Q201" s="151">
        <f>ROUND(E201*P201,2)</f>
        <v>0</v>
      </c>
      <c r="R201" s="151"/>
      <c r="S201" s="151" t="s">
        <v>149</v>
      </c>
      <c r="T201" s="151" t="s">
        <v>149</v>
      </c>
      <c r="U201" s="151">
        <v>0</v>
      </c>
      <c r="V201" s="151">
        <f>ROUND(E201*U201,2)</f>
        <v>0</v>
      </c>
      <c r="W201" s="151"/>
      <c r="X201" s="151" t="s">
        <v>247</v>
      </c>
      <c r="Y201" s="146"/>
      <c r="Z201" s="146"/>
      <c r="AA201" s="146"/>
      <c r="AB201" s="146"/>
      <c r="AC201" s="146"/>
      <c r="AD201" s="146"/>
      <c r="AE201" s="146"/>
      <c r="AF201" s="146"/>
      <c r="AG201" s="146" t="s">
        <v>248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49"/>
      <c r="B202" s="150"/>
      <c r="C202" s="175" t="s">
        <v>321</v>
      </c>
      <c r="D202" s="152"/>
      <c r="E202" s="153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130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49"/>
      <c r="B203" s="150"/>
      <c r="C203" s="175" t="s">
        <v>322</v>
      </c>
      <c r="D203" s="152"/>
      <c r="E203" s="153">
        <v>48.373289999999997</v>
      </c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46"/>
      <c r="Z203" s="146"/>
      <c r="AA203" s="146"/>
      <c r="AB203" s="146"/>
      <c r="AC203" s="146"/>
      <c r="AD203" s="146"/>
      <c r="AE203" s="146"/>
      <c r="AF203" s="146"/>
      <c r="AG203" s="146" t="s">
        <v>130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outlineLevel="1" x14ac:dyDescent="0.2">
      <c r="A204" s="161">
        <v>62</v>
      </c>
      <c r="B204" s="162" t="s">
        <v>323</v>
      </c>
      <c r="C204" s="174" t="s">
        <v>324</v>
      </c>
      <c r="D204" s="163" t="s">
        <v>152</v>
      </c>
      <c r="E204" s="164">
        <v>112.87101</v>
      </c>
      <c r="F204" s="165"/>
      <c r="G204" s="166">
        <f>ROUND(E204*F204,2)</f>
        <v>0</v>
      </c>
      <c r="H204" s="151">
        <v>8.33</v>
      </c>
      <c r="I204" s="151">
        <f>ROUND(E204*H204,2)</f>
        <v>940.22</v>
      </c>
      <c r="J204" s="151">
        <v>110.67</v>
      </c>
      <c r="K204" s="151">
        <f>ROUND(E204*J204,2)</f>
        <v>12491.43</v>
      </c>
      <c r="L204" s="151">
        <v>15</v>
      </c>
      <c r="M204" s="151">
        <f>G204*(1+L204/100)</f>
        <v>0</v>
      </c>
      <c r="N204" s="151">
        <v>2.5999999999999998E-4</v>
      </c>
      <c r="O204" s="151">
        <f>ROUND(E204*N204,2)</f>
        <v>0.03</v>
      </c>
      <c r="P204" s="151">
        <v>0</v>
      </c>
      <c r="Q204" s="151">
        <f>ROUND(E204*P204,2)</f>
        <v>0</v>
      </c>
      <c r="R204" s="151"/>
      <c r="S204" s="151" t="s">
        <v>149</v>
      </c>
      <c r="T204" s="151" t="s">
        <v>149</v>
      </c>
      <c r="U204" s="151">
        <v>0</v>
      </c>
      <c r="V204" s="151">
        <f>ROUND(E204*U204,2)</f>
        <v>0</v>
      </c>
      <c r="W204" s="151"/>
      <c r="X204" s="151" t="s">
        <v>247</v>
      </c>
      <c r="Y204" s="146"/>
      <c r="Z204" s="146"/>
      <c r="AA204" s="146"/>
      <c r="AB204" s="146"/>
      <c r="AC204" s="146"/>
      <c r="AD204" s="146"/>
      <c r="AE204" s="146"/>
      <c r="AF204" s="146"/>
      <c r="AG204" s="146" t="s">
        <v>248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49"/>
      <c r="B205" s="150"/>
      <c r="C205" s="175" t="s">
        <v>158</v>
      </c>
      <c r="D205" s="152"/>
      <c r="E205" s="153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130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49"/>
      <c r="B206" s="150"/>
      <c r="C206" s="175" t="s">
        <v>159</v>
      </c>
      <c r="D206" s="152"/>
      <c r="E206" s="153">
        <v>32.9</v>
      </c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130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49"/>
      <c r="B207" s="150"/>
      <c r="C207" s="175" t="s">
        <v>171</v>
      </c>
      <c r="D207" s="152"/>
      <c r="E207" s="153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46"/>
      <c r="Z207" s="146"/>
      <c r="AA207" s="146"/>
      <c r="AB207" s="146"/>
      <c r="AC207" s="146"/>
      <c r="AD207" s="146"/>
      <c r="AE207" s="146"/>
      <c r="AF207" s="146"/>
      <c r="AG207" s="146" t="s">
        <v>130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49"/>
      <c r="B208" s="150"/>
      <c r="C208" s="175" t="s">
        <v>172</v>
      </c>
      <c r="D208" s="152"/>
      <c r="E208" s="153">
        <v>108.96599999999999</v>
      </c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46"/>
      <c r="Z208" s="146"/>
      <c r="AA208" s="146"/>
      <c r="AB208" s="146"/>
      <c r="AC208" s="146"/>
      <c r="AD208" s="146"/>
      <c r="AE208" s="146"/>
      <c r="AF208" s="146"/>
      <c r="AG208" s="146" t="s">
        <v>130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49"/>
      <c r="B209" s="150"/>
      <c r="C209" s="175" t="s">
        <v>173</v>
      </c>
      <c r="D209" s="152"/>
      <c r="E209" s="153">
        <v>11.7</v>
      </c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46"/>
      <c r="Z209" s="146"/>
      <c r="AA209" s="146"/>
      <c r="AB209" s="146"/>
      <c r="AC209" s="146"/>
      <c r="AD209" s="146"/>
      <c r="AE209" s="146"/>
      <c r="AF209" s="146"/>
      <c r="AG209" s="146" t="s">
        <v>130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49"/>
      <c r="B210" s="150"/>
      <c r="C210" s="175" t="s">
        <v>160</v>
      </c>
      <c r="D210" s="152"/>
      <c r="E210" s="153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130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49"/>
      <c r="B211" s="150"/>
      <c r="C211" s="175" t="s">
        <v>325</v>
      </c>
      <c r="D211" s="152"/>
      <c r="E211" s="153">
        <v>7.6783000000000001</v>
      </c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46"/>
      <c r="Z211" s="146"/>
      <c r="AA211" s="146"/>
      <c r="AB211" s="146"/>
      <c r="AC211" s="146"/>
      <c r="AD211" s="146"/>
      <c r="AE211" s="146"/>
      <c r="AF211" s="146"/>
      <c r="AG211" s="146" t="s">
        <v>130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49"/>
      <c r="B212" s="150"/>
      <c r="C212" s="175" t="s">
        <v>326</v>
      </c>
      <c r="D212" s="152"/>
      <c r="E212" s="153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130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49"/>
      <c r="B213" s="150"/>
      <c r="C213" s="175" t="s">
        <v>327</v>
      </c>
      <c r="D213" s="152"/>
      <c r="E213" s="153">
        <v>-48.373289999999997</v>
      </c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46"/>
      <c r="Z213" s="146"/>
      <c r="AA213" s="146"/>
      <c r="AB213" s="146"/>
      <c r="AC213" s="146"/>
      <c r="AD213" s="146"/>
      <c r="AE213" s="146"/>
      <c r="AF213" s="146"/>
      <c r="AG213" s="146" t="s">
        <v>130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x14ac:dyDescent="0.2">
      <c r="A214" s="155" t="s">
        <v>122</v>
      </c>
      <c r="B214" s="156" t="s">
        <v>90</v>
      </c>
      <c r="C214" s="173" t="s">
        <v>91</v>
      </c>
      <c r="D214" s="157"/>
      <c r="E214" s="158"/>
      <c r="F214" s="159"/>
      <c r="G214" s="160">
        <f>SUMIF(AG215:AG216,"&lt;&gt;NOR",G215:G216)</f>
        <v>0</v>
      </c>
      <c r="H214" s="154"/>
      <c r="I214" s="154">
        <f>SUM(I215:I216)</f>
        <v>0</v>
      </c>
      <c r="J214" s="154"/>
      <c r="K214" s="154">
        <f>SUM(K215:K216)</f>
        <v>44000</v>
      </c>
      <c r="L214" s="154"/>
      <c r="M214" s="154">
        <f>SUM(M215:M216)</f>
        <v>0</v>
      </c>
      <c r="N214" s="154"/>
      <c r="O214" s="154">
        <f>SUM(O215:O216)</f>
        <v>0</v>
      </c>
      <c r="P214" s="154"/>
      <c r="Q214" s="154">
        <f>SUM(Q215:Q216)</f>
        <v>0</v>
      </c>
      <c r="R214" s="154"/>
      <c r="S214" s="154"/>
      <c r="T214" s="154"/>
      <c r="U214" s="154"/>
      <c r="V214" s="154">
        <f>SUM(V215:V216)</f>
        <v>0</v>
      </c>
      <c r="W214" s="154"/>
      <c r="X214" s="154"/>
      <c r="AG214" t="s">
        <v>123</v>
      </c>
    </row>
    <row r="215" spans="1:60" outlineLevel="1" x14ac:dyDescent="0.2">
      <c r="A215" s="167">
        <v>63</v>
      </c>
      <c r="B215" s="168" t="s">
        <v>328</v>
      </c>
      <c r="C215" s="180" t="s">
        <v>358</v>
      </c>
      <c r="D215" s="169" t="s">
        <v>155</v>
      </c>
      <c r="E215" s="170">
        <v>1</v>
      </c>
      <c r="F215" s="171"/>
      <c r="G215" s="172">
        <f>ROUND(E215*F215,2)</f>
        <v>0</v>
      </c>
      <c r="H215" s="151">
        <v>0</v>
      </c>
      <c r="I215" s="151">
        <f>ROUND(E215*H215,2)</f>
        <v>0</v>
      </c>
      <c r="J215" s="151">
        <v>40000</v>
      </c>
      <c r="K215" s="151">
        <f>ROUND(E215*J215,2)</f>
        <v>40000</v>
      </c>
      <c r="L215" s="151">
        <v>15</v>
      </c>
      <c r="M215" s="151">
        <f>G215*(1+L215/100)</f>
        <v>0</v>
      </c>
      <c r="N215" s="151">
        <v>0</v>
      </c>
      <c r="O215" s="151">
        <f>ROUND(E215*N215,2)</f>
        <v>0</v>
      </c>
      <c r="P215" s="151">
        <v>0</v>
      </c>
      <c r="Q215" s="151">
        <f>ROUND(E215*P215,2)</f>
        <v>0</v>
      </c>
      <c r="R215" s="151"/>
      <c r="S215" s="151" t="s">
        <v>125</v>
      </c>
      <c r="T215" s="151" t="s">
        <v>126</v>
      </c>
      <c r="U215" s="151">
        <v>0</v>
      </c>
      <c r="V215" s="151">
        <f>ROUND(E215*U215,2)</f>
        <v>0</v>
      </c>
      <c r="W215" s="151"/>
      <c r="X215" s="151" t="s">
        <v>127</v>
      </c>
      <c r="Y215" s="146"/>
      <c r="Z215" s="146"/>
      <c r="AA215" s="146"/>
      <c r="AB215" s="146"/>
      <c r="AC215" s="146"/>
      <c r="AD215" s="146"/>
      <c r="AE215" s="146"/>
      <c r="AF215" s="146"/>
      <c r="AG215" s="146" t="s">
        <v>128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67">
        <v>64</v>
      </c>
      <c r="B216" s="168" t="s">
        <v>329</v>
      </c>
      <c r="C216" s="176" t="s">
        <v>357</v>
      </c>
      <c r="D216" s="169" t="s">
        <v>155</v>
      </c>
      <c r="E216" s="170">
        <v>1</v>
      </c>
      <c r="F216" s="171"/>
      <c r="G216" s="172">
        <f>ROUND(E216*F216,2)</f>
        <v>0</v>
      </c>
      <c r="H216" s="151">
        <v>0</v>
      </c>
      <c r="I216" s="151">
        <f>ROUND(E216*H216,2)</f>
        <v>0</v>
      </c>
      <c r="J216" s="151">
        <v>4000</v>
      </c>
      <c r="K216" s="151">
        <f>ROUND(E216*J216,2)</f>
        <v>4000</v>
      </c>
      <c r="L216" s="151">
        <v>15</v>
      </c>
      <c r="M216" s="151">
        <f>G216*(1+L216/100)</f>
        <v>0</v>
      </c>
      <c r="N216" s="151">
        <v>0</v>
      </c>
      <c r="O216" s="151">
        <f>ROUND(E216*N216,2)</f>
        <v>0</v>
      </c>
      <c r="P216" s="151">
        <v>0</v>
      </c>
      <c r="Q216" s="151">
        <f>ROUND(E216*P216,2)</f>
        <v>0</v>
      </c>
      <c r="R216" s="151"/>
      <c r="S216" s="151" t="s">
        <v>125</v>
      </c>
      <c r="T216" s="151" t="s">
        <v>126</v>
      </c>
      <c r="U216" s="151">
        <v>0</v>
      </c>
      <c r="V216" s="151">
        <f>ROUND(E216*U216,2)</f>
        <v>0</v>
      </c>
      <c r="W216" s="151"/>
      <c r="X216" s="151" t="s">
        <v>127</v>
      </c>
      <c r="Y216" s="146"/>
      <c r="Z216" s="146"/>
      <c r="AA216" s="146"/>
      <c r="AB216" s="146"/>
      <c r="AC216" s="146"/>
      <c r="AD216" s="146"/>
      <c r="AE216" s="146"/>
      <c r="AF216" s="146"/>
      <c r="AG216" s="146" t="s">
        <v>128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x14ac:dyDescent="0.2">
      <c r="A217" s="155" t="s">
        <v>122</v>
      </c>
      <c r="B217" s="156" t="s">
        <v>92</v>
      </c>
      <c r="C217" s="173" t="s">
        <v>93</v>
      </c>
      <c r="D217" s="157"/>
      <c r="E217" s="158"/>
      <c r="F217" s="159"/>
      <c r="G217" s="160">
        <f>SUMIF(AG218:AG245,"&lt;&gt;NOR",G218:G245)</f>
        <v>0</v>
      </c>
      <c r="H217" s="154"/>
      <c r="I217" s="154">
        <f>SUM(I218:I245)</f>
        <v>0</v>
      </c>
      <c r="J217" s="154"/>
      <c r="K217" s="154">
        <f>SUM(K218:K245)</f>
        <v>8009.0599999999995</v>
      </c>
      <c r="L217" s="154"/>
      <c r="M217" s="154">
        <f>SUM(M218:M245)</f>
        <v>0</v>
      </c>
      <c r="N217" s="154"/>
      <c r="O217" s="154">
        <f>SUM(O218:O245)</f>
        <v>0</v>
      </c>
      <c r="P217" s="154"/>
      <c r="Q217" s="154">
        <f>SUM(Q218:Q245)</f>
        <v>0</v>
      </c>
      <c r="R217" s="154"/>
      <c r="S217" s="154"/>
      <c r="T217" s="154"/>
      <c r="U217" s="154"/>
      <c r="V217" s="154">
        <f>SUM(V218:V245)</f>
        <v>12.11</v>
      </c>
      <c r="W217" s="154"/>
      <c r="X217" s="154"/>
      <c r="AG217" t="s">
        <v>123</v>
      </c>
    </row>
    <row r="218" spans="1:60" outlineLevel="1" x14ac:dyDescent="0.2">
      <c r="A218" s="161">
        <v>65</v>
      </c>
      <c r="B218" s="162" t="s">
        <v>330</v>
      </c>
      <c r="C218" s="174" t="s">
        <v>331</v>
      </c>
      <c r="D218" s="163" t="s">
        <v>251</v>
      </c>
      <c r="E218" s="164">
        <v>3.8242099999999999</v>
      </c>
      <c r="F218" s="165"/>
      <c r="G218" s="166">
        <f>ROUND(E218*F218,2)</f>
        <v>0</v>
      </c>
      <c r="H218" s="151">
        <v>0</v>
      </c>
      <c r="I218" s="151">
        <f>ROUND(E218*H218,2)</f>
        <v>0</v>
      </c>
      <c r="J218" s="151">
        <v>162</v>
      </c>
      <c r="K218" s="151">
        <f>ROUND(E218*J218,2)</f>
        <v>619.52</v>
      </c>
      <c r="L218" s="151">
        <v>15</v>
      </c>
      <c r="M218" s="151">
        <f>G218*(1+L218/100)</f>
        <v>0</v>
      </c>
      <c r="N218" s="151">
        <v>0</v>
      </c>
      <c r="O218" s="151">
        <f>ROUND(E218*N218,2)</f>
        <v>0</v>
      </c>
      <c r="P218" s="151">
        <v>0</v>
      </c>
      <c r="Q218" s="151">
        <f>ROUND(E218*P218,2)</f>
        <v>0</v>
      </c>
      <c r="R218" s="151"/>
      <c r="S218" s="151" t="s">
        <v>149</v>
      </c>
      <c r="T218" s="151" t="s">
        <v>149</v>
      </c>
      <c r="U218" s="151">
        <v>0.27700000000000002</v>
      </c>
      <c r="V218" s="151">
        <f>ROUND(E218*U218,2)</f>
        <v>1.06</v>
      </c>
      <c r="W218" s="151"/>
      <c r="X218" s="151" t="s">
        <v>332</v>
      </c>
      <c r="Y218" s="146"/>
      <c r="Z218" s="146"/>
      <c r="AA218" s="146"/>
      <c r="AB218" s="146"/>
      <c r="AC218" s="146"/>
      <c r="AD218" s="146"/>
      <c r="AE218" s="146"/>
      <c r="AF218" s="146"/>
      <c r="AG218" s="146" t="s">
        <v>333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22.5" outlineLevel="1" x14ac:dyDescent="0.2">
      <c r="A219" s="149"/>
      <c r="B219" s="150"/>
      <c r="C219" s="175" t="s">
        <v>334</v>
      </c>
      <c r="D219" s="152"/>
      <c r="E219" s="153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46"/>
      <c r="Z219" s="146"/>
      <c r="AA219" s="146"/>
      <c r="AB219" s="146"/>
      <c r="AC219" s="146"/>
      <c r="AD219" s="146"/>
      <c r="AE219" s="146"/>
      <c r="AF219" s="146"/>
      <c r="AG219" s="146" t="s">
        <v>130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49"/>
      <c r="B220" s="150"/>
      <c r="C220" s="175" t="s">
        <v>335</v>
      </c>
      <c r="D220" s="152"/>
      <c r="E220" s="153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46"/>
      <c r="Z220" s="146"/>
      <c r="AA220" s="146"/>
      <c r="AB220" s="146"/>
      <c r="AC220" s="146"/>
      <c r="AD220" s="146"/>
      <c r="AE220" s="146"/>
      <c r="AF220" s="146"/>
      <c r="AG220" s="146" t="s">
        <v>130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 x14ac:dyDescent="0.2">
      <c r="A221" s="149"/>
      <c r="B221" s="150"/>
      <c r="C221" s="175" t="s">
        <v>336</v>
      </c>
      <c r="D221" s="152"/>
      <c r="E221" s="153">
        <v>3.8242099999999999</v>
      </c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130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61">
        <v>66</v>
      </c>
      <c r="B222" s="162" t="s">
        <v>337</v>
      </c>
      <c r="C222" s="174" t="s">
        <v>338</v>
      </c>
      <c r="D222" s="163" t="s">
        <v>251</v>
      </c>
      <c r="E222" s="164">
        <v>3.8242099999999999</v>
      </c>
      <c r="F222" s="165"/>
      <c r="G222" s="166">
        <f>ROUND(E222*F222,2)</f>
        <v>0</v>
      </c>
      <c r="H222" s="151">
        <v>0</v>
      </c>
      <c r="I222" s="151">
        <f>ROUND(E222*H222,2)</f>
        <v>0</v>
      </c>
      <c r="J222" s="151">
        <v>338.5</v>
      </c>
      <c r="K222" s="151">
        <f>ROUND(E222*J222,2)</f>
        <v>1294.5</v>
      </c>
      <c r="L222" s="151">
        <v>15</v>
      </c>
      <c r="M222" s="151">
        <f>G222*(1+L222/100)</f>
        <v>0</v>
      </c>
      <c r="N222" s="151">
        <v>0</v>
      </c>
      <c r="O222" s="151">
        <f>ROUND(E222*N222,2)</f>
        <v>0</v>
      </c>
      <c r="P222" s="151">
        <v>0</v>
      </c>
      <c r="Q222" s="151">
        <f>ROUND(E222*P222,2)</f>
        <v>0</v>
      </c>
      <c r="R222" s="151"/>
      <c r="S222" s="151" t="s">
        <v>149</v>
      </c>
      <c r="T222" s="151" t="s">
        <v>149</v>
      </c>
      <c r="U222" s="151">
        <v>0.93300000000000005</v>
      </c>
      <c r="V222" s="151">
        <f>ROUND(E222*U222,2)</f>
        <v>3.57</v>
      </c>
      <c r="W222" s="151"/>
      <c r="X222" s="151" t="s">
        <v>332</v>
      </c>
      <c r="Y222" s="146"/>
      <c r="Z222" s="146"/>
      <c r="AA222" s="146"/>
      <c r="AB222" s="146"/>
      <c r="AC222" s="146"/>
      <c r="AD222" s="146"/>
      <c r="AE222" s="146"/>
      <c r="AF222" s="146"/>
      <c r="AG222" s="146" t="s">
        <v>333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ht="22.5" outlineLevel="1" x14ac:dyDescent="0.2">
      <c r="A223" s="149"/>
      <c r="B223" s="150"/>
      <c r="C223" s="175" t="s">
        <v>334</v>
      </c>
      <c r="D223" s="152"/>
      <c r="E223" s="153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130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49"/>
      <c r="B224" s="150"/>
      <c r="C224" s="175" t="s">
        <v>335</v>
      </c>
      <c r="D224" s="152"/>
      <c r="E224" s="153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46"/>
      <c r="Z224" s="146"/>
      <c r="AA224" s="146"/>
      <c r="AB224" s="146"/>
      <c r="AC224" s="146"/>
      <c r="AD224" s="146"/>
      <c r="AE224" s="146"/>
      <c r="AF224" s="146"/>
      <c r="AG224" s="146" t="s">
        <v>130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49"/>
      <c r="B225" s="150"/>
      <c r="C225" s="175" t="s">
        <v>336</v>
      </c>
      <c r="D225" s="152"/>
      <c r="E225" s="153">
        <v>3.8242099999999999</v>
      </c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46"/>
      <c r="Z225" s="146"/>
      <c r="AA225" s="146"/>
      <c r="AB225" s="146"/>
      <c r="AC225" s="146"/>
      <c r="AD225" s="146"/>
      <c r="AE225" s="146"/>
      <c r="AF225" s="146"/>
      <c r="AG225" s="146" t="s">
        <v>130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61">
        <v>67</v>
      </c>
      <c r="B226" s="162" t="s">
        <v>339</v>
      </c>
      <c r="C226" s="174" t="s">
        <v>340</v>
      </c>
      <c r="D226" s="163" t="s">
        <v>251</v>
      </c>
      <c r="E226" s="164">
        <v>3.8242099999999999</v>
      </c>
      <c r="F226" s="165"/>
      <c r="G226" s="166">
        <f>ROUND(E226*F226,2)</f>
        <v>0</v>
      </c>
      <c r="H226" s="151">
        <v>0</v>
      </c>
      <c r="I226" s="151">
        <f>ROUND(E226*H226,2)</f>
        <v>0</v>
      </c>
      <c r="J226" s="151">
        <v>220</v>
      </c>
      <c r="K226" s="151">
        <f>ROUND(E226*J226,2)</f>
        <v>841.33</v>
      </c>
      <c r="L226" s="151">
        <v>15</v>
      </c>
      <c r="M226" s="151">
        <f>G226*(1+L226/100)</f>
        <v>0</v>
      </c>
      <c r="N226" s="151">
        <v>0</v>
      </c>
      <c r="O226" s="151">
        <f>ROUND(E226*N226,2)</f>
        <v>0</v>
      </c>
      <c r="P226" s="151">
        <v>0</v>
      </c>
      <c r="Q226" s="151">
        <f>ROUND(E226*P226,2)</f>
        <v>0</v>
      </c>
      <c r="R226" s="151"/>
      <c r="S226" s="151" t="s">
        <v>149</v>
      </c>
      <c r="T226" s="151" t="s">
        <v>149</v>
      </c>
      <c r="U226" s="151">
        <v>0.49</v>
      </c>
      <c r="V226" s="151">
        <f>ROUND(E226*U226,2)</f>
        <v>1.87</v>
      </c>
      <c r="W226" s="151"/>
      <c r="X226" s="151" t="s">
        <v>332</v>
      </c>
      <c r="Y226" s="146"/>
      <c r="Z226" s="146"/>
      <c r="AA226" s="146"/>
      <c r="AB226" s="146"/>
      <c r="AC226" s="146"/>
      <c r="AD226" s="146"/>
      <c r="AE226" s="146"/>
      <c r="AF226" s="146"/>
      <c r="AG226" s="146" t="s">
        <v>333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22.5" outlineLevel="1" x14ac:dyDescent="0.2">
      <c r="A227" s="149"/>
      <c r="B227" s="150"/>
      <c r="C227" s="175" t="s">
        <v>334</v>
      </c>
      <c r="D227" s="152"/>
      <c r="E227" s="153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130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49"/>
      <c r="B228" s="150"/>
      <c r="C228" s="175" t="s">
        <v>335</v>
      </c>
      <c r="D228" s="152"/>
      <c r="E228" s="153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46"/>
      <c r="Z228" s="146"/>
      <c r="AA228" s="146"/>
      <c r="AB228" s="146"/>
      <c r="AC228" s="146"/>
      <c r="AD228" s="146"/>
      <c r="AE228" s="146"/>
      <c r="AF228" s="146"/>
      <c r="AG228" s="146" t="s">
        <v>130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49"/>
      <c r="B229" s="150"/>
      <c r="C229" s="175" t="s">
        <v>336</v>
      </c>
      <c r="D229" s="152"/>
      <c r="E229" s="153">
        <v>3.8242099999999999</v>
      </c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46"/>
      <c r="Z229" s="146"/>
      <c r="AA229" s="146"/>
      <c r="AB229" s="146"/>
      <c r="AC229" s="146"/>
      <c r="AD229" s="146"/>
      <c r="AE229" s="146"/>
      <c r="AF229" s="146"/>
      <c r="AG229" s="146" t="s">
        <v>130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 x14ac:dyDescent="0.2">
      <c r="A230" s="161">
        <v>68</v>
      </c>
      <c r="B230" s="162" t="s">
        <v>341</v>
      </c>
      <c r="C230" s="174" t="s">
        <v>342</v>
      </c>
      <c r="D230" s="163" t="s">
        <v>251</v>
      </c>
      <c r="E230" s="164">
        <v>72.659949999999995</v>
      </c>
      <c r="F230" s="165"/>
      <c r="G230" s="166">
        <f>ROUND(E230*F230,2)</f>
        <v>0</v>
      </c>
      <c r="H230" s="151">
        <v>0</v>
      </c>
      <c r="I230" s="151">
        <f>ROUND(E230*H230,2)</f>
        <v>0</v>
      </c>
      <c r="J230" s="151">
        <v>15.7</v>
      </c>
      <c r="K230" s="151">
        <f>ROUND(E230*J230,2)</f>
        <v>1140.76</v>
      </c>
      <c r="L230" s="151">
        <v>15</v>
      </c>
      <c r="M230" s="151">
        <f>G230*(1+L230/100)</f>
        <v>0</v>
      </c>
      <c r="N230" s="151">
        <v>0</v>
      </c>
      <c r="O230" s="151">
        <f>ROUND(E230*N230,2)</f>
        <v>0</v>
      </c>
      <c r="P230" s="151">
        <v>0</v>
      </c>
      <c r="Q230" s="151">
        <f>ROUND(E230*P230,2)</f>
        <v>0</v>
      </c>
      <c r="R230" s="151"/>
      <c r="S230" s="151" t="s">
        <v>149</v>
      </c>
      <c r="T230" s="151" t="s">
        <v>149</v>
      </c>
      <c r="U230" s="151">
        <v>0</v>
      </c>
      <c r="V230" s="151">
        <f>ROUND(E230*U230,2)</f>
        <v>0</v>
      </c>
      <c r="W230" s="151"/>
      <c r="X230" s="151" t="s">
        <v>332</v>
      </c>
      <c r="Y230" s="146"/>
      <c r="Z230" s="146"/>
      <c r="AA230" s="146"/>
      <c r="AB230" s="146"/>
      <c r="AC230" s="146"/>
      <c r="AD230" s="146"/>
      <c r="AE230" s="146"/>
      <c r="AF230" s="146"/>
      <c r="AG230" s="146" t="s">
        <v>333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22.5" outlineLevel="1" x14ac:dyDescent="0.2">
      <c r="A231" s="149"/>
      <c r="B231" s="150"/>
      <c r="C231" s="175" t="s">
        <v>334</v>
      </c>
      <c r="D231" s="152"/>
      <c r="E231" s="153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46"/>
      <c r="Z231" s="146"/>
      <c r="AA231" s="146"/>
      <c r="AB231" s="146"/>
      <c r="AC231" s="146"/>
      <c r="AD231" s="146"/>
      <c r="AE231" s="146"/>
      <c r="AF231" s="146"/>
      <c r="AG231" s="146" t="s">
        <v>130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49"/>
      <c r="B232" s="150"/>
      <c r="C232" s="175" t="s">
        <v>335</v>
      </c>
      <c r="D232" s="152"/>
      <c r="E232" s="153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46"/>
      <c r="Z232" s="146"/>
      <c r="AA232" s="146"/>
      <c r="AB232" s="146"/>
      <c r="AC232" s="146"/>
      <c r="AD232" s="146"/>
      <c r="AE232" s="146"/>
      <c r="AF232" s="146"/>
      <c r="AG232" s="146" t="s">
        <v>130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49"/>
      <c r="B233" s="150"/>
      <c r="C233" s="175" t="s">
        <v>343</v>
      </c>
      <c r="D233" s="152"/>
      <c r="E233" s="153">
        <v>72.659949999999995</v>
      </c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46"/>
      <c r="Z233" s="146"/>
      <c r="AA233" s="146"/>
      <c r="AB233" s="146"/>
      <c r="AC233" s="146"/>
      <c r="AD233" s="146"/>
      <c r="AE233" s="146"/>
      <c r="AF233" s="146"/>
      <c r="AG233" s="146" t="s">
        <v>130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61">
        <v>69</v>
      </c>
      <c r="B234" s="162" t="s">
        <v>344</v>
      </c>
      <c r="C234" s="174" t="s">
        <v>345</v>
      </c>
      <c r="D234" s="163" t="s">
        <v>251</v>
      </c>
      <c r="E234" s="164">
        <v>3.8242099999999999</v>
      </c>
      <c r="F234" s="165"/>
      <c r="G234" s="166">
        <f>ROUND(E234*F234,2)</f>
        <v>0</v>
      </c>
      <c r="H234" s="151">
        <v>0</v>
      </c>
      <c r="I234" s="151">
        <f>ROUND(E234*H234,2)</f>
        <v>0</v>
      </c>
      <c r="J234" s="151">
        <v>305.5</v>
      </c>
      <c r="K234" s="151">
        <f>ROUND(E234*J234,2)</f>
        <v>1168.3</v>
      </c>
      <c r="L234" s="151">
        <v>15</v>
      </c>
      <c r="M234" s="151">
        <f>G234*(1+L234/100)</f>
        <v>0</v>
      </c>
      <c r="N234" s="151">
        <v>0</v>
      </c>
      <c r="O234" s="151">
        <f>ROUND(E234*N234,2)</f>
        <v>0</v>
      </c>
      <c r="P234" s="151">
        <v>0</v>
      </c>
      <c r="Q234" s="151">
        <f>ROUND(E234*P234,2)</f>
        <v>0</v>
      </c>
      <c r="R234" s="151"/>
      <c r="S234" s="151" t="s">
        <v>149</v>
      </c>
      <c r="T234" s="151" t="s">
        <v>149</v>
      </c>
      <c r="U234" s="151">
        <v>0.94199999999999995</v>
      </c>
      <c r="V234" s="151">
        <f>ROUND(E234*U234,2)</f>
        <v>3.6</v>
      </c>
      <c r="W234" s="151"/>
      <c r="X234" s="151" t="s">
        <v>332</v>
      </c>
      <c r="Y234" s="146"/>
      <c r="Z234" s="146"/>
      <c r="AA234" s="146"/>
      <c r="AB234" s="146"/>
      <c r="AC234" s="146"/>
      <c r="AD234" s="146"/>
      <c r="AE234" s="146"/>
      <c r="AF234" s="146"/>
      <c r="AG234" s="146" t="s">
        <v>333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22.5" outlineLevel="1" x14ac:dyDescent="0.2">
      <c r="A235" s="149"/>
      <c r="B235" s="150"/>
      <c r="C235" s="175" t="s">
        <v>334</v>
      </c>
      <c r="D235" s="152"/>
      <c r="E235" s="153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46"/>
      <c r="Z235" s="146"/>
      <c r="AA235" s="146"/>
      <c r="AB235" s="146"/>
      <c r="AC235" s="146"/>
      <c r="AD235" s="146"/>
      <c r="AE235" s="146"/>
      <c r="AF235" s="146"/>
      <c r="AG235" s="146" t="s">
        <v>130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49"/>
      <c r="B236" s="150"/>
      <c r="C236" s="175" t="s">
        <v>335</v>
      </c>
      <c r="D236" s="152"/>
      <c r="E236" s="153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46"/>
      <c r="Z236" s="146"/>
      <c r="AA236" s="146"/>
      <c r="AB236" s="146"/>
      <c r="AC236" s="146"/>
      <c r="AD236" s="146"/>
      <c r="AE236" s="146"/>
      <c r="AF236" s="146"/>
      <c r="AG236" s="146" t="s">
        <v>130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49"/>
      <c r="B237" s="150"/>
      <c r="C237" s="175" t="s">
        <v>336</v>
      </c>
      <c r="D237" s="152"/>
      <c r="E237" s="153">
        <v>3.8242099999999999</v>
      </c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46"/>
      <c r="Z237" s="146"/>
      <c r="AA237" s="146"/>
      <c r="AB237" s="146"/>
      <c r="AC237" s="146"/>
      <c r="AD237" s="146"/>
      <c r="AE237" s="146"/>
      <c r="AF237" s="146"/>
      <c r="AG237" s="146" t="s">
        <v>130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61">
        <v>70</v>
      </c>
      <c r="B238" s="162" t="s">
        <v>346</v>
      </c>
      <c r="C238" s="174" t="s">
        <v>347</v>
      </c>
      <c r="D238" s="163" t="s">
        <v>251</v>
      </c>
      <c r="E238" s="164">
        <v>19.121040000000001</v>
      </c>
      <c r="F238" s="165"/>
      <c r="G238" s="166">
        <f>ROUND(E238*F238,2)</f>
        <v>0</v>
      </c>
      <c r="H238" s="151">
        <v>0</v>
      </c>
      <c r="I238" s="151">
        <f>ROUND(E238*H238,2)</f>
        <v>0</v>
      </c>
      <c r="J238" s="151">
        <v>34</v>
      </c>
      <c r="K238" s="151">
        <f>ROUND(E238*J238,2)</f>
        <v>650.12</v>
      </c>
      <c r="L238" s="151">
        <v>15</v>
      </c>
      <c r="M238" s="151">
        <f>G238*(1+L238/100)</f>
        <v>0</v>
      </c>
      <c r="N238" s="151">
        <v>0</v>
      </c>
      <c r="O238" s="151">
        <f>ROUND(E238*N238,2)</f>
        <v>0</v>
      </c>
      <c r="P238" s="151">
        <v>0</v>
      </c>
      <c r="Q238" s="151">
        <f>ROUND(E238*P238,2)</f>
        <v>0</v>
      </c>
      <c r="R238" s="151"/>
      <c r="S238" s="151" t="s">
        <v>149</v>
      </c>
      <c r="T238" s="151" t="s">
        <v>149</v>
      </c>
      <c r="U238" s="151">
        <v>0.105</v>
      </c>
      <c r="V238" s="151">
        <f>ROUND(E238*U238,2)</f>
        <v>2.0099999999999998</v>
      </c>
      <c r="W238" s="151"/>
      <c r="X238" s="151" t="s">
        <v>332</v>
      </c>
      <c r="Y238" s="146"/>
      <c r="Z238" s="146"/>
      <c r="AA238" s="146"/>
      <c r="AB238" s="146"/>
      <c r="AC238" s="146"/>
      <c r="AD238" s="146"/>
      <c r="AE238" s="146"/>
      <c r="AF238" s="146"/>
      <c r="AG238" s="146" t="s">
        <v>333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ht="22.5" outlineLevel="1" x14ac:dyDescent="0.2">
      <c r="A239" s="149"/>
      <c r="B239" s="150"/>
      <c r="C239" s="175" t="s">
        <v>334</v>
      </c>
      <c r="D239" s="152"/>
      <c r="E239" s="153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46"/>
      <c r="Z239" s="146"/>
      <c r="AA239" s="146"/>
      <c r="AB239" s="146"/>
      <c r="AC239" s="146"/>
      <c r="AD239" s="146"/>
      <c r="AE239" s="146"/>
      <c r="AF239" s="146"/>
      <c r="AG239" s="146" t="s">
        <v>130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49"/>
      <c r="B240" s="150"/>
      <c r="C240" s="175" t="s">
        <v>335</v>
      </c>
      <c r="D240" s="152"/>
      <c r="E240" s="153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46"/>
      <c r="Z240" s="146"/>
      <c r="AA240" s="146"/>
      <c r="AB240" s="146"/>
      <c r="AC240" s="146"/>
      <c r="AD240" s="146"/>
      <c r="AE240" s="146"/>
      <c r="AF240" s="146"/>
      <c r="AG240" s="146" t="s">
        <v>130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49"/>
      <c r="B241" s="150"/>
      <c r="C241" s="175" t="s">
        <v>348</v>
      </c>
      <c r="D241" s="152"/>
      <c r="E241" s="153">
        <v>19.121040000000001</v>
      </c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46"/>
      <c r="Z241" s="146"/>
      <c r="AA241" s="146"/>
      <c r="AB241" s="146"/>
      <c r="AC241" s="146"/>
      <c r="AD241" s="146"/>
      <c r="AE241" s="146"/>
      <c r="AF241" s="146"/>
      <c r="AG241" s="146" t="s">
        <v>130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61">
        <v>71</v>
      </c>
      <c r="B242" s="162" t="s">
        <v>349</v>
      </c>
      <c r="C242" s="174" t="s">
        <v>350</v>
      </c>
      <c r="D242" s="163" t="s">
        <v>251</v>
      </c>
      <c r="E242" s="164">
        <v>3.8242099999999999</v>
      </c>
      <c r="F242" s="165"/>
      <c r="G242" s="166">
        <f>ROUND(E242*F242,2)</f>
        <v>0</v>
      </c>
      <c r="H242" s="151">
        <v>0</v>
      </c>
      <c r="I242" s="151">
        <f>ROUND(E242*H242,2)</f>
        <v>0</v>
      </c>
      <c r="J242" s="151">
        <v>600</v>
      </c>
      <c r="K242" s="151">
        <f>ROUND(E242*J242,2)</f>
        <v>2294.5300000000002</v>
      </c>
      <c r="L242" s="151">
        <v>15</v>
      </c>
      <c r="M242" s="151">
        <f>G242*(1+L242/100)</f>
        <v>0</v>
      </c>
      <c r="N242" s="151">
        <v>0</v>
      </c>
      <c r="O242" s="151">
        <f>ROUND(E242*N242,2)</f>
        <v>0</v>
      </c>
      <c r="P242" s="151">
        <v>0</v>
      </c>
      <c r="Q242" s="151">
        <f>ROUND(E242*P242,2)</f>
        <v>0</v>
      </c>
      <c r="R242" s="151"/>
      <c r="S242" s="151" t="s">
        <v>125</v>
      </c>
      <c r="T242" s="151" t="s">
        <v>126</v>
      </c>
      <c r="U242" s="151">
        <v>0</v>
      </c>
      <c r="V242" s="151">
        <f>ROUND(E242*U242,2)</f>
        <v>0</v>
      </c>
      <c r="W242" s="151"/>
      <c r="X242" s="151" t="s">
        <v>332</v>
      </c>
      <c r="Y242" s="146"/>
      <c r="Z242" s="146"/>
      <c r="AA242" s="146"/>
      <c r="AB242" s="146"/>
      <c r="AC242" s="146"/>
      <c r="AD242" s="146"/>
      <c r="AE242" s="146"/>
      <c r="AF242" s="146"/>
      <c r="AG242" s="146" t="s">
        <v>333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5" outlineLevel="1" x14ac:dyDescent="0.2">
      <c r="A243" s="149"/>
      <c r="B243" s="150"/>
      <c r="C243" s="175" t="s">
        <v>334</v>
      </c>
      <c r="D243" s="152"/>
      <c r="E243" s="153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46"/>
      <c r="Z243" s="146"/>
      <c r="AA243" s="146"/>
      <c r="AB243" s="146"/>
      <c r="AC243" s="146"/>
      <c r="AD243" s="146"/>
      <c r="AE243" s="146"/>
      <c r="AF243" s="146"/>
      <c r="AG243" s="146" t="s">
        <v>130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49"/>
      <c r="B244" s="150"/>
      <c r="C244" s="175" t="s">
        <v>335</v>
      </c>
      <c r="D244" s="152"/>
      <c r="E244" s="153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46"/>
      <c r="Z244" s="146"/>
      <c r="AA244" s="146"/>
      <c r="AB244" s="146"/>
      <c r="AC244" s="146"/>
      <c r="AD244" s="146"/>
      <c r="AE244" s="146"/>
      <c r="AF244" s="146"/>
      <c r="AG244" s="146" t="s">
        <v>130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49"/>
      <c r="B245" s="150"/>
      <c r="C245" s="175" t="s">
        <v>336</v>
      </c>
      <c r="D245" s="152"/>
      <c r="E245" s="153">
        <v>3.8242099999999999</v>
      </c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46"/>
      <c r="Z245" s="146"/>
      <c r="AA245" s="146"/>
      <c r="AB245" s="146"/>
      <c r="AC245" s="146"/>
      <c r="AD245" s="146"/>
      <c r="AE245" s="146"/>
      <c r="AF245" s="146"/>
      <c r="AG245" s="146" t="s">
        <v>130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x14ac:dyDescent="0.2">
      <c r="A246" s="155" t="s">
        <v>122</v>
      </c>
      <c r="B246" s="156" t="s">
        <v>95</v>
      </c>
      <c r="C246" s="181" t="s">
        <v>29</v>
      </c>
      <c r="D246" s="157"/>
      <c r="E246" s="158"/>
      <c r="F246" s="159"/>
      <c r="G246" s="160">
        <f>SUMIF(AG247:AG247,"&lt;&gt;NOR",G247:G247)</f>
        <v>0</v>
      </c>
      <c r="H246" s="154"/>
      <c r="I246" s="154">
        <f>SUM(I247:I247)</f>
        <v>0</v>
      </c>
      <c r="J246" s="154"/>
      <c r="K246" s="154">
        <f>SUM(K247:K247)</f>
        <v>55359</v>
      </c>
      <c r="L246" s="154"/>
      <c r="M246" s="154">
        <f>SUM(M247:M247)</f>
        <v>0</v>
      </c>
      <c r="N246" s="154"/>
      <c r="O246" s="154">
        <f>SUM(O247:O247)</f>
        <v>0</v>
      </c>
      <c r="P246" s="154"/>
      <c r="Q246" s="154">
        <f>SUM(Q247:Q247)</f>
        <v>0</v>
      </c>
      <c r="R246" s="154"/>
      <c r="S246" s="154"/>
      <c r="T246" s="154"/>
      <c r="U246" s="154"/>
      <c r="V246" s="154">
        <f>SUM(V247:V247)</f>
        <v>0</v>
      </c>
      <c r="W246" s="154"/>
      <c r="X246" s="154"/>
      <c r="AG246" t="s">
        <v>123</v>
      </c>
    </row>
    <row r="247" spans="1:60" outlineLevel="1" x14ac:dyDescent="0.2">
      <c r="A247" s="161">
        <v>72</v>
      </c>
      <c r="B247" s="162" t="s">
        <v>351</v>
      </c>
      <c r="C247" s="174" t="s">
        <v>356</v>
      </c>
      <c r="D247" s="163" t="s">
        <v>0</v>
      </c>
      <c r="E247" s="164">
        <v>20</v>
      </c>
      <c r="F247" s="165"/>
      <c r="G247" s="166">
        <f>ROUND(E247*F247,2)</f>
        <v>0</v>
      </c>
      <c r="H247" s="151">
        <v>0</v>
      </c>
      <c r="I247" s="151">
        <f>ROUND(E247*H247,2)</f>
        <v>0</v>
      </c>
      <c r="J247" s="151">
        <v>2767.95</v>
      </c>
      <c r="K247" s="151">
        <f>ROUND(E247*J247,2)</f>
        <v>55359</v>
      </c>
      <c r="L247" s="151">
        <v>15</v>
      </c>
      <c r="M247" s="151">
        <f>G247*(1+L247/100)</f>
        <v>0</v>
      </c>
      <c r="N247" s="151">
        <v>0</v>
      </c>
      <c r="O247" s="151">
        <f>ROUND(E247*N247,2)</f>
        <v>0</v>
      </c>
      <c r="P247" s="151">
        <v>0</v>
      </c>
      <c r="Q247" s="151">
        <f>ROUND(E247*P247,2)</f>
        <v>0</v>
      </c>
      <c r="R247" s="151"/>
      <c r="S247" s="151" t="s">
        <v>149</v>
      </c>
      <c r="T247" s="151" t="s">
        <v>126</v>
      </c>
      <c r="U247" s="151">
        <v>0</v>
      </c>
      <c r="V247" s="151">
        <f>ROUND(E247*U247,2)</f>
        <v>0</v>
      </c>
      <c r="W247" s="151"/>
      <c r="X247" s="151" t="s">
        <v>352</v>
      </c>
      <c r="Y247" s="146"/>
      <c r="Z247" s="146"/>
      <c r="AA247" s="146"/>
      <c r="AB247" s="146"/>
      <c r="AC247" s="146"/>
      <c r="AD247" s="146"/>
      <c r="AE247" s="146"/>
      <c r="AF247" s="146"/>
      <c r="AG247" s="146" t="s">
        <v>353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x14ac:dyDescent="0.2">
      <c r="A248" s="3"/>
      <c r="B248" s="4"/>
      <c r="C248" s="177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AE248">
        <v>15</v>
      </c>
      <c r="AF248">
        <v>21</v>
      </c>
      <c r="AG248" t="s">
        <v>109</v>
      </c>
    </row>
    <row r="249" spans="1:60" x14ac:dyDescent="0.2">
      <c r="C249" s="178"/>
      <c r="D249" s="10"/>
      <c r="AG249" t="s">
        <v>354</v>
      </c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oadresa</vt:lpstr>
      <vt:lpstr>Stavba!Objednatel</vt:lpstr>
      <vt:lpstr>Stavba!Objekt</vt:lpstr>
      <vt:lpstr>'01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Radomír Marvan</cp:lastModifiedBy>
  <cp:lastPrinted>2019-03-19T12:27:02Z</cp:lastPrinted>
  <dcterms:created xsi:type="dcterms:W3CDTF">2009-04-08T07:15:50Z</dcterms:created>
  <dcterms:modified xsi:type="dcterms:W3CDTF">2020-12-02T07:09:04Z</dcterms:modified>
</cp:coreProperties>
</file>