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0\065_Kounicova 43_oprava bytů 1a_1b\01_PROJEKT a KR\"/>
    </mc:Choice>
  </mc:AlternateContent>
  <bookViews>
    <workbookView xWindow="-28920" yWindow="-3255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99 01 Naklady" sheetId="12" r:id="rId4"/>
    <sheet name="01 01 Pol" sheetId="13" r:id="rId5"/>
    <sheet name="01 02 Pol" sheetId="14" r:id="rId6"/>
    <sheet name="01 03 Pol" sheetId="15" r:id="rId7"/>
    <sheet name="01 04 Pol" sheetId="16" r:id="rId8"/>
    <sheet name="01 05 Pol" sheetId="17" r:id="rId9"/>
    <sheet name="01 06 Pol" sheetId="18" r:id="rId10"/>
    <sheet name="02 01 Pol" sheetId="19" r:id="rId11"/>
    <sheet name="02 02 Pol" sheetId="20" r:id="rId12"/>
    <sheet name="02 03 Pol" sheetId="21" r:id="rId13"/>
    <sheet name="02 04 Pol" sheetId="22" r:id="rId14"/>
    <sheet name="02 05 Pol" sheetId="23" r:id="rId15"/>
    <sheet name="02 06 Pol" sheetId="24" r:id="rId16"/>
  </sheets>
  <externalReferences>
    <externalReference r:id="rId17"/>
  </externalReferences>
  <definedNames>
    <definedName name="CelkemDPHVypocet" localSheetId="1">Stavba!$H$57</definedName>
    <definedName name="CenaCelkem">Stavba!$G$29</definedName>
    <definedName name="CenaCelkemBezDPH">Stavba!$G$28</definedName>
    <definedName name="CenaCelkemVypocet" localSheetId="1">Stavba!$I$57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'01 01 Pol'!$1:$7</definedName>
    <definedName name="_xlnm.Print_Titles" localSheetId="5">'01 02 Pol'!$1:$7</definedName>
    <definedName name="_xlnm.Print_Titles" localSheetId="6">'01 03 Pol'!$1:$7</definedName>
    <definedName name="_xlnm.Print_Titles" localSheetId="7">'01 04 Pol'!$1:$7</definedName>
    <definedName name="_xlnm.Print_Titles" localSheetId="8">'01 05 Pol'!$1:$7</definedName>
    <definedName name="_xlnm.Print_Titles" localSheetId="9">'01 06 Pol'!$1:$7</definedName>
    <definedName name="_xlnm.Print_Titles" localSheetId="10">'02 01 Pol'!$1:$7</definedName>
    <definedName name="_xlnm.Print_Titles" localSheetId="11">'02 02 Pol'!$1:$7</definedName>
    <definedName name="_xlnm.Print_Titles" localSheetId="12">'02 03 Pol'!$1:$7</definedName>
    <definedName name="_xlnm.Print_Titles" localSheetId="13">'02 04 Pol'!$1:$7</definedName>
    <definedName name="_xlnm.Print_Titles" localSheetId="14">'02 05 Pol'!$1:$7</definedName>
    <definedName name="_xlnm.Print_Titles" localSheetId="15">'02 06 Pol'!$1:$7</definedName>
    <definedName name="_xlnm.Print_Titles" localSheetId="3">'099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'01 01 Pol'!$A$1:$X$703</definedName>
    <definedName name="_xlnm.Print_Area" localSheetId="5">'01 02 Pol'!$A$1:$X$63</definedName>
    <definedName name="_xlnm.Print_Area" localSheetId="6">'01 03 Pol'!$A$1:$X$125</definedName>
    <definedName name="_xlnm.Print_Area" localSheetId="7">'01 04 Pol'!$A$1:$X$51</definedName>
    <definedName name="_xlnm.Print_Area" localSheetId="8">'01 05 Pol'!$A$1:$X$118</definedName>
    <definedName name="_xlnm.Print_Area" localSheetId="9">'01 06 Pol'!$A$1:$X$99</definedName>
    <definedName name="_xlnm.Print_Area" localSheetId="10">'02 01 Pol'!$A$1:$X$535</definedName>
    <definedName name="_xlnm.Print_Area" localSheetId="11">'02 02 Pol'!$A$1:$X$34</definedName>
    <definedName name="_xlnm.Print_Area" localSheetId="12">'02 03 Pol'!$A$1:$X$132</definedName>
    <definedName name="_xlnm.Print_Area" localSheetId="13">'02 04 Pol'!$A$1:$X$58</definedName>
    <definedName name="_xlnm.Print_Area" localSheetId="14">'02 05 Pol'!$A$1:$X$111</definedName>
    <definedName name="_xlnm.Print_Area" localSheetId="15">'02 06 Pol'!$A$1:$X$99</definedName>
    <definedName name="_xlnm.Print_Area" localSheetId="3">'099 01 Naklady'!$A$1:$X$18</definedName>
    <definedName name="_xlnm.Print_Area" localSheetId="1">Stavba!$A$1:$J$106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Stavba!$F$57</definedName>
    <definedName name="ZakladDPHZakl">Stavba!$G$25</definedName>
    <definedName name="ZakladDPHZaklVypocet" localSheetId="1">Stavba!$G$57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5" i="1" l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98" i="24"/>
  <c r="G9" i="24"/>
  <c r="M9" i="24" s="1"/>
  <c r="I9" i="24"/>
  <c r="I8" i="24" s="1"/>
  <c r="K9" i="24"/>
  <c r="K8" i="24" s="1"/>
  <c r="O9" i="24"/>
  <c r="Q9" i="24"/>
  <c r="Q8" i="24" s="1"/>
  <c r="V9" i="24"/>
  <c r="V8" i="24" s="1"/>
  <c r="G10" i="24"/>
  <c r="I10" i="24"/>
  <c r="K10" i="24"/>
  <c r="M10" i="24"/>
  <c r="O10" i="24"/>
  <c r="Q10" i="24"/>
  <c r="V10" i="24"/>
  <c r="G11" i="24"/>
  <c r="I11" i="24"/>
  <c r="K11" i="24"/>
  <c r="M11" i="24"/>
  <c r="O11" i="24"/>
  <c r="Q11" i="24"/>
  <c r="V11" i="24"/>
  <c r="G12" i="24"/>
  <c r="G8" i="24" s="1"/>
  <c r="I12" i="24"/>
  <c r="K12" i="24"/>
  <c r="O12" i="24"/>
  <c r="O8" i="24" s="1"/>
  <c r="Q12" i="24"/>
  <c r="V12" i="24"/>
  <c r="G13" i="24"/>
  <c r="I13" i="24"/>
  <c r="K13" i="24"/>
  <c r="M13" i="24"/>
  <c r="O13" i="24"/>
  <c r="Q13" i="24"/>
  <c r="V13" i="24"/>
  <c r="G14" i="24"/>
  <c r="I14" i="24"/>
  <c r="K14" i="24"/>
  <c r="M14" i="24"/>
  <c r="O14" i="24"/>
  <c r="Q14" i="24"/>
  <c r="V14" i="24"/>
  <c r="G15" i="24"/>
  <c r="I15" i="24"/>
  <c r="K15" i="24"/>
  <c r="M15" i="24"/>
  <c r="O15" i="24"/>
  <c r="Q15" i="24"/>
  <c r="V15" i="24"/>
  <c r="G16" i="24"/>
  <c r="M16" i="24" s="1"/>
  <c r="I16" i="24"/>
  <c r="K16" i="24"/>
  <c r="O16" i="24"/>
  <c r="Q16" i="24"/>
  <c r="V16" i="24"/>
  <c r="G17" i="24"/>
  <c r="I17" i="24"/>
  <c r="K17" i="24"/>
  <c r="M17" i="24"/>
  <c r="O17" i="24"/>
  <c r="Q17" i="24"/>
  <c r="V17" i="24"/>
  <c r="G18" i="24"/>
  <c r="I18" i="24"/>
  <c r="K18" i="24"/>
  <c r="M18" i="24"/>
  <c r="O18" i="24"/>
  <c r="Q18" i="24"/>
  <c r="V18" i="24"/>
  <c r="G19" i="24"/>
  <c r="I19" i="24"/>
  <c r="K19" i="24"/>
  <c r="M19" i="24"/>
  <c r="O19" i="24"/>
  <c r="Q19" i="24"/>
  <c r="V19" i="24"/>
  <c r="G20" i="24"/>
  <c r="M20" i="24" s="1"/>
  <c r="I20" i="24"/>
  <c r="K20" i="24"/>
  <c r="O20" i="24"/>
  <c r="Q20" i="24"/>
  <c r="V20" i="24"/>
  <c r="G21" i="24"/>
  <c r="I21" i="24"/>
  <c r="K21" i="24"/>
  <c r="M21" i="24"/>
  <c r="O21" i="24"/>
  <c r="Q21" i="24"/>
  <c r="V21" i="24"/>
  <c r="G22" i="24"/>
  <c r="I22" i="24"/>
  <c r="K22" i="24"/>
  <c r="M22" i="24"/>
  <c r="O22" i="24"/>
  <c r="Q22" i="24"/>
  <c r="V22" i="24"/>
  <c r="G23" i="24"/>
  <c r="I23" i="24"/>
  <c r="K23" i="24"/>
  <c r="M23" i="24"/>
  <c r="O23" i="24"/>
  <c r="Q23" i="24"/>
  <c r="V23" i="24"/>
  <c r="G24" i="24"/>
  <c r="M24" i="24" s="1"/>
  <c r="I24" i="24"/>
  <c r="K24" i="24"/>
  <c r="O24" i="24"/>
  <c r="Q24" i="24"/>
  <c r="V24" i="24"/>
  <c r="G25" i="24"/>
  <c r="I25" i="24"/>
  <c r="Q25" i="24"/>
  <c r="G26" i="24"/>
  <c r="M26" i="24" s="1"/>
  <c r="M25" i="24" s="1"/>
  <c r="I26" i="24"/>
  <c r="K26" i="24"/>
  <c r="K25" i="24" s="1"/>
  <c r="O26" i="24"/>
  <c r="O25" i="24" s="1"/>
  <c r="Q26" i="24"/>
  <c r="V26" i="24"/>
  <c r="V25" i="24" s="1"/>
  <c r="G28" i="24"/>
  <c r="G27" i="24" s="1"/>
  <c r="I28" i="24"/>
  <c r="K28" i="24"/>
  <c r="K27" i="24" s="1"/>
  <c r="O28" i="24"/>
  <c r="O27" i="24" s="1"/>
  <c r="Q28" i="24"/>
  <c r="V28" i="24"/>
  <c r="V27" i="24" s="1"/>
  <c r="G29" i="24"/>
  <c r="I29" i="24"/>
  <c r="K29" i="24"/>
  <c r="M29" i="24"/>
  <c r="O29" i="24"/>
  <c r="Q29" i="24"/>
  <c r="V29" i="24"/>
  <c r="G30" i="24"/>
  <c r="M30" i="24" s="1"/>
  <c r="I30" i="24"/>
  <c r="K30" i="24"/>
  <c r="O30" i="24"/>
  <c r="Q30" i="24"/>
  <c r="V30" i="24"/>
  <c r="G31" i="24"/>
  <c r="I31" i="24"/>
  <c r="I27" i="24" s="1"/>
  <c r="K31" i="24"/>
  <c r="M31" i="24"/>
  <c r="O31" i="24"/>
  <c r="Q31" i="24"/>
  <c r="Q27" i="24" s="1"/>
  <c r="V31" i="24"/>
  <c r="G32" i="24"/>
  <c r="M32" i="24" s="1"/>
  <c r="I32" i="24"/>
  <c r="K32" i="24"/>
  <c r="O32" i="24"/>
  <c r="Q32" i="24"/>
  <c r="V32" i="24"/>
  <c r="G33" i="24"/>
  <c r="I33" i="24"/>
  <c r="K33" i="24"/>
  <c r="M33" i="24"/>
  <c r="O33" i="24"/>
  <c r="Q33" i="24"/>
  <c r="V33" i="24"/>
  <c r="G34" i="24"/>
  <c r="M34" i="24" s="1"/>
  <c r="I34" i="24"/>
  <c r="K34" i="24"/>
  <c r="O34" i="24"/>
  <c r="Q34" i="24"/>
  <c r="V34" i="24"/>
  <c r="G35" i="24"/>
  <c r="I35" i="24"/>
  <c r="K35" i="24"/>
  <c r="M35" i="24"/>
  <c r="O35" i="24"/>
  <c r="Q35" i="24"/>
  <c r="V35" i="24"/>
  <c r="G36" i="24"/>
  <c r="M36" i="24" s="1"/>
  <c r="I36" i="24"/>
  <c r="K36" i="24"/>
  <c r="O36" i="24"/>
  <c r="Q36" i="24"/>
  <c r="V36" i="24"/>
  <c r="G37" i="24"/>
  <c r="I37" i="24"/>
  <c r="K37" i="24"/>
  <c r="M37" i="24"/>
  <c r="O37" i="24"/>
  <c r="Q37" i="24"/>
  <c r="V37" i="24"/>
  <c r="G38" i="24"/>
  <c r="M38" i="24" s="1"/>
  <c r="I38" i="24"/>
  <c r="K38" i="24"/>
  <c r="O38" i="24"/>
  <c r="Q38" i="24"/>
  <c r="V38" i="24"/>
  <c r="G39" i="24"/>
  <c r="I39" i="24"/>
  <c r="K39" i="24"/>
  <c r="M39" i="24"/>
  <c r="O39" i="24"/>
  <c r="Q39" i="24"/>
  <c r="V39" i="24"/>
  <c r="G40" i="24"/>
  <c r="M40" i="24" s="1"/>
  <c r="I40" i="24"/>
  <c r="K40" i="24"/>
  <c r="O40" i="24"/>
  <c r="Q40" i="24"/>
  <c r="V40" i="24"/>
  <c r="G41" i="24"/>
  <c r="I41" i="24"/>
  <c r="K41" i="24"/>
  <c r="M41" i="24"/>
  <c r="O41" i="24"/>
  <c r="Q41" i="24"/>
  <c r="V41" i="24"/>
  <c r="G42" i="24"/>
  <c r="M42" i="24" s="1"/>
  <c r="I42" i="24"/>
  <c r="K42" i="24"/>
  <c r="O42" i="24"/>
  <c r="Q42" i="24"/>
  <c r="V42" i="24"/>
  <c r="G43" i="24"/>
  <c r="I43" i="24"/>
  <c r="K43" i="24"/>
  <c r="M43" i="24"/>
  <c r="O43" i="24"/>
  <c r="Q43" i="24"/>
  <c r="V43" i="24"/>
  <c r="G44" i="24"/>
  <c r="M44" i="24" s="1"/>
  <c r="I44" i="24"/>
  <c r="K44" i="24"/>
  <c r="O44" i="24"/>
  <c r="Q44" i="24"/>
  <c r="V44" i="24"/>
  <c r="G45" i="24"/>
  <c r="I45" i="24"/>
  <c r="K45" i="24"/>
  <c r="M45" i="24"/>
  <c r="O45" i="24"/>
  <c r="Q45" i="24"/>
  <c r="V45" i="24"/>
  <c r="G46" i="24"/>
  <c r="M46" i="24" s="1"/>
  <c r="I46" i="24"/>
  <c r="K46" i="24"/>
  <c r="O46" i="24"/>
  <c r="Q46" i="24"/>
  <c r="V46" i="24"/>
  <c r="G47" i="24"/>
  <c r="I47" i="24"/>
  <c r="K47" i="24"/>
  <c r="M47" i="24"/>
  <c r="O47" i="24"/>
  <c r="Q47" i="24"/>
  <c r="V47" i="24"/>
  <c r="G48" i="24"/>
  <c r="M48" i="24" s="1"/>
  <c r="I48" i="24"/>
  <c r="K48" i="24"/>
  <c r="O48" i="24"/>
  <c r="Q48" i="24"/>
  <c r="V48" i="24"/>
  <c r="G49" i="24"/>
  <c r="I49" i="24"/>
  <c r="K49" i="24"/>
  <c r="M49" i="24"/>
  <c r="O49" i="24"/>
  <c r="Q49" i="24"/>
  <c r="V49" i="24"/>
  <c r="G50" i="24"/>
  <c r="M50" i="24" s="1"/>
  <c r="I50" i="24"/>
  <c r="K50" i="24"/>
  <c r="O50" i="24"/>
  <c r="Q50" i="24"/>
  <c r="V50" i="24"/>
  <c r="G52" i="24"/>
  <c r="G51" i="24" s="1"/>
  <c r="I52" i="24"/>
  <c r="K52" i="24"/>
  <c r="K51" i="24" s="1"/>
  <c r="O52" i="24"/>
  <c r="O51" i="24" s="1"/>
  <c r="Q52" i="24"/>
  <c r="V52" i="24"/>
  <c r="V51" i="24" s="1"/>
  <c r="G53" i="24"/>
  <c r="I53" i="24"/>
  <c r="K53" i="24"/>
  <c r="M53" i="24"/>
  <c r="O53" i="24"/>
  <c r="Q53" i="24"/>
  <c r="V53" i="24"/>
  <c r="G54" i="24"/>
  <c r="M54" i="24" s="1"/>
  <c r="I54" i="24"/>
  <c r="K54" i="24"/>
  <c r="O54" i="24"/>
  <c r="Q54" i="24"/>
  <c r="V54" i="24"/>
  <c r="G55" i="24"/>
  <c r="I55" i="24"/>
  <c r="I51" i="24" s="1"/>
  <c r="K55" i="24"/>
  <c r="M55" i="24"/>
  <c r="O55" i="24"/>
  <c r="Q55" i="24"/>
  <c r="Q51" i="24" s="1"/>
  <c r="V55" i="24"/>
  <c r="G56" i="24"/>
  <c r="M56" i="24" s="1"/>
  <c r="I56" i="24"/>
  <c r="K56" i="24"/>
  <c r="O56" i="24"/>
  <c r="Q56" i="24"/>
  <c r="V56" i="24"/>
  <c r="G57" i="24"/>
  <c r="I57" i="24"/>
  <c r="K57" i="24"/>
  <c r="M57" i="24"/>
  <c r="O57" i="24"/>
  <c r="Q57" i="24"/>
  <c r="V57" i="24"/>
  <c r="G58" i="24"/>
  <c r="M58" i="24" s="1"/>
  <c r="I58" i="24"/>
  <c r="K58" i="24"/>
  <c r="O58" i="24"/>
  <c r="Q58" i="24"/>
  <c r="V58" i="24"/>
  <c r="I59" i="24"/>
  <c r="Q59" i="24"/>
  <c r="G60" i="24"/>
  <c r="G59" i="24" s="1"/>
  <c r="I60" i="24"/>
  <c r="K60" i="24"/>
  <c r="K59" i="24" s="1"/>
  <c r="O60" i="24"/>
  <c r="O59" i="24" s="1"/>
  <c r="Q60" i="24"/>
  <c r="V60" i="24"/>
  <c r="V59" i="24" s="1"/>
  <c r="G62" i="24"/>
  <c r="M62" i="24" s="1"/>
  <c r="I62" i="24"/>
  <c r="K62" i="24"/>
  <c r="K61" i="24" s="1"/>
  <c r="O62" i="24"/>
  <c r="O61" i="24" s="1"/>
  <c r="Q62" i="24"/>
  <c r="V62" i="24"/>
  <c r="V61" i="24" s="1"/>
  <c r="G63" i="24"/>
  <c r="I63" i="24"/>
  <c r="I61" i="24" s="1"/>
  <c r="K63" i="24"/>
  <c r="M63" i="24"/>
  <c r="O63" i="24"/>
  <c r="Q63" i="24"/>
  <c r="Q61" i="24" s="1"/>
  <c r="V63" i="24"/>
  <c r="G65" i="24"/>
  <c r="M65" i="24" s="1"/>
  <c r="I65" i="24"/>
  <c r="K65" i="24"/>
  <c r="O65" i="24"/>
  <c r="Q65" i="24"/>
  <c r="V65" i="24"/>
  <c r="G66" i="24"/>
  <c r="I66" i="24"/>
  <c r="K66" i="24"/>
  <c r="M66" i="24"/>
  <c r="O66" i="24"/>
  <c r="Q66" i="24"/>
  <c r="V66" i="24"/>
  <c r="G67" i="24"/>
  <c r="M67" i="24" s="1"/>
  <c r="I67" i="24"/>
  <c r="K67" i="24"/>
  <c r="O67" i="24"/>
  <c r="Q67" i="24"/>
  <c r="V67" i="24"/>
  <c r="I68" i="24"/>
  <c r="Q68" i="24"/>
  <c r="G69" i="24"/>
  <c r="G68" i="24" s="1"/>
  <c r="I69" i="24"/>
  <c r="K69" i="24"/>
  <c r="K68" i="24" s="1"/>
  <c r="O69" i="24"/>
  <c r="O68" i="24" s="1"/>
  <c r="Q69" i="24"/>
  <c r="V69" i="24"/>
  <c r="V68" i="24" s="1"/>
  <c r="G71" i="24"/>
  <c r="M71" i="24" s="1"/>
  <c r="I71" i="24"/>
  <c r="K71" i="24"/>
  <c r="K70" i="24" s="1"/>
  <c r="O71" i="24"/>
  <c r="O70" i="24" s="1"/>
  <c r="Q71" i="24"/>
  <c r="V71" i="24"/>
  <c r="V70" i="24" s="1"/>
  <c r="G72" i="24"/>
  <c r="I72" i="24"/>
  <c r="I70" i="24" s="1"/>
  <c r="K72" i="24"/>
  <c r="M72" i="24"/>
  <c r="O72" i="24"/>
  <c r="Q72" i="24"/>
  <c r="Q70" i="24" s="1"/>
  <c r="V72" i="24"/>
  <c r="G73" i="24"/>
  <c r="M73" i="24" s="1"/>
  <c r="I73" i="24"/>
  <c r="K73" i="24"/>
  <c r="O73" i="24"/>
  <c r="Q73" i="24"/>
  <c r="V73" i="24"/>
  <c r="G74" i="24"/>
  <c r="I74" i="24"/>
  <c r="K74" i="24"/>
  <c r="M74" i="24"/>
  <c r="O74" i="24"/>
  <c r="Q74" i="24"/>
  <c r="V74" i="24"/>
  <c r="G75" i="24"/>
  <c r="M75" i="24" s="1"/>
  <c r="I75" i="24"/>
  <c r="K75" i="24"/>
  <c r="O75" i="24"/>
  <c r="Q75" i="24"/>
  <c r="V75" i="24"/>
  <c r="I76" i="24"/>
  <c r="Q76" i="24"/>
  <c r="G77" i="24"/>
  <c r="G76" i="24" s="1"/>
  <c r="I77" i="24"/>
  <c r="K77" i="24"/>
  <c r="K76" i="24" s="1"/>
  <c r="O77" i="24"/>
  <c r="O76" i="24" s="1"/>
  <c r="Q77" i="24"/>
  <c r="V77" i="24"/>
  <c r="V76" i="24" s="1"/>
  <c r="G79" i="24"/>
  <c r="M79" i="24" s="1"/>
  <c r="M78" i="24" s="1"/>
  <c r="I79" i="24"/>
  <c r="K79" i="24"/>
  <c r="K78" i="24" s="1"/>
  <c r="O79" i="24"/>
  <c r="O78" i="24" s="1"/>
  <c r="Q79" i="24"/>
  <c r="V79" i="24"/>
  <c r="V78" i="24" s="1"/>
  <c r="G80" i="24"/>
  <c r="I80" i="24"/>
  <c r="I78" i="24" s="1"/>
  <c r="K80" i="24"/>
  <c r="M80" i="24"/>
  <c r="O80" i="24"/>
  <c r="Q80" i="24"/>
  <c r="Q78" i="24" s="1"/>
  <c r="V80" i="24"/>
  <c r="K81" i="24"/>
  <c r="V81" i="24"/>
  <c r="G82" i="24"/>
  <c r="I82" i="24"/>
  <c r="I81" i="24" s="1"/>
  <c r="K82" i="24"/>
  <c r="M82" i="24"/>
  <c r="O82" i="24"/>
  <c r="Q82" i="24"/>
  <c r="Q81" i="24" s="1"/>
  <c r="V82" i="24"/>
  <c r="G83" i="24"/>
  <c r="G81" i="24" s="1"/>
  <c r="I83" i="24"/>
  <c r="K83" i="24"/>
  <c r="O83" i="24"/>
  <c r="O81" i="24" s="1"/>
  <c r="Q83" i="24"/>
  <c r="V83" i="24"/>
  <c r="G84" i="24"/>
  <c r="I84" i="24"/>
  <c r="K84" i="24"/>
  <c r="M84" i="24"/>
  <c r="O84" i="24"/>
  <c r="Q84" i="24"/>
  <c r="V84" i="24"/>
  <c r="K85" i="24"/>
  <c r="G86" i="24"/>
  <c r="I86" i="24"/>
  <c r="I85" i="24" s="1"/>
  <c r="K86" i="24"/>
  <c r="M86" i="24"/>
  <c r="O86" i="24"/>
  <c r="Q86" i="24"/>
  <c r="Q85" i="24" s="1"/>
  <c r="V86" i="24"/>
  <c r="G87" i="24"/>
  <c r="G85" i="24" s="1"/>
  <c r="I87" i="24"/>
  <c r="K87" i="24"/>
  <c r="O87" i="24"/>
  <c r="O85" i="24" s="1"/>
  <c r="Q87" i="24"/>
  <c r="V87" i="24"/>
  <c r="V85" i="24" s="1"/>
  <c r="G88" i="24"/>
  <c r="I88" i="24"/>
  <c r="K88" i="24"/>
  <c r="M88" i="24"/>
  <c r="O88" i="24"/>
  <c r="Q88" i="24"/>
  <c r="V88" i="24"/>
  <c r="G90" i="24"/>
  <c r="I90" i="24"/>
  <c r="I89" i="24" s="1"/>
  <c r="K90" i="24"/>
  <c r="M90" i="24"/>
  <c r="O90" i="24"/>
  <c r="Q90" i="24"/>
  <c r="Q89" i="24" s="1"/>
  <c r="V90" i="24"/>
  <c r="G92" i="24"/>
  <c r="G89" i="24" s="1"/>
  <c r="I92" i="24"/>
  <c r="K92" i="24"/>
  <c r="K89" i="24" s="1"/>
  <c r="O92" i="24"/>
  <c r="O89" i="24" s="1"/>
  <c r="Q92" i="24"/>
  <c r="V92" i="24"/>
  <c r="V89" i="24" s="1"/>
  <c r="I94" i="24"/>
  <c r="Q94" i="24"/>
  <c r="G95" i="24"/>
  <c r="G94" i="24" s="1"/>
  <c r="I95" i="24"/>
  <c r="K95" i="24"/>
  <c r="K94" i="24" s="1"/>
  <c r="O95" i="24"/>
  <c r="O94" i="24" s="1"/>
  <c r="Q95" i="24"/>
  <c r="V95" i="24"/>
  <c r="V94" i="24" s="1"/>
  <c r="AF98" i="24"/>
  <c r="G110" i="23"/>
  <c r="G8" i="23"/>
  <c r="O8" i="23"/>
  <c r="G9" i="23"/>
  <c r="M9" i="23" s="1"/>
  <c r="M8" i="23" s="1"/>
  <c r="I9" i="23"/>
  <c r="I8" i="23" s="1"/>
  <c r="K9" i="23"/>
  <c r="K8" i="23" s="1"/>
  <c r="O9" i="23"/>
  <c r="Q9" i="23"/>
  <c r="Q8" i="23" s="1"/>
  <c r="V9" i="23"/>
  <c r="V8" i="23" s="1"/>
  <c r="G12" i="23"/>
  <c r="I12" i="23"/>
  <c r="I11" i="23" s="1"/>
  <c r="K12" i="23"/>
  <c r="M12" i="23"/>
  <c r="O12" i="23"/>
  <c r="Q12" i="23"/>
  <c r="Q11" i="23" s="1"/>
  <c r="V12" i="23"/>
  <c r="G15" i="23"/>
  <c r="G11" i="23" s="1"/>
  <c r="I15" i="23"/>
  <c r="K15" i="23"/>
  <c r="K11" i="23" s="1"/>
  <c r="O15" i="23"/>
  <c r="O11" i="23" s="1"/>
  <c r="Q15" i="23"/>
  <c r="V15" i="23"/>
  <c r="V11" i="23" s="1"/>
  <c r="G18" i="23"/>
  <c r="I18" i="23"/>
  <c r="K18" i="23"/>
  <c r="M18" i="23"/>
  <c r="O18" i="23"/>
  <c r="Q18" i="23"/>
  <c r="V18" i="23"/>
  <c r="G21" i="23"/>
  <c r="M21" i="23" s="1"/>
  <c r="I21" i="23"/>
  <c r="K21" i="23"/>
  <c r="O21" i="23"/>
  <c r="Q21" i="23"/>
  <c r="V21" i="23"/>
  <c r="I23" i="23"/>
  <c r="Q23" i="23"/>
  <c r="G24" i="23"/>
  <c r="G23" i="23" s="1"/>
  <c r="I24" i="23"/>
  <c r="K24" i="23"/>
  <c r="K23" i="23" s="1"/>
  <c r="O24" i="23"/>
  <c r="O23" i="23" s="1"/>
  <c r="Q24" i="23"/>
  <c r="V24" i="23"/>
  <c r="V23" i="23" s="1"/>
  <c r="G27" i="23"/>
  <c r="M27" i="23" s="1"/>
  <c r="I27" i="23"/>
  <c r="K27" i="23"/>
  <c r="K26" i="23" s="1"/>
  <c r="O27" i="23"/>
  <c r="O26" i="23" s="1"/>
  <c r="Q27" i="23"/>
  <c r="V27" i="23"/>
  <c r="V26" i="23" s="1"/>
  <c r="G28" i="23"/>
  <c r="I28" i="23"/>
  <c r="I26" i="23" s="1"/>
  <c r="K28" i="23"/>
  <c r="M28" i="23"/>
  <c r="O28" i="23"/>
  <c r="Q28" i="23"/>
  <c r="Q26" i="23" s="1"/>
  <c r="V28" i="23"/>
  <c r="G29" i="23"/>
  <c r="M29" i="23" s="1"/>
  <c r="I29" i="23"/>
  <c r="K29" i="23"/>
  <c r="O29" i="23"/>
  <c r="Q29" i="23"/>
  <c r="V29" i="23"/>
  <c r="G31" i="23"/>
  <c r="M31" i="23" s="1"/>
  <c r="I31" i="23"/>
  <c r="K31" i="23"/>
  <c r="K30" i="23" s="1"/>
  <c r="O31" i="23"/>
  <c r="O30" i="23" s="1"/>
  <c r="Q31" i="23"/>
  <c r="V31" i="23"/>
  <c r="V30" i="23" s="1"/>
  <c r="G33" i="23"/>
  <c r="I33" i="23"/>
  <c r="I30" i="23" s="1"/>
  <c r="K33" i="23"/>
  <c r="M33" i="23"/>
  <c r="O33" i="23"/>
  <c r="Q33" i="23"/>
  <c r="Q30" i="23" s="1"/>
  <c r="V33" i="23"/>
  <c r="G34" i="23"/>
  <c r="M34" i="23" s="1"/>
  <c r="I34" i="23"/>
  <c r="K34" i="23"/>
  <c r="O34" i="23"/>
  <c r="Q34" i="23"/>
  <c r="V34" i="23"/>
  <c r="G35" i="23"/>
  <c r="I35" i="23"/>
  <c r="K35" i="23"/>
  <c r="M35" i="23"/>
  <c r="O35" i="23"/>
  <c r="Q35" i="23"/>
  <c r="V35" i="23"/>
  <c r="G36" i="23"/>
  <c r="M36" i="23" s="1"/>
  <c r="I36" i="23"/>
  <c r="K36" i="23"/>
  <c r="O36" i="23"/>
  <c r="Q36" i="23"/>
  <c r="V36" i="23"/>
  <c r="G37" i="23"/>
  <c r="I37" i="23"/>
  <c r="K37" i="23"/>
  <c r="M37" i="23"/>
  <c r="O37" i="23"/>
  <c r="Q37" i="23"/>
  <c r="V37" i="23"/>
  <c r="G40" i="23"/>
  <c r="I40" i="23"/>
  <c r="I39" i="23" s="1"/>
  <c r="K40" i="23"/>
  <c r="M40" i="23"/>
  <c r="O40" i="23"/>
  <c r="Q40" i="23"/>
  <c r="Q39" i="23" s="1"/>
  <c r="V40" i="23"/>
  <c r="G41" i="23"/>
  <c r="M41" i="23" s="1"/>
  <c r="I41" i="23"/>
  <c r="K41" i="23"/>
  <c r="K39" i="23" s="1"/>
  <c r="O41" i="23"/>
  <c r="Q41" i="23"/>
  <c r="V41" i="23"/>
  <c r="V39" i="23" s="1"/>
  <c r="G42" i="23"/>
  <c r="I42" i="23"/>
  <c r="K42" i="23"/>
  <c r="M42" i="23"/>
  <c r="O42" i="23"/>
  <c r="Q42" i="23"/>
  <c r="V42" i="23"/>
  <c r="G43" i="23"/>
  <c r="G39" i="23" s="1"/>
  <c r="I43" i="23"/>
  <c r="K43" i="23"/>
  <c r="O43" i="23"/>
  <c r="O39" i="23" s="1"/>
  <c r="Q43" i="23"/>
  <c r="V43" i="23"/>
  <c r="G48" i="23"/>
  <c r="I48" i="23"/>
  <c r="K48" i="23"/>
  <c r="M48" i="23"/>
  <c r="O48" i="23"/>
  <c r="Q48" i="23"/>
  <c r="V48" i="23"/>
  <c r="G49" i="23"/>
  <c r="M49" i="23" s="1"/>
  <c r="I49" i="23"/>
  <c r="K49" i="23"/>
  <c r="O49" i="23"/>
  <c r="Q49" i="23"/>
  <c r="V49" i="23"/>
  <c r="G50" i="23"/>
  <c r="I50" i="23"/>
  <c r="K50" i="23"/>
  <c r="M50" i="23"/>
  <c r="O50" i="23"/>
  <c r="Q50" i="23"/>
  <c r="V50" i="23"/>
  <c r="G51" i="23"/>
  <c r="M51" i="23" s="1"/>
  <c r="I51" i="23"/>
  <c r="K51" i="23"/>
  <c r="O51" i="23"/>
  <c r="Q51" i="23"/>
  <c r="V51" i="23"/>
  <c r="G54" i="23"/>
  <c r="M54" i="23" s="1"/>
  <c r="M53" i="23" s="1"/>
  <c r="I54" i="23"/>
  <c r="K54" i="23"/>
  <c r="K53" i="23" s="1"/>
  <c r="O54" i="23"/>
  <c r="O53" i="23" s="1"/>
  <c r="Q54" i="23"/>
  <c r="V54" i="23"/>
  <c r="V53" i="23" s="1"/>
  <c r="G57" i="23"/>
  <c r="I57" i="23"/>
  <c r="K57" i="23"/>
  <c r="M57" i="23"/>
  <c r="O57" i="23"/>
  <c r="Q57" i="23"/>
  <c r="V57" i="23"/>
  <c r="G60" i="23"/>
  <c r="M60" i="23" s="1"/>
  <c r="I60" i="23"/>
  <c r="K60" i="23"/>
  <c r="O60" i="23"/>
  <c r="Q60" i="23"/>
  <c r="V60" i="23"/>
  <c r="G62" i="23"/>
  <c r="I62" i="23"/>
  <c r="I53" i="23" s="1"/>
  <c r="K62" i="23"/>
  <c r="M62" i="23"/>
  <c r="O62" i="23"/>
  <c r="Q62" i="23"/>
  <c r="Q53" i="23" s="1"/>
  <c r="V62" i="23"/>
  <c r="G63" i="23"/>
  <c r="M63" i="23" s="1"/>
  <c r="I63" i="23"/>
  <c r="K63" i="23"/>
  <c r="O63" i="23"/>
  <c r="Q63" i="23"/>
  <c r="V63" i="23"/>
  <c r="G66" i="23"/>
  <c r="I66" i="23"/>
  <c r="K66" i="23"/>
  <c r="M66" i="23"/>
  <c r="O66" i="23"/>
  <c r="Q66" i="23"/>
  <c r="V66" i="23"/>
  <c r="G68" i="23"/>
  <c r="I68" i="23"/>
  <c r="I67" i="23" s="1"/>
  <c r="K68" i="23"/>
  <c r="M68" i="23"/>
  <c r="O68" i="23"/>
  <c r="Q68" i="23"/>
  <c r="Q67" i="23" s="1"/>
  <c r="V68" i="23"/>
  <c r="G69" i="23"/>
  <c r="M69" i="23" s="1"/>
  <c r="I69" i="23"/>
  <c r="K69" i="23"/>
  <c r="K67" i="23" s="1"/>
  <c r="O69" i="23"/>
  <c r="Q69" i="23"/>
  <c r="V69" i="23"/>
  <c r="V67" i="23" s="1"/>
  <c r="G70" i="23"/>
  <c r="I70" i="23"/>
  <c r="K70" i="23"/>
  <c r="M70" i="23"/>
  <c r="O70" i="23"/>
  <c r="Q70" i="23"/>
  <c r="V70" i="23"/>
  <c r="G71" i="23"/>
  <c r="G67" i="23" s="1"/>
  <c r="I71" i="23"/>
  <c r="K71" i="23"/>
  <c r="O71" i="23"/>
  <c r="O67" i="23" s="1"/>
  <c r="Q71" i="23"/>
  <c r="V71" i="23"/>
  <c r="G72" i="23"/>
  <c r="I72" i="23"/>
  <c r="K72" i="23"/>
  <c r="M72" i="23"/>
  <c r="O72" i="23"/>
  <c r="Q72" i="23"/>
  <c r="V72" i="23"/>
  <c r="G74" i="23"/>
  <c r="M74" i="23" s="1"/>
  <c r="I74" i="23"/>
  <c r="K74" i="23"/>
  <c r="O74" i="23"/>
  <c r="Q74" i="23"/>
  <c r="V74" i="23"/>
  <c r="G75" i="23"/>
  <c r="I75" i="23"/>
  <c r="K75" i="23"/>
  <c r="M75" i="23"/>
  <c r="O75" i="23"/>
  <c r="Q75" i="23"/>
  <c r="V75" i="23"/>
  <c r="G76" i="23"/>
  <c r="M76" i="23" s="1"/>
  <c r="I76" i="23"/>
  <c r="K76" i="23"/>
  <c r="O76" i="23"/>
  <c r="Q76" i="23"/>
  <c r="V76" i="23"/>
  <c r="G77" i="23"/>
  <c r="I77" i="23"/>
  <c r="K77" i="23"/>
  <c r="M77" i="23"/>
  <c r="O77" i="23"/>
  <c r="Q77" i="23"/>
  <c r="V77" i="23"/>
  <c r="G78" i="23"/>
  <c r="M78" i="23" s="1"/>
  <c r="I78" i="23"/>
  <c r="K78" i="23"/>
  <c r="O78" i="23"/>
  <c r="Q78" i="23"/>
  <c r="V78" i="23"/>
  <c r="G80" i="23"/>
  <c r="G79" i="23" s="1"/>
  <c r="I80" i="23"/>
  <c r="I79" i="23" s="1"/>
  <c r="K80" i="23"/>
  <c r="K79" i="23" s="1"/>
  <c r="O80" i="23"/>
  <c r="O79" i="23" s="1"/>
  <c r="Q80" i="23"/>
  <c r="Q79" i="23" s="1"/>
  <c r="V80" i="23"/>
  <c r="V79" i="23" s="1"/>
  <c r="G81" i="23"/>
  <c r="I81" i="23"/>
  <c r="K81" i="23"/>
  <c r="M81" i="23"/>
  <c r="O81" i="23"/>
  <c r="Q81" i="23"/>
  <c r="V81" i="23"/>
  <c r="G82" i="23"/>
  <c r="M82" i="23" s="1"/>
  <c r="I82" i="23"/>
  <c r="K82" i="23"/>
  <c r="O82" i="23"/>
  <c r="Q82" i="23"/>
  <c r="V82" i="23"/>
  <c r="G83" i="23"/>
  <c r="I83" i="23"/>
  <c r="K83" i="23"/>
  <c r="M83" i="23"/>
  <c r="O83" i="23"/>
  <c r="Q83" i="23"/>
  <c r="V83" i="23"/>
  <c r="G84" i="23"/>
  <c r="M84" i="23" s="1"/>
  <c r="I84" i="23"/>
  <c r="K84" i="23"/>
  <c r="O84" i="23"/>
  <c r="Q84" i="23"/>
  <c r="V84" i="23"/>
  <c r="G85" i="23"/>
  <c r="I85" i="23"/>
  <c r="K85" i="23"/>
  <c r="M85" i="23"/>
  <c r="O85" i="23"/>
  <c r="Q85" i="23"/>
  <c r="V85" i="23"/>
  <c r="G86" i="23"/>
  <c r="M86" i="23" s="1"/>
  <c r="I86" i="23"/>
  <c r="K86" i="23"/>
  <c r="O86" i="23"/>
  <c r="Q86" i="23"/>
  <c r="V86" i="23"/>
  <c r="G87" i="23"/>
  <c r="I87" i="23"/>
  <c r="K87" i="23"/>
  <c r="M87" i="23"/>
  <c r="O87" i="23"/>
  <c r="Q87" i="23"/>
  <c r="V87" i="23"/>
  <c r="G88" i="23"/>
  <c r="M88" i="23" s="1"/>
  <c r="I88" i="23"/>
  <c r="K88" i="23"/>
  <c r="O88" i="23"/>
  <c r="Q88" i="23"/>
  <c r="V88" i="23"/>
  <c r="G89" i="23"/>
  <c r="I89" i="23"/>
  <c r="K89" i="23"/>
  <c r="M89" i="23"/>
  <c r="O89" i="23"/>
  <c r="Q89" i="23"/>
  <c r="V89" i="23"/>
  <c r="G90" i="23"/>
  <c r="M90" i="23" s="1"/>
  <c r="I90" i="23"/>
  <c r="K90" i="23"/>
  <c r="O90" i="23"/>
  <c r="Q90" i="23"/>
  <c r="V90" i="23"/>
  <c r="G92" i="23"/>
  <c r="G91" i="23" s="1"/>
  <c r="I92" i="23"/>
  <c r="I91" i="23" s="1"/>
  <c r="K92" i="23"/>
  <c r="K91" i="23" s="1"/>
  <c r="O92" i="23"/>
  <c r="O91" i="23" s="1"/>
  <c r="Q92" i="23"/>
  <c r="Q91" i="23" s="1"/>
  <c r="V92" i="23"/>
  <c r="V91" i="23" s="1"/>
  <c r="G93" i="23"/>
  <c r="I93" i="23"/>
  <c r="K93" i="23"/>
  <c r="M93" i="23"/>
  <c r="O93" i="23"/>
  <c r="Q93" i="23"/>
  <c r="V93" i="23"/>
  <c r="G94" i="23"/>
  <c r="I94" i="23"/>
  <c r="K94" i="23"/>
  <c r="M94" i="23"/>
  <c r="O94" i="23"/>
  <c r="Q94" i="23"/>
  <c r="V94" i="23"/>
  <c r="G95" i="23"/>
  <c r="I95" i="23"/>
  <c r="K95" i="23"/>
  <c r="M95" i="23"/>
  <c r="O95" i="23"/>
  <c r="Q95" i="23"/>
  <c r="V95" i="23"/>
  <c r="G96" i="23"/>
  <c r="M96" i="23" s="1"/>
  <c r="I96" i="23"/>
  <c r="K96" i="23"/>
  <c r="O96" i="23"/>
  <c r="Q96" i="23"/>
  <c r="V96" i="23"/>
  <c r="G98" i="23"/>
  <c r="G97" i="23" s="1"/>
  <c r="I98" i="23"/>
  <c r="K98" i="23"/>
  <c r="K97" i="23" s="1"/>
  <c r="M98" i="23"/>
  <c r="M97" i="23" s="1"/>
  <c r="O98" i="23"/>
  <c r="O97" i="23" s="1"/>
  <c r="Q98" i="23"/>
  <c r="V98" i="23"/>
  <c r="V97" i="23" s="1"/>
  <c r="G99" i="23"/>
  <c r="I99" i="23"/>
  <c r="K99" i="23"/>
  <c r="M99" i="23"/>
  <c r="O99" i="23"/>
  <c r="Q99" i="23"/>
  <c r="V99" i="23"/>
  <c r="G100" i="23"/>
  <c r="M100" i="23" s="1"/>
  <c r="I100" i="23"/>
  <c r="I97" i="23" s="1"/>
  <c r="K100" i="23"/>
  <c r="O100" i="23"/>
  <c r="Q100" i="23"/>
  <c r="Q97" i="23" s="1"/>
  <c r="V100" i="23"/>
  <c r="G101" i="23"/>
  <c r="I101" i="23"/>
  <c r="K101" i="23"/>
  <c r="M101" i="23"/>
  <c r="O101" i="23"/>
  <c r="Q101" i="23"/>
  <c r="V101" i="23"/>
  <c r="G102" i="23"/>
  <c r="I102" i="23"/>
  <c r="K102" i="23"/>
  <c r="M102" i="23"/>
  <c r="O102" i="23"/>
  <c r="Q102" i="23"/>
  <c r="V102" i="23"/>
  <c r="G104" i="23"/>
  <c r="O104" i="23"/>
  <c r="G105" i="23"/>
  <c r="M105" i="23" s="1"/>
  <c r="M104" i="23" s="1"/>
  <c r="I105" i="23"/>
  <c r="I104" i="23" s="1"/>
  <c r="K105" i="23"/>
  <c r="K104" i="23" s="1"/>
  <c r="O105" i="23"/>
  <c r="Q105" i="23"/>
  <c r="Q104" i="23" s="1"/>
  <c r="V105" i="23"/>
  <c r="V104" i="23" s="1"/>
  <c r="G107" i="23"/>
  <c r="I107" i="23"/>
  <c r="I106" i="23" s="1"/>
  <c r="K107" i="23"/>
  <c r="M107" i="23"/>
  <c r="O107" i="23"/>
  <c r="Q107" i="23"/>
  <c r="Q106" i="23" s="1"/>
  <c r="V107" i="23"/>
  <c r="G108" i="23"/>
  <c r="M108" i="23" s="1"/>
  <c r="I108" i="23"/>
  <c r="K108" i="23"/>
  <c r="K106" i="23" s="1"/>
  <c r="O108" i="23"/>
  <c r="O106" i="23" s="1"/>
  <c r="Q108" i="23"/>
  <c r="V108" i="23"/>
  <c r="V106" i="23" s="1"/>
  <c r="AE110" i="23"/>
  <c r="AF110" i="23"/>
  <c r="G57" i="22"/>
  <c r="BA38" i="22"/>
  <c r="G8" i="22"/>
  <c r="O8" i="22"/>
  <c r="G9" i="22"/>
  <c r="M9" i="22" s="1"/>
  <c r="M8" i="22" s="1"/>
  <c r="I9" i="22"/>
  <c r="I8" i="22" s="1"/>
  <c r="K9" i="22"/>
  <c r="K8" i="22" s="1"/>
  <c r="O9" i="22"/>
  <c r="Q9" i="22"/>
  <c r="Q8" i="22" s="1"/>
  <c r="V9" i="22"/>
  <c r="V8" i="22" s="1"/>
  <c r="G12" i="22"/>
  <c r="I12" i="22"/>
  <c r="I11" i="22" s="1"/>
  <c r="K12" i="22"/>
  <c r="M12" i="22"/>
  <c r="O12" i="22"/>
  <c r="Q12" i="22"/>
  <c r="Q11" i="22" s="1"/>
  <c r="V12" i="22"/>
  <c r="G15" i="22"/>
  <c r="M15" i="22" s="1"/>
  <c r="I15" i="22"/>
  <c r="K15" i="22"/>
  <c r="K11" i="22" s="1"/>
  <c r="O15" i="22"/>
  <c r="O11" i="22" s="1"/>
  <c r="Q15" i="22"/>
  <c r="V15" i="22"/>
  <c r="V11" i="22" s="1"/>
  <c r="I17" i="22"/>
  <c r="Q17" i="22"/>
  <c r="G18" i="22"/>
  <c r="G17" i="22" s="1"/>
  <c r="I18" i="22"/>
  <c r="K18" i="22"/>
  <c r="K17" i="22" s="1"/>
  <c r="O18" i="22"/>
  <c r="O17" i="22" s="1"/>
  <c r="Q18" i="22"/>
  <c r="V18" i="22"/>
  <c r="V17" i="22" s="1"/>
  <c r="I21" i="22"/>
  <c r="Q21" i="22"/>
  <c r="G22" i="22"/>
  <c r="M22" i="22" s="1"/>
  <c r="M21" i="22" s="1"/>
  <c r="I22" i="22"/>
  <c r="K22" i="22"/>
  <c r="K21" i="22" s="1"/>
  <c r="O22" i="22"/>
  <c r="O21" i="22" s="1"/>
  <c r="Q22" i="22"/>
  <c r="V22" i="22"/>
  <c r="V21" i="22" s="1"/>
  <c r="G25" i="22"/>
  <c r="G24" i="22" s="1"/>
  <c r="I25" i="22"/>
  <c r="K25" i="22"/>
  <c r="K24" i="22" s="1"/>
  <c r="O25" i="22"/>
  <c r="O24" i="22" s="1"/>
  <c r="Q25" i="22"/>
  <c r="V25" i="22"/>
  <c r="V24" i="22" s="1"/>
  <c r="G29" i="22"/>
  <c r="I29" i="22"/>
  <c r="I24" i="22" s="1"/>
  <c r="K29" i="22"/>
  <c r="M29" i="22"/>
  <c r="O29" i="22"/>
  <c r="Q29" i="22"/>
  <c r="Q24" i="22" s="1"/>
  <c r="V29" i="22"/>
  <c r="G32" i="22"/>
  <c r="M32" i="22" s="1"/>
  <c r="I32" i="22"/>
  <c r="K32" i="22"/>
  <c r="O32" i="22"/>
  <c r="Q32" i="22"/>
  <c r="V32" i="22"/>
  <c r="G33" i="22"/>
  <c r="I33" i="22"/>
  <c r="K33" i="22"/>
  <c r="M33" i="22"/>
  <c r="O33" i="22"/>
  <c r="Q33" i="22"/>
  <c r="V33" i="22"/>
  <c r="G34" i="22"/>
  <c r="M34" i="22" s="1"/>
  <c r="I34" i="22"/>
  <c r="K34" i="22"/>
  <c r="O34" i="22"/>
  <c r="Q34" i="22"/>
  <c r="V34" i="22"/>
  <c r="G35" i="22"/>
  <c r="I35" i="22"/>
  <c r="K35" i="22"/>
  <c r="M35" i="22"/>
  <c r="O35" i="22"/>
  <c r="Q35" i="22"/>
  <c r="V35" i="22"/>
  <c r="G36" i="22"/>
  <c r="M36" i="22" s="1"/>
  <c r="I36" i="22"/>
  <c r="K36" i="22"/>
  <c r="O36" i="22"/>
  <c r="Q36" i="22"/>
  <c r="V36" i="22"/>
  <c r="G37" i="22"/>
  <c r="I37" i="22"/>
  <c r="K37" i="22"/>
  <c r="M37" i="22"/>
  <c r="O37" i="22"/>
  <c r="Q37" i="22"/>
  <c r="V37" i="22"/>
  <c r="G39" i="22"/>
  <c r="M39" i="22" s="1"/>
  <c r="I39" i="22"/>
  <c r="K39" i="22"/>
  <c r="O39" i="22"/>
  <c r="Q39" i="22"/>
  <c r="V39" i="22"/>
  <c r="G42" i="22"/>
  <c r="M42" i="22" s="1"/>
  <c r="M41" i="22" s="1"/>
  <c r="I42" i="22"/>
  <c r="I41" i="22" s="1"/>
  <c r="K42" i="22"/>
  <c r="K41" i="22" s="1"/>
  <c r="O42" i="22"/>
  <c r="O41" i="22" s="1"/>
  <c r="Q42" i="22"/>
  <c r="Q41" i="22" s="1"/>
  <c r="V42" i="22"/>
  <c r="V41" i="22" s="1"/>
  <c r="G45" i="22"/>
  <c r="G44" i="22" s="1"/>
  <c r="I45" i="22"/>
  <c r="K45" i="22"/>
  <c r="K44" i="22" s="1"/>
  <c r="O45" i="22"/>
  <c r="O44" i="22" s="1"/>
  <c r="Q45" i="22"/>
  <c r="V45" i="22"/>
  <c r="V44" i="22" s="1"/>
  <c r="G46" i="22"/>
  <c r="I46" i="22"/>
  <c r="I44" i="22" s="1"/>
  <c r="K46" i="22"/>
  <c r="M46" i="22"/>
  <c r="O46" i="22"/>
  <c r="Q46" i="22"/>
  <c r="Q44" i="22" s="1"/>
  <c r="V46" i="22"/>
  <c r="G48" i="22"/>
  <c r="M48" i="22" s="1"/>
  <c r="I48" i="22"/>
  <c r="K48" i="22"/>
  <c r="O48" i="22"/>
  <c r="Q48" i="22"/>
  <c r="V48" i="22"/>
  <c r="G49" i="22"/>
  <c r="I49" i="22"/>
  <c r="K49" i="22"/>
  <c r="M49" i="22"/>
  <c r="O49" i="22"/>
  <c r="Q49" i="22"/>
  <c r="V49" i="22"/>
  <c r="G50" i="22"/>
  <c r="M50" i="22" s="1"/>
  <c r="I50" i="22"/>
  <c r="K50" i="22"/>
  <c r="O50" i="22"/>
  <c r="Q50" i="22"/>
  <c r="V50" i="22"/>
  <c r="G52" i="22"/>
  <c r="M52" i="22" s="1"/>
  <c r="M51" i="22" s="1"/>
  <c r="I52" i="22"/>
  <c r="I51" i="22" s="1"/>
  <c r="K52" i="22"/>
  <c r="K51" i="22" s="1"/>
  <c r="O52" i="22"/>
  <c r="O51" i="22" s="1"/>
  <c r="Q52" i="22"/>
  <c r="Q51" i="22" s="1"/>
  <c r="V52" i="22"/>
  <c r="V51" i="22" s="1"/>
  <c r="G54" i="22"/>
  <c r="I54" i="22"/>
  <c r="I53" i="22" s="1"/>
  <c r="K54" i="22"/>
  <c r="M54" i="22"/>
  <c r="O54" i="22"/>
  <c r="Q54" i="22"/>
  <c r="Q53" i="22" s="1"/>
  <c r="V54" i="22"/>
  <c r="G55" i="22"/>
  <c r="G53" i="22" s="1"/>
  <c r="I55" i="22"/>
  <c r="K55" i="22"/>
  <c r="K53" i="22" s="1"/>
  <c r="O55" i="22"/>
  <c r="O53" i="22" s="1"/>
  <c r="Q55" i="22"/>
  <c r="V55" i="22"/>
  <c r="V53" i="22" s="1"/>
  <c r="AE57" i="22"/>
  <c r="AF57" i="22"/>
  <c r="G131" i="21"/>
  <c r="BA19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2" i="21"/>
  <c r="I12" i="21"/>
  <c r="K12" i="21"/>
  <c r="M12" i="21"/>
  <c r="O12" i="21"/>
  <c r="Q12" i="21"/>
  <c r="V12" i="21"/>
  <c r="G15" i="21"/>
  <c r="I15" i="21"/>
  <c r="K15" i="21"/>
  <c r="M15" i="21"/>
  <c r="O15" i="21"/>
  <c r="Q15" i="21"/>
  <c r="V15" i="21"/>
  <c r="G18" i="21"/>
  <c r="M18" i="21" s="1"/>
  <c r="I18" i="21"/>
  <c r="K18" i="21"/>
  <c r="O18" i="21"/>
  <c r="O8" i="21" s="1"/>
  <c r="Q18" i="21"/>
  <c r="V18" i="21"/>
  <c r="G20" i="21"/>
  <c r="I20" i="21"/>
  <c r="O20" i="21"/>
  <c r="Q20" i="21"/>
  <c r="G21" i="21"/>
  <c r="I21" i="21"/>
  <c r="K21" i="21"/>
  <c r="K20" i="21" s="1"/>
  <c r="M21" i="21"/>
  <c r="M20" i="21" s="1"/>
  <c r="O21" i="21"/>
  <c r="Q21" i="21"/>
  <c r="V21" i="21"/>
  <c r="V20" i="21" s="1"/>
  <c r="G24" i="21"/>
  <c r="M24" i="21" s="1"/>
  <c r="M23" i="21" s="1"/>
  <c r="I24" i="21"/>
  <c r="I23" i="21" s="1"/>
  <c r="K24" i="21"/>
  <c r="O24" i="21"/>
  <c r="O23" i="21" s="1"/>
  <c r="Q24" i="21"/>
  <c r="Q23" i="21" s="1"/>
  <c r="V24" i="21"/>
  <c r="G27" i="21"/>
  <c r="M27" i="21" s="1"/>
  <c r="I27" i="21"/>
  <c r="K27" i="21"/>
  <c r="O27" i="21"/>
  <c r="Q27" i="21"/>
  <c r="V27" i="21"/>
  <c r="G30" i="21"/>
  <c r="I30" i="21"/>
  <c r="K30" i="21"/>
  <c r="K23" i="21" s="1"/>
  <c r="M30" i="21"/>
  <c r="O30" i="21"/>
  <c r="Q30" i="21"/>
  <c r="V30" i="21"/>
  <c r="V23" i="21" s="1"/>
  <c r="K33" i="21"/>
  <c r="V33" i="21"/>
  <c r="G34" i="21"/>
  <c r="M34" i="21" s="1"/>
  <c r="M33" i="21" s="1"/>
  <c r="I34" i="21"/>
  <c r="I33" i="21" s="1"/>
  <c r="K34" i="21"/>
  <c r="O34" i="21"/>
  <c r="O33" i="21" s="1"/>
  <c r="Q34" i="21"/>
  <c r="Q33" i="21" s="1"/>
  <c r="V34" i="21"/>
  <c r="G37" i="21"/>
  <c r="I37" i="21"/>
  <c r="K37" i="21"/>
  <c r="K36" i="21" s="1"/>
  <c r="M37" i="21"/>
  <c r="O37" i="21"/>
  <c r="Q37" i="21"/>
  <c r="V37" i="21"/>
  <c r="V36" i="21" s="1"/>
  <c r="G39" i="21"/>
  <c r="I39" i="21"/>
  <c r="K39" i="21"/>
  <c r="M39" i="21"/>
  <c r="O39" i="21"/>
  <c r="Q39" i="21"/>
  <c r="V39" i="21"/>
  <c r="G42" i="21"/>
  <c r="G36" i="21" s="1"/>
  <c r="I42" i="21"/>
  <c r="K42" i="21"/>
  <c r="O42" i="21"/>
  <c r="O36" i="21" s="1"/>
  <c r="Q42" i="21"/>
  <c r="V42" i="21"/>
  <c r="G44" i="21"/>
  <c r="M44" i="21" s="1"/>
  <c r="I44" i="21"/>
  <c r="I36" i="21" s="1"/>
  <c r="K44" i="21"/>
  <c r="O44" i="21"/>
  <c r="Q44" i="21"/>
  <c r="Q36" i="21" s="1"/>
  <c r="V44" i="21"/>
  <c r="G46" i="21"/>
  <c r="I46" i="21"/>
  <c r="K46" i="21"/>
  <c r="M46" i="21"/>
  <c r="O46" i="21"/>
  <c r="Q46" i="21"/>
  <c r="V46" i="21"/>
  <c r="G48" i="21"/>
  <c r="I48" i="21"/>
  <c r="K48" i="21"/>
  <c r="M48" i="21"/>
  <c r="O48" i="21"/>
  <c r="Q48" i="21"/>
  <c r="V48" i="21"/>
  <c r="G50" i="21"/>
  <c r="M50" i="21" s="1"/>
  <c r="I50" i="21"/>
  <c r="K50" i="21"/>
  <c r="O50" i="21"/>
  <c r="Q50" i="21"/>
  <c r="V50" i="21"/>
  <c r="G52" i="21"/>
  <c r="M52" i="21" s="1"/>
  <c r="I52" i="21"/>
  <c r="K52" i="21"/>
  <c r="O52" i="21"/>
  <c r="Q52" i="21"/>
  <c r="V52" i="21"/>
  <c r="G54" i="21"/>
  <c r="I54" i="21"/>
  <c r="K54" i="21"/>
  <c r="M54" i="21"/>
  <c r="O54" i="21"/>
  <c r="Q54" i="21"/>
  <c r="V54" i="21"/>
  <c r="G55" i="21"/>
  <c r="I55" i="21"/>
  <c r="K55" i="21"/>
  <c r="M55" i="21"/>
  <c r="O55" i="21"/>
  <c r="Q55" i="21"/>
  <c r="V55" i="21"/>
  <c r="G56" i="21"/>
  <c r="M56" i="21" s="1"/>
  <c r="I56" i="21"/>
  <c r="K56" i="21"/>
  <c r="O56" i="21"/>
  <c r="Q56" i="21"/>
  <c r="V56" i="21"/>
  <c r="G57" i="21"/>
  <c r="M57" i="21" s="1"/>
  <c r="I57" i="21"/>
  <c r="K57" i="21"/>
  <c r="O57" i="21"/>
  <c r="Q57" i="21"/>
  <c r="V57" i="21"/>
  <c r="G60" i="21"/>
  <c r="G59" i="21" s="1"/>
  <c r="I60" i="21"/>
  <c r="K60" i="21"/>
  <c r="M60" i="21"/>
  <c r="O60" i="21"/>
  <c r="O59" i="21" s="1"/>
  <c r="Q60" i="21"/>
  <c r="V60" i="21"/>
  <c r="G61" i="21"/>
  <c r="M61" i="21" s="1"/>
  <c r="I61" i="21"/>
  <c r="I59" i="21" s="1"/>
  <c r="K61" i="21"/>
  <c r="O61" i="21"/>
  <c r="Q61" i="21"/>
  <c r="Q59" i="21" s="1"/>
  <c r="V61" i="21"/>
  <c r="G65" i="21"/>
  <c r="M65" i="21" s="1"/>
  <c r="I65" i="21"/>
  <c r="K65" i="21"/>
  <c r="O65" i="21"/>
  <c r="Q65" i="21"/>
  <c r="V65" i="21"/>
  <c r="G69" i="21"/>
  <c r="I69" i="21"/>
  <c r="K69" i="21"/>
  <c r="K59" i="21" s="1"/>
  <c r="M69" i="21"/>
  <c r="O69" i="21"/>
  <c r="Q69" i="21"/>
  <c r="V69" i="21"/>
  <c r="V59" i="21" s="1"/>
  <c r="G71" i="21"/>
  <c r="I71" i="21"/>
  <c r="K71" i="21"/>
  <c r="M71" i="21"/>
  <c r="O71" i="21"/>
  <c r="Q71" i="21"/>
  <c r="V71" i="21"/>
  <c r="G73" i="21"/>
  <c r="M73" i="21" s="1"/>
  <c r="I73" i="21"/>
  <c r="K73" i="21"/>
  <c r="O73" i="21"/>
  <c r="Q73" i="21"/>
  <c r="V73" i="21"/>
  <c r="G75" i="21"/>
  <c r="M75" i="21" s="1"/>
  <c r="I75" i="21"/>
  <c r="K75" i="21"/>
  <c r="O75" i="21"/>
  <c r="Q75" i="21"/>
  <c r="V75" i="21"/>
  <c r="G76" i="21"/>
  <c r="I76" i="21"/>
  <c r="K76" i="21"/>
  <c r="M76" i="21"/>
  <c r="O76" i="21"/>
  <c r="Q76" i="21"/>
  <c r="V76" i="21"/>
  <c r="G77" i="21"/>
  <c r="I77" i="21"/>
  <c r="K77" i="21"/>
  <c r="M77" i="21"/>
  <c r="O77" i="21"/>
  <c r="Q77" i="21"/>
  <c r="V77" i="21"/>
  <c r="G78" i="21"/>
  <c r="M78" i="21" s="1"/>
  <c r="I78" i="21"/>
  <c r="K78" i="21"/>
  <c r="O78" i="21"/>
  <c r="Q78" i="21"/>
  <c r="V78" i="21"/>
  <c r="G79" i="21"/>
  <c r="M79" i="21" s="1"/>
  <c r="I79" i="21"/>
  <c r="K79" i="21"/>
  <c r="O79" i="21"/>
  <c r="Q79" i="21"/>
  <c r="V79" i="21"/>
  <c r="G80" i="21"/>
  <c r="I80" i="21"/>
  <c r="K80" i="21"/>
  <c r="M80" i="21"/>
  <c r="O80" i="21"/>
  <c r="Q80" i="21"/>
  <c r="V80" i="21"/>
  <c r="G83" i="21"/>
  <c r="I83" i="21"/>
  <c r="K83" i="21"/>
  <c r="M83" i="21"/>
  <c r="O83" i="21"/>
  <c r="Q83" i="21"/>
  <c r="V83" i="21"/>
  <c r="G85" i="21"/>
  <c r="M85" i="21" s="1"/>
  <c r="I85" i="21"/>
  <c r="K85" i="21"/>
  <c r="O85" i="21"/>
  <c r="Q85" i="21"/>
  <c r="V85" i="21"/>
  <c r="G86" i="21"/>
  <c r="M86" i="21" s="1"/>
  <c r="I86" i="21"/>
  <c r="K86" i="21"/>
  <c r="O86" i="21"/>
  <c r="Q86" i="21"/>
  <c r="V86" i="21"/>
  <c r="G88" i="21"/>
  <c r="G87" i="21" s="1"/>
  <c r="I88" i="21"/>
  <c r="I87" i="21" s="1"/>
  <c r="K88" i="21"/>
  <c r="M88" i="21"/>
  <c r="O88" i="21"/>
  <c r="O87" i="21" s="1"/>
  <c r="Q88" i="21"/>
  <c r="Q87" i="21" s="1"/>
  <c r="V88" i="21"/>
  <c r="G89" i="21"/>
  <c r="M89" i="21" s="1"/>
  <c r="I89" i="21"/>
  <c r="K89" i="21"/>
  <c r="O89" i="21"/>
  <c r="Q89" i="21"/>
  <c r="V89" i="21"/>
  <c r="G90" i="21"/>
  <c r="I90" i="21"/>
  <c r="K90" i="21"/>
  <c r="K87" i="21" s="1"/>
  <c r="M90" i="21"/>
  <c r="O90" i="21"/>
  <c r="Q90" i="21"/>
  <c r="V90" i="21"/>
  <c r="V87" i="21" s="1"/>
  <c r="G91" i="21"/>
  <c r="I91" i="21"/>
  <c r="K91" i="21"/>
  <c r="M91" i="21"/>
  <c r="O91" i="21"/>
  <c r="Q91" i="21"/>
  <c r="V91" i="21"/>
  <c r="G92" i="21"/>
  <c r="I92" i="21"/>
  <c r="K92" i="21"/>
  <c r="M92" i="21"/>
  <c r="O92" i="21"/>
  <c r="Q92" i="21"/>
  <c r="V92" i="21"/>
  <c r="G93" i="21"/>
  <c r="M93" i="21" s="1"/>
  <c r="I93" i="21"/>
  <c r="K93" i="21"/>
  <c r="O93" i="21"/>
  <c r="Q93" i="21"/>
  <c r="V93" i="21"/>
  <c r="G94" i="21"/>
  <c r="I94" i="21"/>
  <c r="K94" i="21"/>
  <c r="M94" i="21"/>
  <c r="O94" i="21"/>
  <c r="Q94" i="21"/>
  <c r="V94" i="21"/>
  <c r="G95" i="21"/>
  <c r="M95" i="21" s="1"/>
  <c r="I95" i="21"/>
  <c r="K95" i="21"/>
  <c r="O95" i="21"/>
  <c r="Q95" i="21"/>
  <c r="V95" i="21"/>
  <c r="G96" i="21"/>
  <c r="I96" i="21"/>
  <c r="K96" i="21"/>
  <c r="M96" i="21"/>
  <c r="O96" i="21"/>
  <c r="Q96" i="21"/>
  <c r="V96" i="21"/>
  <c r="G97" i="21"/>
  <c r="M97" i="21" s="1"/>
  <c r="I97" i="21"/>
  <c r="K97" i="21"/>
  <c r="O97" i="21"/>
  <c r="Q97" i="21"/>
  <c r="V97" i="21"/>
  <c r="G98" i="21"/>
  <c r="I98" i="21"/>
  <c r="K98" i="21"/>
  <c r="M98" i="21"/>
  <c r="O98" i="21"/>
  <c r="Q98" i="21"/>
  <c r="V98" i="21"/>
  <c r="G99" i="21"/>
  <c r="I99" i="21"/>
  <c r="K99" i="21"/>
  <c r="M99" i="21"/>
  <c r="O99" i="21"/>
  <c r="Q99" i="21"/>
  <c r="V99" i="21"/>
  <c r="G100" i="21"/>
  <c r="I100" i="21"/>
  <c r="K100" i="21"/>
  <c r="M100" i="21"/>
  <c r="O100" i="21"/>
  <c r="Q100" i="21"/>
  <c r="V100" i="21"/>
  <c r="G101" i="21"/>
  <c r="M101" i="21" s="1"/>
  <c r="I101" i="21"/>
  <c r="K101" i="21"/>
  <c r="O101" i="21"/>
  <c r="Q101" i="21"/>
  <c r="V101" i="21"/>
  <c r="G102" i="21"/>
  <c r="I102" i="21"/>
  <c r="K102" i="21"/>
  <c r="M102" i="21"/>
  <c r="O102" i="21"/>
  <c r="Q102" i="21"/>
  <c r="V102" i="21"/>
  <c r="G103" i="21"/>
  <c r="I103" i="21"/>
  <c r="K103" i="21"/>
  <c r="M103" i="21"/>
  <c r="O103" i="21"/>
  <c r="Q103" i="21"/>
  <c r="V103" i="21"/>
  <c r="G104" i="21"/>
  <c r="I104" i="21"/>
  <c r="K104" i="21"/>
  <c r="M104" i="21"/>
  <c r="O104" i="21"/>
  <c r="Q104" i="21"/>
  <c r="V104" i="21"/>
  <c r="G105" i="21"/>
  <c r="M105" i="21" s="1"/>
  <c r="I105" i="21"/>
  <c r="K105" i="21"/>
  <c r="O105" i="21"/>
  <c r="Q105" i="21"/>
  <c r="V105" i="21"/>
  <c r="G106" i="21"/>
  <c r="I106" i="21"/>
  <c r="K106" i="21"/>
  <c r="M106" i="21"/>
  <c r="O106" i="21"/>
  <c r="Q106" i="21"/>
  <c r="V106" i="21"/>
  <c r="G107" i="21"/>
  <c r="M107" i="21" s="1"/>
  <c r="I107" i="21"/>
  <c r="K107" i="21"/>
  <c r="O107" i="21"/>
  <c r="Q107" i="21"/>
  <c r="V107" i="21"/>
  <c r="G108" i="21"/>
  <c r="I108" i="21"/>
  <c r="K108" i="21"/>
  <c r="M108" i="21"/>
  <c r="O108" i="21"/>
  <c r="Q108" i="21"/>
  <c r="V108" i="21"/>
  <c r="G109" i="21"/>
  <c r="M109" i="21" s="1"/>
  <c r="I109" i="21"/>
  <c r="K109" i="21"/>
  <c r="O109" i="21"/>
  <c r="Q109" i="21"/>
  <c r="V109" i="21"/>
  <c r="G110" i="21"/>
  <c r="I110" i="21"/>
  <c r="K110" i="21"/>
  <c r="M110" i="21"/>
  <c r="O110" i="21"/>
  <c r="Q110" i="21"/>
  <c r="V110" i="21"/>
  <c r="G112" i="21"/>
  <c r="O112" i="21"/>
  <c r="G113" i="21"/>
  <c r="I113" i="21"/>
  <c r="I112" i="21" s="1"/>
  <c r="K113" i="21"/>
  <c r="M113" i="21"/>
  <c r="O113" i="21"/>
  <c r="Q113" i="21"/>
  <c r="Q112" i="21" s="1"/>
  <c r="V113" i="21"/>
  <c r="G115" i="21"/>
  <c r="M115" i="21" s="1"/>
  <c r="I115" i="21"/>
  <c r="K115" i="21"/>
  <c r="K112" i="21" s="1"/>
  <c r="O115" i="21"/>
  <c r="Q115" i="21"/>
  <c r="V115" i="21"/>
  <c r="V112" i="21" s="1"/>
  <c r="G116" i="21"/>
  <c r="I116" i="21"/>
  <c r="K116" i="21"/>
  <c r="M116" i="21"/>
  <c r="O116" i="21"/>
  <c r="Q116" i="21"/>
  <c r="V116" i="21"/>
  <c r="G119" i="21"/>
  <c r="I119" i="21"/>
  <c r="I118" i="21" s="1"/>
  <c r="K119" i="21"/>
  <c r="M119" i="21"/>
  <c r="O119" i="21"/>
  <c r="Q119" i="21"/>
  <c r="Q118" i="21" s="1"/>
  <c r="V119" i="21"/>
  <c r="G120" i="21"/>
  <c r="M120" i="21" s="1"/>
  <c r="I120" i="21"/>
  <c r="K120" i="21"/>
  <c r="K118" i="21" s="1"/>
  <c r="O120" i="21"/>
  <c r="Q120" i="21"/>
  <c r="V120" i="21"/>
  <c r="V118" i="21" s="1"/>
  <c r="G122" i="21"/>
  <c r="I122" i="21"/>
  <c r="K122" i="21"/>
  <c r="M122" i="21"/>
  <c r="O122" i="21"/>
  <c r="Q122" i="21"/>
  <c r="V122" i="21"/>
  <c r="G123" i="21"/>
  <c r="M123" i="21" s="1"/>
  <c r="I123" i="21"/>
  <c r="K123" i="21"/>
  <c r="O123" i="21"/>
  <c r="O118" i="21" s="1"/>
  <c r="Q123" i="21"/>
  <c r="V123" i="21"/>
  <c r="G124" i="21"/>
  <c r="I124" i="21"/>
  <c r="K124" i="21"/>
  <c r="M124" i="21"/>
  <c r="O124" i="21"/>
  <c r="Q124" i="21"/>
  <c r="V124" i="21"/>
  <c r="G125" i="21"/>
  <c r="K125" i="21"/>
  <c r="O125" i="21"/>
  <c r="V125" i="21"/>
  <c r="G126" i="21"/>
  <c r="I126" i="21"/>
  <c r="I125" i="21" s="1"/>
  <c r="K126" i="21"/>
  <c r="M126" i="21"/>
  <c r="M125" i="21" s="1"/>
  <c r="O126" i="21"/>
  <c r="Q126" i="21"/>
  <c r="Q125" i="21" s="1"/>
  <c r="V126" i="21"/>
  <c r="G127" i="21"/>
  <c r="O127" i="21"/>
  <c r="G128" i="21"/>
  <c r="I128" i="21"/>
  <c r="I127" i="21" s="1"/>
  <c r="K128" i="21"/>
  <c r="M128" i="21"/>
  <c r="O128" i="21"/>
  <c r="Q128" i="21"/>
  <c r="Q127" i="21" s="1"/>
  <c r="V128" i="21"/>
  <c r="G129" i="21"/>
  <c r="M129" i="21" s="1"/>
  <c r="I129" i="21"/>
  <c r="K129" i="21"/>
  <c r="K127" i="21" s="1"/>
  <c r="O129" i="21"/>
  <c r="Q129" i="21"/>
  <c r="V129" i="21"/>
  <c r="V127" i="21" s="1"/>
  <c r="AE131" i="21"/>
  <c r="AF131" i="21"/>
  <c r="G33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2" i="20"/>
  <c r="I12" i="20"/>
  <c r="K12" i="20"/>
  <c r="M12" i="20"/>
  <c r="O12" i="20"/>
  <c r="Q12" i="20"/>
  <c r="V12" i="20"/>
  <c r="G14" i="20"/>
  <c r="I14" i="20"/>
  <c r="K14" i="20"/>
  <c r="M14" i="20"/>
  <c r="O14" i="20"/>
  <c r="Q14" i="20"/>
  <c r="V14" i="20"/>
  <c r="G16" i="20"/>
  <c r="G8" i="20" s="1"/>
  <c r="I16" i="20"/>
  <c r="K16" i="20"/>
  <c r="O16" i="20"/>
  <c r="O8" i="20" s="1"/>
  <c r="Q16" i="20"/>
  <c r="V16" i="20"/>
  <c r="G18" i="20"/>
  <c r="M18" i="20" s="1"/>
  <c r="I18" i="20"/>
  <c r="K18" i="20"/>
  <c r="O18" i="20"/>
  <c r="Q18" i="20"/>
  <c r="V18" i="20"/>
  <c r="G19" i="20"/>
  <c r="I19" i="20"/>
  <c r="K19" i="20"/>
  <c r="M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3" i="20"/>
  <c r="M23" i="20" s="1"/>
  <c r="I23" i="20"/>
  <c r="K23" i="20"/>
  <c r="O23" i="20"/>
  <c r="Q23" i="20"/>
  <c r="V23" i="20"/>
  <c r="G25" i="20"/>
  <c r="I25" i="20"/>
  <c r="K25" i="20"/>
  <c r="M25" i="20"/>
  <c r="O25" i="20"/>
  <c r="Q25" i="20"/>
  <c r="V25" i="20"/>
  <c r="G27" i="20"/>
  <c r="I27" i="20"/>
  <c r="K27" i="20"/>
  <c r="M27" i="20"/>
  <c r="O27" i="20"/>
  <c r="Q27" i="20"/>
  <c r="V27" i="20"/>
  <c r="AE33" i="20"/>
  <c r="AF33" i="20"/>
  <c r="G534" i="19"/>
  <c r="BA242" i="19"/>
  <c r="BA224" i="19"/>
  <c r="BA162" i="19"/>
  <c r="BA155" i="19"/>
  <c r="BA129" i="19"/>
  <c r="BA109" i="19"/>
  <c r="BA96" i="19"/>
  <c r="BA89" i="19"/>
  <c r="BA43" i="19"/>
  <c r="BA37" i="19"/>
  <c r="BA29" i="19"/>
  <c r="BA25" i="19"/>
  <c r="BA19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3" i="19"/>
  <c r="I13" i="19"/>
  <c r="K13" i="19"/>
  <c r="M13" i="19"/>
  <c r="O13" i="19"/>
  <c r="Q13" i="19"/>
  <c r="V13" i="19"/>
  <c r="G18" i="19"/>
  <c r="I18" i="19"/>
  <c r="K18" i="19"/>
  <c r="M18" i="19"/>
  <c r="O18" i="19"/>
  <c r="Q18" i="19"/>
  <c r="V18" i="19"/>
  <c r="G24" i="19"/>
  <c r="M24" i="19" s="1"/>
  <c r="I24" i="19"/>
  <c r="K24" i="19"/>
  <c r="O24" i="19"/>
  <c r="O8" i="19" s="1"/>
  <c r="Q24" i="19"/>
  <c r="V24" i="19"/>
  <c r="G28" i="19"/>
  <c r="M28" i="19" s="1"/>
  <c r="I28" i="19"/>
  <c r="K28" i="19"/>
  <c r="O28" i="19"/>
  <c r="Q28" i="19"/>
  <c r="V28" i="19"/>
  <c r="G31" i="19"/>
  <c r="I31" i="19"/>
  <c r="K31" i="19"/>
  <c r="M31" i="19"/>
  <c r="O31" i="19"/>
  <c r="Q31" i="19"/>
  <c r="V31" i="19"/>
  <c r="G33" i="19"/>
  <c r="I33" i="19"/>
  <c r="K33" i="19"/>
  <c r="M33" i="19"/>
  <c r="O33" i="19"/>
  <c r="Q33" i="19"/>
  <c r="V33" i="19"/>
  <c r="G39" i="19"/>
  <c r="M39" i="19" s="1"/>
  <c r="I39" i="19"/>
  <c r="K39" i="19"/>
  <c r="O39" i="19"/>
  <c r="Q39" i="19"/>
  <c r="V39" i="19"/>
  <c r="G45" i="19"/>
  <c r="I45" i="19"/>
  <c r="O45" i="19"/>
  <c r="Q45" i="19"/>
  <c r="G46" i="19"/>
  <c r="I46" i="19"/>
  <c r="K46" i="19"/>
  <c r="K45" i="19" s="1"/>
  <c r="M46" i="19"/>
  <c r="M45" i="19" s="1"/>
  <c r="O46" i="19"/>
  <c r="Q46" i="19"/>
  <c r="V46" i="19"/>
  <c r="V45" i="19" s="1"/>
  <c r="G51" i="19"/>
  <c r="M51" i="19" s="1"/>
  <c r="I51" i="19"/>
  <c r="I50" i="19" s="1"/>
  <c r="K51" i="19"/>
  <c r="O51" i="19"/>
  <c r="O50" i="19" s="1"/>
  <c r="Q51" i="19"/>
  <c r="Q50" i="19" s="1"/>
  <c r="V51" i="19"/>
  <c r="G59" i="19"/>
  <c r="M59" i="19" s="1"/>
  <c r="I59" i="19"/>
  <c r="K59" i="19"/>
  <c r="O59" i="19"/>
  <c r="Q59" i="19"/>
  <c r="V59" i="19"/>
  <c r="G62" i="19"/>
  <c r="I62" i="19"/>
  <c r="K62" i="19"/>
  <c r="K50" i="19" s="1"/>
  <c r="M62" i="19"/>
  <c r="O62" i="19"/>
  <c r="Q62" i="19"/>
  <c r="V62" i="19"/>
  <c r="V50" i="19" s="1"/>
  <c r="G85" i="19"/>
  <c r="I85" i="19"/>
  <c r="K85" i="19"/>
  <c r="M85" i="19"/>
  <c r="O85" i="19"/>
  <c r="Q85" i="19"/>
  <c r="V85" i="19"/>
  <c r="G88" i="19"/>
  <c r="M88" i="19" s="1"/>
  <c r="I88" i="19"/>
  <c r="K88" i="19"/>
  <c r="O88" i="19"/>
  <c r="Q88" i="19"/>
  <c r="V88" i="19"/>
  <c r="G92" i="19"/>
  <c r="M92" i="19" s="1"/>
  <c r="I92" i="19"/>
  <c r="K92" i="19"/>
  <c r="O92" i="19"/>
  <c r="Q92" i="19"/>
  <c r="V92" i="19"/>
  <c r="G95" i="19"/>
  <c r="I95" i="19"/>
  <c r="K95" i="19"/>
  <c r="M95" i="19"/>
  <c r="O95" i="19"/>
  <c r="Q95" i="19"/>
  <c r="V95" i="19"/>
  <c r="G98" i="19"/>
  <c r="I98" i="19"/>
  <c r="K98" i="19"/>
  <c r="M98" i="19"/>
  <c r="O98" i="19"/>
  <c r="Q98" i="19"/>
  <c r="V98" i="19"/>
  <c r="G104" i="19"/>
  <c r="M104" i="19" s="1"/>
  <c r="I104" i="19"/>
  <c r="K104" i="19"/>
  <c r="O104" i="19"/>
  <c r="Q104" i="19"/>
  <c r="V104" i="19"/>
  <c r="G108" i="19"/>
  <c r="I108" i="19"/>
  <c r="I107" i="19" s="1"/>
  <c r="K108" i="19"/>
  <c r="K107" i="19" s="1"/>
  <c r="M108" i="19"/>
  <c r="M107" i="19" s="1"/>
  <c r="O108" i="19"/>
  <c r="Q108" i="19"/>
  <c r="Q107" i="19" s="1"/>
  <c r="V108" i="19"/>
  <c r="V107" i="19" s="1"/>
  <c r="G114" i="19"/>
  <c r="I114" i="19"/>
  <c r="K114" i="19"/>
  <c r="M114" i="19"/>
  <c r="O114" i="19"/>
  <c r="Q114" i="19"/>
  <c r="V114" i="19"/>
  <c r="G120" i="19"/>
  <c r="G107" i="19" s="1"/>
  <c r="I120" i="19"/>
  <c r="K120" i="19"/>
  <c r="M120" i="19"/>
  <c r="O120" i="19"/>
  <c r="O107" i="19" s="1"/>
  <c r="Q120" i="19"/>
  <c r="V120" i="19"/>
  <c r="G127" i="19"/>
  <c r="O127" i="19"/>
  <c r="G128" i="19"/>
  <c r="I128" i="19"/>
  <c r="I127" i="19" s="1"/>
  <c r="K128" i="19"/>
  <c r="K127" i="19" s="1"/>
  <c r="M128" i="19"/>
  <c r="M127" i="19" s="1"/>
  <c r="O128" i="19"/>
  <c r="Q128" i="19"/>
  <c r="Q127" i="19" s="1"/>
  <c r="V128" i="19"/>
  <c r="V127" i="19" s="1"/>
  <c r="G131" i="19"/>
  <c r="I131" i="19"/>
  <c r="K131" i="19"/>
  <c r="M131" i="19"/>
  <c r="O131" i="19"/>
  <c r="Q131" i="19"/>
  <c r="V131" i="19"/>
  <c r="G135" i="19"/>
  <c r="G134" i="19" s="1"/>
  <c r="I135" i="19"/>
  <c r="I134" i="19" s="1"/>
  <c r="K135" i="19"/>
  <c r="K134" i="19" s="1"/>
  <c r="O135" i="19"/>
  <c r="O134" i="19" s="1"/>
  <c r="Q135" i="19"/>
  <c r="Q134" i="19" s="1"/>
  <c r="V135" i="19"/>
  <c r="V134" i="19" s="1"/>
  <c r="I143" i="19"/>
  <c r="Q143" i="19"/>
  <c r="G144" i="19"/>
  <c r="G143" i="19" s="1"/>
  <c r="I144" i="19"/>
  <c r="K144" i="19"/>
  <c r="K143" i="19" s="1"/>
  <c r="M144" i="19"/>
  <c r="M143" i="19" s="1"/>
  <c r="O144" i="19"/>
  <c r="O143" i="19" s="1"/>
  <c r="Q144" i="19"/>
  <c r="V144" i="19"/>
  <c r="V143" i="19" s="1"/>
  <c r="G154" i="19"/>
  <c r="G153" i="19" s="1"/>
  <c r="I154" i="19"/>
  <c r="I153" i="19" s="1"/>
  <c r="K154" i="19"/>
  <c r="K153" i="19" s="1"/>
  <c r="O154" i="19"/>
  <c r="O153" i="19" s="1"/>
  <c r="Q154" i="19"/>
  <c r="Q153" i="19" s="1"/>
  <c r="V154" i="19"/>
  <c r="V153" i="19" s="1"/>
  <c r="G161" i="19"/>
  <c r="M161" i="19" s="1"/>
  <c r="I161" i="19"/>
  <c r="K161" i="19"/>
  <c r="O161" i="19"/>
  <c r="Q161" i="19"/>
  <c r="V161" i="19"/>
  <c r="G165" i="19"/>
  <c r="I165" i="19"/>
  <c r="K165" i="19"/>
  <c r="M165" i="19"/>
  <c r="O165" i="19"/>
  <c r="Q165" i="19"/>
  <c r="V165" i="19"/>
  <c r="G167" i="19"/>
  <c r="I167" i="19"/>
  <c r="K167" i="19"/>
  <c r="M167" i="19"/>
  <c r="O167" i="19"/>
  <c r="Q167" i="19"/>
  <c r="V167" i="19"/>
  <c r="G171" i="19"/>
  <c r="M171" i="19" s="1"/>
  <c r="I171" i="19"/>
  <c r="K171" i="19"/>
  <c r="O171" i="19"/>
  <c r="Q171" i="19"/>
  <c r="V171" i="19"/>
  <c r="G173" i="19"/>
  <c r="M173" i="19" s="1"/>
  <c r="I173" i="19"/>
  <c r="K173" i="19"/>
  <c r="O173" i="19"/>
  <c r="Q173" i="19"/>
  <c r="V173" i="19"/>
  <c r="G175" i="19"/>
  <c r="I175" i="19"/>
  <c r="K175" i="19"/>
  <c r="M175" i="19"/>
  <c r="O175" i="19"/>
  <c r="Q175" i="19"/>
  <c r="V175" i="19"/>
  <c r="G178" i="19"/>
  <c r="M178" i="19" s="1"/>
  <c r="I178" i="19"/>
  <c r="K178" i="19"/>
  <c r="O178" i="19"/>
  <c r="Q178" i="19"/>
  <c r="V178" i="19"/>
  <c r="G180" i="19"/>
  <c r="M180" i="19" s="1"/>
  <c r="I180" i="19"/>
  <c r="K180" i="19"/>
  <c r="O180" i="19"/>
  <c r="Q180" i="19"/>
  <c r="V180" i="19"/>
  <c r="G182" i="19"/>
  <c r="I182" i="19"/>
  <c r="K182" i="19"/>
  <c r="M182" i="19"/>
  <c r="O182" i="19"/>
  <c r="Q182" i="19"/>
  <c r="V182" i="19"/>
  <c r="K186" i="19"/>
  <c r="V186" i="19"/>
  <c r="G187" i="19"/>
  <c r="M187" i="19" s="1"/>
  <c r="M186" i="19" s="1"/>
  <c r="I187" i="19"/>
  <c r="I186" i="19" s="1"/>
  <c r="K187" i="19"/>
  <c r="O187" i="19"/>
  <c r="O186" i="19" s="1"/>
  <c r="Q187" i="19"/>
  <c r="Q186" i="19" s="1"/>
  <c r="V187" i="19"/>
  <c r="G193" i="19"/>
  <c r="I193" i="19"/>
  <c r="I192" i="19" s="1"/>
  <c r="K193" i="19"/>
  <c r="K192" i="19" s="1"/>
  <c r="M193" i="19"/>
  <c r="O193" i="19"/>
  <c r="Q193" i="19"/>
  <c r="Q192" i="19" s="1"/>
  <c r="V193" i="19"/>
  <c r="V192" i="19" s="1"/>
  <c r="G195" i="19"/>
  <c r="I195" i="19"/>
  <c r="K195" i="19"/>
  <c r="M195" i="19"/>
  <c r="O195" i="19"/>
  <c r="Q195" i="19"/>
  <c r="V195" i="19"/>
  <c r="G202" i="19"/>
  <c r="I202" i="19"/>
  <c r="K202" i="19"/>
  <c r="M202" i="19"/>
  <c r="O202" i="19"/>
  <c r="Q202" i="19"/>
  <c r="V202" i="19"/>
  <c r="G209" i="19"/>
  <c r="G192" i="19" s="1"/>
  <c r="I209" i="19"/>
  <c r="K209" i="19"/>
  <c r="O209" i="19"/>
  <c r="O192" i="19" s="1"/>
  <c r="Q209" i="19"/>
  <c r="V209" i="19"/>
  <c r="G211" i="19"/>
  <c r="I211" i="19"/>
  <c r="K211" i="19"/>
  <c r="M211" i="19"/>
  <c r="O211" i="19"/>
  <c r="Q211" i="19"/>
  <c r="V211" i="19"/>
  <c r="G217" i="19"/>
  <c r="G216" i="19" s="1"/>
  <c r="I217" i="19"/>
  <c r="I216" i="19" s="1"/>
  <c r="K217" i="19"/>
  <c r="M217" i="19"/>
  <c r="O217" i="19"/>
  <c r="O216" i="19" s="1"/>
  <c r="Q217" i="19"/>
  <c r="Q216" i="19" s="1"/>
  <c r="V217" i="19"/>
  <c r="G223" i="19"/>
  <c r="M223" i="19" s="1"/>
  <c r="I223" i="19"/>
  <c r="K223" i="19"/>
  <c r="O223" i="19"/>
  <c r="Q223" i="19"/>
  <c r="V223" i="19"/>
  <c r="G227" i="19"/>
  <c r="I227" i="19"/>
  <c r="K227" i="19"/>
  <c r="M227" i="19"/>
  <c r="O227" i="19"/>
  <c r="Q227" i="19"/>
  <c r="V227" i="19"/>
  <c r="G230" i="19"/>
  <c r="I230" i="19"/>
  <c r="K230" i="19"/>
  <c r="K216" i="19" s="1"/>
  <c r="M230" i="19"/>
  <c r="O230" i="19"/>
  <c r="Q230" i="19"/>
  <c r="V230" i="19"/>
  <c r="V216" i="19" s="1"/>
  <c r="G236" i="19"/>
  <c r="G235" i="19" s="1"/>
  <c r="I236" i="19"/>
  <c r="I235" i="19" s="1"/>
  <c r="K236" i="19"/>
  <c r="K235" i="19" s="1"/>
  <c r="O236" i="19"/>
  <c r="O235" i="19" s="1"/>
  <c r="Q236" i="19"/>
  <c r="Q235" i="19" s="1"/>
  <c r="V236" i="19"/>
  <c r="V235" i="19" s="1"/>
  <c r="G238" i="19"/>
  <c r="I238" i="19"/>
  <c r="K238" i="19"/>
  <c r="M238" i="19"/>
  <c r="O238" i="19"/>
  <c r="Q238" i="19"/>
  <c r="V238" i="19"/>
  <c r="K240" i="19"/>
  <c r="V240" i="19"/>
  <c r="G241" i="19"/>
  <c r="G240" i="19" s="1"/>
  <c r="I241" i="19"/>
  <c r="I240" i="19" s="1"/>
  <c r="K241" i="19"/>
  <c r="M241" i="19"/>
  <c r="M240" i="19" s="1"/>
  <c r="O241" i="19"/>
  <c r="O240" i="19" s="1"/>
  <c r="Q241" i="19"/>
  <c r="Q240" i="19" s="1"/>
  <c r="V241" i="19"/>
  <c r="G245" i="19"/>
  <c r="O245" i="19"/>
  <c r="G246" i="19"/>
  <c r="I246" i="19"/>
  <c r="I245" i="19" s="1"/>
  <c r="K246" i="19"/>
  <c r="K245" i="19" s="1"/>
  <c r="M246" i="19"/>
  <c r="M245" i="19" s="1"/>
  <c r="O246" i="19"/>
  <c r="Q246" i="19"/>
  <c r="Q245" i="19" s="1"/>
  <c r="V246" i="19"/>
  <c r="V245" i="19" s="1"/>
  <c r="G250" i="19"/>
  <c r="I250" i="19"/>
  <c r="K250" i="19"/>
  <c r="M250" i="19"/>
  <c r="O250" i="19"/>
  <c r="Q250" i="19"/>
  <c r="V250" i="19"/>
  <c r="G257" i="19"/>
  <c r="G256" i="19" s="1"/>
  <c r="I257" i="19"/>
  <c r="I256" i="19" s="1"/>
  <c r="K257" i="19"/>
  <c r="K256" i="19" s="1"/>
  <c r="O257" i="19"/>
  <c r="O256" i="19" s="1"/>
  <c r="Q257" i="19"/>
  <c r="Q256" i="19" s="1"/>
  <c r="V257" i="19"/>
  <c r="V256" i="19" s="1"/>
  <c r="G264" i="19"/>
  <c r="I264" i="19"/>
  <c r="K264" i="19"/>
  <c r="M264" i="19"/>
  <c r="O264" i="19"/>
  <c r="Q264" i="19"/>
  <c r="V264" i="19"/>
  <c r="G271" i="19"/>
  <c r="I271" i="19"/>
  <c r="K271" i="19"/>
  <c r="M271" i="19"/>
  <c r="O271" i="19"/>
  <c r="Q271" i="19"/>
  <c r="V271" i="19"/>
  <c r="G278" i="19"/>
  <c r="I278" i="19"/>
  <c r="K278" i="19"/>
  <c r="M278" i="19"/>
  <c r="O278" i="19"/>
  <c r="Q278" i="19"/>
  <c r="V278" i="19"/>
  <c r="G284" i="19"/>
  <c r="I284" i="19"/>
  <c r="I283" i="19" s="1"/>
  <c r="K284" i="19"/>
  <c r="K283" i="19" s="1"/>
  <c r="M284" i="19"/>
  <c r="O284" i="19"/>
  <c r="Q284" i="19"/>
  <c r="Q283" i="19" s="1"/>
  <c r="V284" i="19"/>
  <c r="V283" i="19" s="1"/>
  <c r="G287" i="19"/>
  <c r="I287" i="19"/>
  <c r="K287" i="19"/>
  <c r="M287" i="19"/>
  <c r="O287" i="19"/>
  <c r="Q287" i="19"/>
  <c r="V287" i="19"/>
  <c r="G290" i="19"/>
  <c r="I290" i="19"/>
  <c r="K290" i="19"/>
  <c r="M290" i="19"/>
  <c r="O290" i="19"/>
  <c r="Q290" i="19"/>
  <c r="V290" i="19"/>
  <c r="G291" i="19"/>
  <c r="G283" i="19" s="1"/>
  <c r="I291" i="19"/>
  <c r="K291" i="19"/>
  <c r="O291" i="19"/>
  <c r="O283" i="19" s="1"/>
  <c r="Q291" i="19"/>
  <c r="V291" i="19"/>
  <c r="G293" i="19"/>
  <c r="I293" i="19"/>
  <c r="K293" i="19"/>
  <c r="M293" i="19"/>
  <c r="O293" i="19"/>
  <c r="Q293" i="19"/>
  <c r="V293" i="19"/>
  <c r="G298" i="19"/>
  <c r="I298" i="19"/>
  <c r="K298" i="19"/>
  <c r="M298" i="19"/>
  <c r="O298" i="19"/>
  <c r="Q298" i="19"/>
  <c r="V298" i="19"/>
  <c r="G304" i="19"/>
  <c r="I304" i="19"/>
  <c r="K304" i="19"/>
  <c r="M304" i="19"/>
  <c r="O304" i="19"/>
  <c r="Q304" i="19"/>
  <c r="V304" i="19"/>
  <c r="G306" i="19"/>
  <c r="M306" i="19" s="1"/>
  <c r="I306" i="19"/>
  <c r="K306" i="19"/>
  <c r="O306" i="19"/>
  <c r="Q306" i="19"/>
  <c r="V306" i="19"/>
  <c r="G308" i="19"/>
  <c r="I308" i="19"/>
  <c r="K308" i="19"/>
  <c r="M308" i="19"/>
  <c r="O308" i="19"/>
  <c r="Q308" i="19"/>
  <c r="V308" i="19"/>
  <c r="G313" i="19"/>
  <c r="I313" i="19"/>
  <c r="K313" i="19"/>
  <c r="M313" i="19"/>
  <c r="O313" i="19"/>
  <c r="Q313" i="19"/>
  <c r="V313" i="19"/>
  <c r="G315" i="19"/>
  <c r="I315" i="19"/>
  <c r="K315" i="19"/>
  <c r="M315" i="19"/>
  <c r="O315" i="19"/>
  <c r="Q315" i="19"/>
  <c r="V315" i="19"/>
  <c r="G317" i="19"/>
  <c r="M317" i="19" s="1"/>
  <c r="I317" i="19"/>
  <c r="K317" i="19"/>
  <c r="O317" i="19"/>
  <c r="Q317" i="19"/>
  <c r="V317" i="19"/>
  <c r="G319" i="19"/>
  <c r="I319" i="19"/>
  <c r="K319" i="19"/>
  <c r="M319" i="19"/>
  <c r="O319" i="19"/>
  <c r="Q319" i="19"/>
  <c r="V319" i="19"/>
  <c r="G322" i="19"/>
  <c r="I322" i="19"/>
  <c r="K322" i="19"/>
  <c r="M322" i="19"/>
  <c r="O322" i="19"/>
  <c r="Q322" i="19"/>
  <c r="V322" i="19"/>
  <c r="G324" i="19"/>
  <c r="I324" i="19"/>
  <c r="K324" i="19"/>
  <c r="M324" i="19"/>
  <c r="O324" i="19"/>
  <c r="Q324" i="19"/>
  <c r="V324" i="19"/>
  <c r="G327" i="19"/>
  <c r="M327" i="19" s="1"/>
  <c r="I327" i="19"/>
  <c r="K327" i="19"/>
  <c r="O327" i="19"/>
  <c r="Q327" i="19"/>
  <c r="V327" i="19"/>
  <c r="G329" i="19"/>
  <c r="I329" i="19"/>
  <c r="K329" i="19"/>
  <c r="M329" i="19"/>
  <c r="O329" i="19"/>
  <c r="Q329" i="19"/>
  <c r="V329" i="19"/>
  <c r="K334" i="19"/>
  <c r="V334" i="19"/>
  <c r="G335" i="19"/>
  <c r="G334" i="19" s="1"/>
  <c r="I335" i="19"/>
  <c r="I334" i="19" s="1"/>
  <c r="K335" i="19"/>
  <c r="M335" i="19"/>
  <c r="M334" i="19" s="1"/>
  <c r="O335" i="19"/>
  <c r="O334" i="19" s="1"/>
  <c r="Q335" i="19"/>
  <c r="Q334" i="19" s="1"/>
  <c r="V335" i="19"/>
  <c r="G337" i="19"/>
  <c r="I337" i="19"/>
  <c r="I336" i="19" s="1"/>
  <c r="K337" i="19"/>
  <c r="K336" i="19" s="1"/>
  <c r="M337" i="19"/>
  <c r="O337" i="19"/>
  <c r="Q337" i="19"/>
  <c r="Q336" i="19" s="1"/>
  <c r="V337" i="19"/>
  <c r="V336" i="19" s="1"/>
  <c r="G339" i="19"/>
  <c r="I339" i="19"/>
  <c r="K339" i="19"/>
  <c r="M339" i="19"/>
  <c r="O339" i="19"/>
  <c r="Q339" i="19"/>
  <c r="V339" i="19"/>
  <c r="G342" i="19"/>
  <c r="I342" i="19"/>
  <c r="K342" i="19"/>
  <c r="M342" i="19"/>
  <c r="O342" i="19"/>
  <c r="Q342" i="19"/>
  <c r="V342" i="19"/>
  <c r="G345" i="19"/>
  <c r="G336" i="19" s="1"/>
  <c r="I345" i="19"/>
  <c r="K345" i="19"/>
  <c r="O345" i="19"/>
  <c r="O336" i="19" s="1"/>
  <c r="Q345" i="19"/>
  <c r="V345" i="19"/>
  <c r="G350" i="19"/>
  <c r="I350" i="19"/>
  <c r="K350" i="19"/>
  <c r="M350" i="19"/>
  <c r="O350" i="19"/>
  <c r="Q350" i="19"/>
  <c r="V350" i="19"/>
  <c r="G358" i="19"/>
  <c r="I358" i="19"/>
  <c r="K358" i="19"/>
  <c r="M358" i="19"/>
  <c r="O358" i="19"/>
  <c r="Q358" i="19"/>
  <c r="V358" i="19"/>
  <c r="G360" i="19"/>
  <c r="I360" i="19"/>
  <c r="K360" i="19"/>
  <c r="M360" i="19"/>
  <c r="O360" i="19"/>
  <c r="Q360" i="19"/>
  <c r="V360" i="19"/>
  <c r="G362" i="19"/>
  <c r="M362" i="19" s="1"/>
  <c r="I362" i="19"/>
  <c r="K362" i="19"/>
  <c r="O362" i="19"/>
  <c r="Q362" i="19"/>
  <c r="V362" i="19"/>
  <c r="G368" i="19"/>
  <c r="G367" i="19" s="1"/>
  <c r="I368" i="19"/>
  <c r="K368" i="19"/>
  <c r="K367" i="19" s="1"/>
  <c r="M368" i="19"/>
  <c r="M367" i="19" s="1"/>
  <c r="O368" i="19"/>
  <c r="O367" i="19" s="1"/>
  <c r="Q368" i="19"/>
  <c r="V368" i="19"/>
  <c r="V367" i="19" s="1"/>
  <c r="G378" i="19"/>
  <c r="I378" i="19"/>
  <c r="K378" i="19"/>
  <c r="M378" i="19"/>
  <c r="O378" i="19"/>
  <c r="Q378" i="19"/>
  <c r="V378" i="19"/>
  <c r="G388" i="19"/>
  <c r="M388" i="19" s="1"/>
  <c r="I388" i="19"/>
  <c r="K388" i="19"/>
  <c r="O388" i="19"/>
  <c r="Q388" i="19"/>
  <c r="V388" i="19"/>
  <c r="G393" i="19"/>
  <c r="I393" i="19"/>
  <c r="I367" i="19" s="1"/>
  <c r="K393" i="19"/>
  <c r="M393" i="19"/>
  <c r="O393" i="19"/>
  <c r="Q393" i="19"/>
  <c r="Q367" i="19" s="1"/>
  <c r="V393" i="19"/>
  <c r="G399" i="19"/>
  <c r="I399" i="19"/>
  <c r="K399" i="19"/>
  <c r="M399" i="19"/>
  <c r="O399" i="19"/>
  <c r="Q399" i="19"/>
  <c r="V399" i="19"/>
  <c r="G402" i="19"/>
  <c r="I402" i="19"/>
  <c r="K402" i="19"/>
  <c r="M402" i="19"/>
  <c r="O402" i="19"/>
  <c r="Q402" i="19"/>
  <c r="V402" i="19"/>
  <c r="G411" i="19"/>
  <c r="M411" i="19" s="1"/>
  <c r="I411" i="19"/>
  <c r="K411" i="19"/>
  <c r="O411" i="19"/>
  <c r="Q411" i="19"/>
  <c r="V411" i="19"/>
  <c r="G417" i="19"/>
  <c r="G416" i="19" s="1"/>
  <c r="I417" i="19"/>
  <c r="K417" i="19"/>
  <c r="K416" i="19" s="1"/>
  <c r="M417" i="19"/>
  <c r="O417" i="19"/>
  <c r="O416" i="19" s="1"/>
  <c r="Q417" i="19"/>
  <c r="V417" i="19"/>
  <c r="V416" i="19" s="1"/>
  <c r="G423" i="19"/>
  <c r="I423" i="19"/>
  <c r="K423" i="19"/>
  <c r="M423" i="19"/>
  <c r="O423" i="19"/>
  <c r="Q423" i="19"/>
  <c r="V423" i="19"/>
  <c r="G426" i="19"/>
  <c r="M426" i="19" s="1"/>
  <c r="I426" i="19"/>
  <c r="K426" i="19"/>
  <c r="O426" i="19"/>
  <c r="Q426" i="19"/>
  <c r="V426" i="19"/>
  <c r="G433" i="19"/>
  <c r="I433" i="19"/>
  <c r="I416" i="19" s="1"/>
  <c r="K433" i="19"/>
  <c r="M433" i="19"/>
  <c r="O433" i="19"/>
  <c r="Q433" i="19"/>
  <c r="Q416" i="19" s="1"/>
  <c r="V433" i="19"/>
  <c r="G436" i="19"/>
  <c r="I436" i="19"/>
  <c r="K436" i="19"/>
  <c r="M436" i="19"/>
  <c r="O436" i="19"/>
  <c r="Q436" i="19"/>
  <c r="V436" i="19"/>
  <c r="G439" i="19"/>
  <c r="I439" i="19"/>
  <c r="K439" i="19"/>
  <c r="M439" i="19"/>
  <c r="O439" i="19"/>
  <c r="Q439" i="19"/>
  <c r="V439" i="19"/>
  <c r="G443" i="19"/>
  <c r="O443" i="19"/>
  <c r="G444" i="19"/>
  <c r="M444" i="19" s="1"/>
  <c r="M443" i="19" s="1"/>
  <c r="I444" i="19"/>
  <c r="I443" i="19" s="1"/>
  <c r="K444" i="19"/>
  <c r="K443" i="19" s="1"/>
  <c r="O444" i="19"/>
  <c r="Q444" i="19"/>
  <c r="Q443" i="19" s="1"/>
  <c r="V444" i="19"/>
  <c r="V443" i="19" s="1"/>
  <c r="K447" i="19"/>
  <c r="V447" i="19"/>
  <c r="G448" i="19"/>
  <c r="G447" i="19" s="1"/>
  <c r="I448" i="19"/>
  <c r="I447" i="19" s="1"/>
  <c r="K448" i="19"/>
  <c r="M448" i="19"/>
  <c r="O448" i="19"/>
  <c r="O447" i="19" s="1"/>
  <c r="Q448" i="19"/>
  <c r="Q447" i="19" s="1"/>
  <c r="V448" i="19"/>
  <c r="G481" i="19"/>
  <c r="M481" i="19" s="1"/>
  <c r="I481" i="19"/>
  <c r="K481" i="19"/>
  <c r="O481" i="19"/>
  <c r="Q481" i="19"/>
  <c r="V481" i="19"/>
  <c r="G483" i="19"/>
  <c r="I483" i="19"/>
  <c r="K483" i="19"/>
  <c r="M483" i="19"/>
  <c r="O483" i="19"/>
  <c r="Q483" i="19"/>
  <c r="V483" i="19"/>
  <c r="G503" i="19"/>
  <c r="I503" i="19"/>
  <c r="I502" i="19" s="1"/>
  <c r="K503" i="19"/>
  <c r="M503" i="19"/>
  <c r="O503" i="19"/>
  <c r="Q503" i="19"/>
  <c r="Q502" i="19" s="1"/>
  <c r="V503" i="19"/>
  <c r="G509" i="19"/>
  <c r="G502" i="19" s="1"/>
  <c r="I509" i="19"/>
  <c r="K509" i="19"/>
  <c r="O509" i="19"/>
  <c r="O502" i="19" s="1"/>
  <c r="Q509" i="19"/>
  <c r="V509" i="19"/>
  <c r="G516" i="19"/>
  <c r="I516" i="19"/>
  <c r="K516" i="19"/>
  <c r="M516" i="19"/>
  <c r="O516" i="19"/>
  <c r="Q516" i="19"/>
  <c r="V516" i="19"/>
  <c r="G521" i="19"/>
  <c r="M521" i="19" s="1"/>
  <c r="I521" i="19"/>
  <c r="K521" i="19"/>
  <c r="K502" i="19" s="1"/>
  <c r="O521" i="19"/>
  <c r="Q521" i="19"/>
  <c r="V521" i="19"/>
  <c r="V502" i="19" s="1"/>
  <c r="G525" i="19"/>
  <c r="I525" i="19"/>
  <c r="K525" i="19"/>
  <c r="M525" i="19"/>
  <c r="O525" i="19"/>
  <c r="Q525" i="19"/>
  <c r="V525" i="19"/>
  <c r="G529" i="19"/>
  <c r="M529" i="19" s="1"/>
  <c r="I529" i="19"/>
  <c r="K529" i="19"/>
  <c r="O529" i="19"/>
  <c r="Q529" i="19"/>
  <c r="V529" i="19"/>
  <c r="AE534" i="19"/>
  <c r="AF534" i="19"/>
  <c r="G98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0" i="18"/>
  <c r="I10" i="18"/>
  <c r="K10" i="18"/>
  <c r="M10" i="18"/>
  <c r="O10" i="18"/>
  <c r="Q10" i="18"/>
  <c r="V10" i="18"/>
  <c r="G11" i="18"/>
  <c r="I11" i="18"/>
  <c r="K11" i="18"/>
  <c r="M11" i="18"/>
  <c r="O11" i="18"/>
  <c r="Q11" i="18"/>
  <c r="V11" i="18"/>
  <c r="G12" i="18"/>
  <c r="G8" i="18" s="1"/>
  <c r="I12" i="18"/>
  <c r="K12" i="18"/>
  <c r="O12" i="18"/>
  <c r="O8" i="18" s="1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I17" i="18"/>
  <c r="K17" i="18"/>
  <c r="M17" i="18"/>
  <c r="O17" i="18"/>
  <c r="Q17" i="18"/>
  <c r="V17" i="18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I25" i="18"/>
  <c r="O25" i="18"/>
  <c r="Q25" i="18"/>
  <c r="G26" i="18"/>
  <c r="M26" i="18" s="1"/>
  <c r="M25" i="18" s="1"/>
  <c r="I26" i="18"/>
  <c r="K26" i="18"/>
  <c r="K25" i="18" s="1"/>
  <c r="O26" i="18"/>
  <c r="Q26" i="18"/>
  <c r="V26" i="18"/>
  <c r="V25" i="18" s="1"/>
  <c r="G28" i="18"/>
  <c r="G27" i="18" s="1"/>
  <c r="I28" i="18"/>
  <c r="I27" i="18" s="1"/>
  <c r="K28" i="18"/>
  <c r="O28" i="18"/>
  <c r="O27" i="18" s="1"/>
  <c r="Q28" i="18"/>
  <c r="Q27" i="18" s="1"/>
  <c r="V28" i="18"/>
  <c r="G29" i="18"/>
  <c r="M29" i="18" s="1"/>
  <c r="I29" i="18"/>
  <c r="K29" i="18"/>
  <c r="K27" i="18" s="1"/>
  <c r="O29" i="18"/>
  <c r="Q29" i="18"/>
  <c r="V29" i="18"/>
  <c r="V27" i="18" s="1"/>
  <c r="G30" i="18"/>
  <c r="I30" i="18"/>
  <c r="K30" i="18"/>
  <c r="M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I34" i="18"/>
  <c r="K34" i="18"/>
  <c r="M34" i="18"/>
  <c r="O34" i="18"/>
  <c r="Q34" i="18"/>
  <c r="V34" i="18"/>
  <c r="G35" i="18"/>
  <c r="I35" i="18"/>
  <c r="K35" i="18"/>
  <c r="M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I38" i="18"/>
  <c r="K38" i="18"/>
  <c r="M38" i="18"/>
  <c r="O38" i="18"/>
  <c r="Q38" i="18"/>
  <c r="V38" i="18"/>
  <c r="G39" i="18"/>
  <c r="I39" i="18"/>
  <c r="K39" i="18"/>
  <c r="M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I42" i="18"/>
  <c r="K42" i="18"/>
  <c r="M42" i="18"/>
  <c r="O42" i="18"/>
  <c r="Q42" i="18"/>
  <c r="V42" i="18"/>
  <c r="G43" i="18"/>
  <c r="I43" i="18"/>
  <c r="K43" i="18"/>
  <c r="M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7" i="18"/>
  <c r="I47" i="18"/>
  <c r="K47" i="18"/>
  <c r="M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I50" i="18"/>
  <c r="K50" i="18"/>
  <c r="M50" i="18"/>
  <c r="O50" i="18"/>
  <c r="Q50" i="18"/>
  <c r="V50" i="18"/>
  <c r="G52" i="18"/>
  <c r="G51" i="18" s="1"/>
  <c r="I52" i="18"/>
  <c r="I51" i="18" s="1"/>
  <c r="K52" i="18"/>
  <c r="K51" i="18" s="1"/>
  <c r="O52" i="18"/>
  <c r="O51" i="18" s="1"/>
  <c r="Q52" i="18"/>
  <c r="Q51" i="18" s="1"/>
  <c r="V52" i="18"/>
  <c r="V51" i="18" s="1"/>
  <c r="G53" i="18"/>
  <c r="I53" i="18"/>
  <c r="K53" i="18"/>
  <c r="M53" i="18"/>
  <c r="O53" i="18"/>
  <c r="Q53" i="18"/>
  <c r="V53" i="18"/>
  <c r="G54" i="18"/>
  <c r="I54" i="18"/>
  <c r="K54" i="18"/>
  <c r="M54" i="18"/>
  <c r="O54" i="18"/>
  <c r="Q54" i="18"/>
  <c r="V54" i="18"/>
  <c r="G55" i="18"/>
  <c r="I55" i="18"/>
  <c r="K55" i="18"/>
  <c r="M55" i="18"/>
  <c r="O55" i="18"/>
  <c r="Q55" i="18"/>
  <c r="V55" i="18"/>
  <c r="G56" i="18"/>
  <c r="M56" i="18" s="1"/>
  <c r="I56" i="18"/>
  <c r="K56" i="18"/>
  <c r="O56" i="18"/>
  <c r="Q56" i="18"/>
  <c r="V56" i="18"/>
  <c r="G57" i="18"/>
  <c r="I57" i="18"/>
  <c r="K57" i="18"/>
  <c r="M57" i="18"/>
  <c r="O57" i="18"/>
  <c r="Q57" i="18"/>
  <c r="V57" i="18"/>
  <c r="G58" i="18"/>
  <c r="I58" i="18"/>
  <c r="K58" i="18"/>
  <c r="M58" i="18"/>
  <c r="O58" i="18"/>
  <c r="Q58" i="18"/>
  <c r="V58" i="18"/>
  <c r="G60" i="18"/>
  <c r="G59" i="18" s="1"/>
  <c r="I60" i="18"/>
  <c r="I59" i="18" s="1"/>
  <c r="K60" i="18"/>
  <c r="K59" i="18" s="1"/>
  <c r="O60" i="18"/>
  <c r="O59" i="18" s="1"/>
  <c r="Q60" i="18"/>
  <c r="Q59" i="18" s="1"/>
  <c r="V60" i="18"/>
  <c r="V59" i="18" s="1"/>
  <c r="G62" i="18"/>
  <c r="G61" i="18" s="1"/>
  <c r="I62" i="18"/>
  <c r="K62" i="18"/>
  <c r="K61" i="18" s="1"/>
  <c r="M62" i="18"/>
  <c r="O62" i="18"/>
  <c r="O61" i="18" s="1"/>
  <c r="Q62" i="18"/>
  <c r="V62" i="18"/>
  <c r="V61" i="18" s="1"/>
  <c r="G63" i="18"/>
  <c r="I63" i="18"/>
  <c r="K63" i="18"/>
  <c r="M63" i="18"/>
  <c r="O63" i="18"/>
  <c r="Q63" i="18"/>
  <c r="V63" i="18"/>
  <c r="G65" i="18"/>
  <c r="M65" i="18" s="1"/>
  <c r="I65" i="18"/>
  <c r="I61" i="18" s="1"/>
  <c r="K65" i="18"/>
  <c r="O65" i="18"/>
  <c r="Q65" i="18"/>
  <c r="Q61" i="18" s="1"/>
  <c r="V65" i="18"/>
  <c r="G66" i="18"/>
  <c r="M66" i="18" s="1"/>
  <c r="I66" i="18"/>
  <c r="K66" i="18"/>
  <c r="O66" i="18"/>
  <c r="Q66" i="18"/>
  <c r="V66" i="18"/>
  <c r="G67" i="18"/>
  <c r="I67" i="18"/>
  <c r="K67" i="18"/>
  <c r="M67" i="18"/>
  <c r="O67" i="18"/>
  <c r="Q67" i="18"/>
  <c r="V67" i="18"/>
  <c r="G69" i="18"/>
  <c r="G68" i="18" s="1"/>
  <c r="I69" i="18"/>
  <c r="I68" i="18" s="1"/>
  <c r="K69" i="18"/>
  <c r="K68" i="18" s="1"/>
  <c r="O69" i="18"/>
  <c r="O68" i="18" s="1"/>
  <c r="Q69" i="18"/>
  <c r="Q68" i="18" s="1"/>
  <c r="V69" i="18"/>
  <c r="V68" i="18" s="1"/>
  <c r="G71" i="18"/>
  <c r="G70" i="18" s="1"/>
  <c r="I71" i="18"/>
  <c r="K71" i="18"/>
  <c r="K70" i="18" s="1"/>
  <c r="M71" i="18"/>
  <c r="M70" i="18" s="1"/>
  <c r="O71" i="18"/>
  <c r="O70" i="18" s="1"/>
  <c r="Q71" i="18"/>
  <c r="V71" i="18"/>
  <c r="V70" i="18" s="1"/>
  <c r="G72" i="18"/>
  <c r="I72" i="18"/>
  <c r="I70" i="18" s="1"/>
  <c r="K72" i="18"/>
  <c r="M72" i="18"/>
  <c r="O72" i="18"/>
  <c r="Q72" i="18"/>
  <c r="Q70" i="18" s="1"/>
  <c r="V72" i="18"/>
  <c r="G73" i="18"/>
  <c r="M73" i="18" s="1"/>
  <c r="I73" i="18"/>
  <c r="K73" i="18"/>
  <c r="O73" i="18"/>
  <c r="Q73" i="18"/>
  <c r="V73" i="18"/>
  <c r="G74" i="18"/>
  <c r="I74" i="18"/>
  <c r="K74" i="18"/>
  <c r="M74" i="18"/>
  <c r="O74" i="18"/>
  <c r="Q74" i="18"/>
  <c r="V74" i="18"/>
  <c r="G75" i="18"/>
  <c r="I75" i="18"/>
  <c r="K75" i="18"/>
  <c r="M75" i="18"/>
  <c r="O75" i="18"/>
  <c r="Q75" i="18"/>
  <c r="V75" i="18"/>
  <c r="G76" i="18"/>
  <c r="O76" i="18"/>
  <c r="G77" i="18"/>
  <c r="M77" i="18" s="1"/>
  <c r="M76" i="18" s="1"/>
  <c r="I77" i="18"/>
  <c r="I76" i="18" s="1"/>
  <c r="K77" i="18"/>
  <c r="K76" i="18" s="1"/>
  <c r="O77" i="18"/>
  <c r="Q77" i="18"/>
  <c r="Q76" i="18" s="1"/>
  <c r="V77" i="18"/>
  <c r="V76" i="18" s="1"/>
  <c r="K78" i="18"/>
  <c r="G79" i="18"/>
  <c r="G78" i="18" s="1"/>
  <c r="I79" i="18"/>
  <c r="I78" i="18" s="1"/>
  <c r="K79" i="18"/>
  <c r="M79" i="18"/>
  <c r="O79" i="18"/>
  <c r="O78" i="18" s="1"/>
  <c r="Q79" i="18"/>
  <c r="Q78" i="18" s="1"/>
  <c r="V79" i="18"/>
  <c r="G80" i="18"/>
  <c r="M80" i="18" s="1"/>
  <c r="I80" i="18"/>
  <c r="K80" i="18"/>
  <c r="O80" i="18"/>
  <c r="Q80" i="18"/>
  <c r="V80" i="18"/>
  <c r="V78" i="18" s="1"/>
  <c r="O81" i="18"/>
  <c r="G82" i="18"/>
  <c r="M82" i="18" s="1"/>
  <c r="M81" i="18" s="1"/>
  <c r="I82" i="18"/>
  <c r="I81" i="18" s="1"/>
  <c r="K82" i="18"/>
  <c r="K81" i="18" s="1"/>
  <c r="O82" i="18"/>
  <c r="Q82" i="18"/>
  <c r="Q81" i="18" s="1"/>
  <c r="V82" i="18"/>
  <c r="V81" i="18" s="1"/>
  <c r="G83" i="18"/>
  <c r="I83" i="18"/>
  <c r="K83" i="18"/>
  <c r="M83" i="18"/>
  <c r="O83" i="18"/>
  <c r="Q83" i="18"/>
  <c r="V83" i="18"/>
  <c r="G84" i="18"/>
  <c r="G81" i="18" s="1"/>
  <c r="I84" i="18"/>
  <c r="K84" i="18"/>
  <c r="M84" i="18"/>
  <c r="O84" i="18"/>
  <c r="Q84" i="18"/>
  <c r="V84" i="18"/>
  <c r="G85" i="18"/>
  <c r="O85" i="18"/>
  <c r="G86" i="18"/>
  <c r="I86" i="18"/>
  <c r="I85" i="18" s="1"/>
  <c r="K86" i="18"/>
  <c r="K85" i="18" s="1"/>
  <c r="M86" i="18"/>
  <c r="O86" i="18"/>
  <c r="Q86" i="18"/>
  <c r="Q85" i="18" s="1"/>
  <c r="V86" i="18"/>
  <c r="V85" i="18" s="1"/>
  <c r="G87" i="18"/>
  <c r="M87" i="18" s="1"/>
  <c r="I87" i="18"/>
  <c r="K87" i="18"/>
  <c r="O87" i="18"/>
  <c r="Q87" i="18"/>
  <c r="V87" i="18"/>
  <c r="G88" i="18"/>
  <c r="I88" i="18"/>
  <c r="K88" i="18"/>
  <c r="M88" i="18"/>
  <c r="O88" i="18"/>
  <c r="Q88" i="18"/>
  <c r="V88" i="18"/>
  <c r="G89" i="18"/>
  <c r="O89" i="18"/>
  <c r="G90" i="18"/>
  <c r="I90" i="18"/>
  <c r="I89" i="18" s="1"/>
  <c r="K90" i="18"/>
  <c r="M90" i="18"/>
  <c r="O90" i="18"/>
  <c r="Q90" i="18"/>
  <c r="Q89" i="18" s="1"/>
  <c r="V90" i="18"/>
  <c r="G92" i="18"/>
  <c r="M92" i="18" s="1"/>
  <c r="I92" i="18"/>
  <c r="K92" i="18"/>
  <c r="K89" i="18" s="1"/>
  <c r="O92" i="18"/>
  <c r="Q92" i="18"/>
  <c r="V92" i="18"/>
  <c r="V89" i="18" s="1"/>
  <c r="G95" i="18"/>
  <c r="G94" i="18" s="1"/>
  <c r="I95" i="18"/>
  <c r="I94" i="18" s="1"/>
  <c r="K95" i="18"/>
  <c r="K94" i="18" s="1"/>
  <c r="O95" i="18"/>
  <c r="O94" i="18" s="1"/>
  <c r="Q95" i="18"/>
  <c r="Q94" i="18" s="1"/>
  <c r="V95" i="18"/>
  <c r="V94" i="18" s="1"/>
  <c r="AF98" i="18"/>
  <c r="G117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G12" i="17"/>
  <c r="I12" i="17"/>
  <c r="I11" i="17" s="1"/>
  <c r="K12" i="17"/>
  <c r="M12" i="17"/>
  <c r="O12" i="17"/>
  <c r="Q12" i="17"/>
  <c r="Q11" i="17" s="1"/>
  <c r="V12" i="17"/>
  <c r="G15" i="17"/>
  <c r="G11" i="17" s="1"/>
  <c r="I15" i="17"/>
  <c r="K15" i="17"/>
  <c r="K11" i="17" s="1"/>
  <c r="O15" i="17"/>
  <c r="O11" i="17" s="1"/>
  <c r="Q15" i="17"/>
  <c r="V15" i="17"/>
  <c r="V11" i="17" s="1"/>
  <c r="G18" i="17"/>
  <c r="I18" i="17"/>
  <c r="K18" i="17"/>
  <c r="M18" i="17"/>
  <c r="O18" i="17"/>
  <c r="Q18" i="17"/>
  <c r="V18" i="17"/>
  <c r="G21" i="17"/>
  <c r="M21" i="17" s="1"/>
  <c r="I21" i="17"/>
  <c r="K21" i="17"/>
  <c r="O21" i="17"/>
  <c r="Q21" i="17"/>
  <c r="V21" i="17"/>
  <c r="G24" i="17"/>
  <c r="I24" i="17"/>
  <c r="K24" i="17"/>
  <c r="M24" i="17"/>
  <c r="O24" i="17"/>
  <c r="Q24" i="17"/>
  <c r="V24" i="17"/>
  <c r="G27" i="17"/>
  <c r="M27" i="17" s="1"/>
  <c r="I27" i="17"/>
  <c r="K27" i="17"/>
  <c r="O27" i="17"/>
  <c r="Q27" i="17"/>
  <c r="V27" i="17"/>
  <c r="I29" i="17"/>
  <c r="Q29" i="17"/>
  <c r="G30" i="17"/>
  <c r="M30" i="17" s="1"/>
  <c r="M29" i="17" s="1"/>
  <c r="I30" i="17"/>
  <c r="K30" i="17"/>
  <c r="K29" i="17" s="1"/>
  <c r="O30" i="17"/>
  <c r="O29" i="17" s="1"/>
  <c r="Q30" i="17"/>
  <c r="V30" i="17"/>
  <c r="V29" i="17" s="1"/>
  <c r="G33" i="17"/>
  <c r="G32" i="17" s="1"/>
  <c r="I33" i="17"/>
  <c r="K33" i="17"/>
  <c r="K32" i="17" s="1"/>
  <c r="O33" i="17"/>
  <c r="O32" i="17" s="1"/>
  <c r="Q33" i="17"/>
  <c r="V33" i="17"/>
  <c r="V32" i="17" s="1"/>
  <c r="G34" i="17"/>
  <c r="I34" i="17"/>
  <c r="I32" i="17" s="1"/>
  <c r="K34" i="17"/>
  <c r="M34" i="17"/>
  <c r="O34" i="17"/>
  <c r="Q34" i="17"/>
  <c r="Q32" i="17" s="1"/>
  <c r="V34" i="17"/>
  <c r="G35" i="17"/>
  <c r="M35" i="17" s="1"/>
  <c r="I35" i="17"/>
  <c r="K35" i="17"/>
  <c r="O35" i="17"/>
  <c r="Q35" i="17"/>
  <c r="V35" i="17"/>
  <c r="G37" i="17"/>
  <c r="G36" i="17" s="1"/>
  <c r="I37" i="17"/>
  <c r="I36" i="17" s="1"/>
  <c r="K37" i="17"/>
  <c r="K36" i="17" s="1"/>
  <c r="O37" i="17"/>
  <c r="O36" i="17" s="1"/>
  <c r="Q37" i="17"/>
  <c r="Q36" i="17" s="1"/>
  <c r="V37" i="17"/>
  <c r="V36" i="17" s="1"/>
  <c r="G39" i="17"/>
  <c r="I39" i="17"/>
  <c r="K39" i="17"/>
  <c r="M39" i="17"/>
  <c r="O39" i="17"/>
  <c r="Q39" i="17"/>
  <c r="V39" i="17"/>
  <c r="G40" i="17"/>
  <c r="M40" i="17" s="1"/>
  <c r="I40" i="17"/>
  <c r="K40" i="17"/>
  <c r="O40" i="17"/>
  <c r="Q40" i="17"/>
  <c r="V40" i="17"/>
  <c r="G41" i="17"/>
  <c r="I41" i="17"/>
  <c r="K41" i="17"/>
  <c r="M41" i="17"/>
  <c r="O41" i="17"/>
  <c r="Q41" i="17"/>
  <c r="V41" i="17"/>
  <c r="G42" i="17"/>
  <c r="M42" i="17" s="1"/>
  <c r="I42" i="17"/>
  <c r="K42" i="17"/>
  <c r="O42" i="17"/>
  <c r="Q42" i="17"/>
  <c r="V42" i="17"/>
  <c r="G43" i="17"/>
  <c r="I43" i="17"/>
  <c r="K43" i="17"/>
  <c r="M43" i="17"/>
  <c r="O43" i="17"/>
  <c r="Q43" i="17"/>
  <c r="V43" i="17"/>
  <c r="G46" i="17"/>
  <c r="I46" i="17"/>
  <c r="I45" i="17" s="1"/>
  <c r="K46" i="17"/>
  <c r="M46" i="17"/>
  <c r="O46" i="17"/>
  <c r="Q46" i="17"/>
  <c r="Q45" i="17" s="1"/>
  <c r="V46" i="17"/>
  <c r="G47" i="17"/>
  <c r="M47" i="17" s="1"/>
  <c r="I47" i="17"/>
  <c r="K47" i="17"/>
  <c r="K45" i="17" s="1"/>
  <c r="O47" i="17"/>
  <c r="Q47" i="17"/>
  <c r="V47" i="17"/>
  <c r="V45" i="17" s="1"/>
  <c r="G48" i="17"/>
  <c r="I48" i="17"/>
  <c r="K48" i="17"/>
  <c r="M48" i="17"/>
  <c r="O48" i="17"/>
  <c r="Q48" i="17"/>
  <c r="V48" i="17"/>
  <c r="G49" i="17"/>
  <c r="M49" i="17" s="1"/>
  <c r="I49" i="17"/>
  <c r="K49" i="17"/>
  <c r="O49" i="17"/>
  <c r="O45" i="17" s="1"/>
  <c r="Q49" i="17"/>
  <c r="V49" i="17"/>
  <c r="G54" i="17"/>
  <c r="I54" i="17"/>
  <c r="K54" i="17"/>
  <c r="M54" i="17"/>
  <c r="O54" i="17"/>
  <c r="Q54" i="17"/>
  <c r="V54" i="17"/>
  <c r="G55" i="17"/>
  <c r="M55" i="17" s="1"/>
  <c r="I55" i="17"/>
  <c r="K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60" i="17"/>
  <c r="G59" i="17" s="1"/>
  <c r="I60" i="17"/>
  <c r="K60" i="17"/>
  <c r="K59" i="17" s="1"/>
  <c r="O60" i="17"/>
  <c r="O59" i="17" s="1"/>
  <c r="Q60" i="17"/>
  <c r="V60" i="17"/>
  <c r="V59" i="17" s="1"/>
  <c r="G63" i="17"/>
  <c r="I63" i="17"/>
  <c r="K63" i="17"/>
  <c r="M63" i="17"/>
  <c r="O63" i="17"/>
  <c r="Q63" i="17"/>
  <c r="V63" i="17"/>
  <c r="G66" i="17"/>
  <c r="M66" i="17" s="1"/>
  <c r="I66" i="17"/>
  <c r="K66" i="17"/>
  <c r="O66" i="17"/>
  <c r="Q66" i="17"/>
  <c r="V66" i="17"/>
  <c r="G68" i="17"/>
  <c r="I68" i="17"/>
  <c r="I59" i="17" s="1"/>
  <c r="K68" i="17"/>
  <c r="M68" i="17"/>
  <c r="O68" i="17"/>
  <c r="Q68" i="17"/>
  <c r="Q59" i="17" s="1"/>
  <c r="V68" i="17"/>
  <c r="G69" i="17"/>
  <c r="M69" i="17" s="1"/>
  <c r="I69" i="17"/>
  <c r="K69" i="17"/>
  <c r="O69" i="17"/>
  <c r="Q69" i="17"/>
  <c r="V69" i="17"/>
  <c r="G72" i="17"/>
  <c r="I72" i="17"/>
  <c r="K72" i="17"/>
  <c r="M72" i="17"/>
  <c r="O72" i="17"/>
  <c r="Q72" i="17"/>
  <c r="V72" i="17"/>
  <c r="G74" i="17"/>
  <c r="M74" i="17" s="1"/>
  <c r="I74" i="17"/>
  <c r="I73" i="17" s="1"/>
  <c r="K74" i="17"/>
  <c r="O74" i="17"/>
  <c r="Q74" i="17"/>
  <c r="Q73" i="17" s="1"/>
  <c r="V74" i="17"/>
  <c r="G75" i="17"/>
  <c r="M75" i="17" s="1"/>
  <c r="I75" i="17"/>
  <c r="K75" i="17"/>
  <c r="K73" i="17" s="1"/>
  <c r="O75" i="17"/>
  <c r="Q75" i="17"/>
  <c r="V75" i="17"/>
  <c r="V73" i="17" s="1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O73" i="17" s="1"/>
  <c r="Q77" i="17"/>
  <c r="V77" i="17"/>
  <c r="G78" i="17"/>
  <c r="I78" i="17"/>
  <c r="K78" i="17"/>
  <c r="M78" i="17"/>
  <c r="O78" i="17"/>
  <c r="Q78" i="17"/>
  <c r="V78" i="17"/>
  <c r="G80" i="17"/>
  <c r="M80" i="17" s="1"/>
  <c r="I80" i="17"/>
  <c r="K80" i="17"/>
  <c r="O80" i="17"/>
  <c r="Q80" i="17"/>
  <c r="V80" i="17"/>
  <c r="G81" i="17"/>
  <c r="I81" i="17"/>
  <c r="K81" i="17"/>
  <c r="M81" i="17"/>
  <c r="O81" i="17"/>
  <c r="Q81" i="17"/>
  <c r="V81" i="17"/>
  <c r="G82" i="17"/>
  <c r="M82" i="17" s="1"/>
  <c r="I82" i="17"/>
  <c r="K82" i="17"/>
  <c r="O82" i="17"/>
  <c r="Q82" i="17"/>
  <c r="V82" i="17"/>
  <c r="G83" i="17"/>
  <c r="I83" i="17"/>
  <c r="K83" i="17"/>
  <c r="M83" i="17"/>
  <c r="O83" i="17"/>
  <c r="Q83" i="17"/>
  <c r="V83" i="17"/>
  <c r="G84" i="17"/>
  <c r="M84" i="17" s="1"/>
  <c r="I84" i="17"/>
  <c r="K84" i="17"/>
  <c r="O84" i="17"/>
  <c r="Q84" i="17"/>
  <c r="V84" i="17"/>
  <c r="G86" i="17"/>
  <c r="M86" i="17" s="1"/>
  <c r="I86" i="17"/>
  <c r="I85" i="17" s="1"/>
  <c r="K86" i="17"/>
  <c r="K85" i="17" s="1"/>
  <c r="O86" i="17"/>
  <c r="O85" i="17" s="1"/>
  <c r="Q86" i="17"/>
  <c r="Q85" i="17" s="1"/>
  <c r="V86" i="17"/>
  <c r="V85" i="17" s="1"/>
  <c r="G87" i="17"/>
  <c r="I87" i="17"/>
  <c r="K87" i="17"/>
  <c r="M87" i="17"/>
  <c r="O87" i="17"/>
  <c r="Q87" i="17"/>
  <c r="V87" i="17"/>
  <c r="G88" i="17"/>
  <c r="I88" i="17"/>
  <c r="K88" i="17"/>
  <c r="M88" i="17"/>
  <c r="O88" i="17"/>
  <c r="Q88" i="17"/>
  <c r="V88" i="17"/>
  <c r="G89" i="17"/>
  <c r="I89" i="17"/>
  <c r="K89" i="17"/>
  <c r="M89" i="17"/>
  <c r="O89" i="17"/>
  <c r="Q89" i="17"/>
  <c r="V89" i="17"/>
  <c r="G90" i="17"/>
  <c r="M90" i="17" s="1"/>
  <c r="I90" i="17"/>
  <c r="K90" i="17"/>
  <c r="O90" i="17"/>
  <c r="Q90" i="17"/>
  <c r="V90" i="17"/>
  <c r="G91" i="17"/>
  <c r="I91" i="17"/>
  <c r="K91" i="17"/>
  <c r="M91" i="17"/>
  <c r="O91" i="17"/>
  <c r="Q91" i="17"/>
  <c r="V91" i="17"/>
  <c r="G92" i="17"/>
  <c r="M92" i="17" s="1"/>
  <c r="I92" i="17"/>
  <c r="K92" i="17"/>
  <c r="O92" i="17"/>
  <c r="Q92" i="17"/>
  <c r="V92" i="17"/>
  <c r="G93" i="17"/>
  <c r="I93" i="17"/>
  <c r="K93" i="17"/>
  <c r="M93" i="17"/>
  <c r="O93" i="17"/>
  <c r="Q93" i="17"/>
  <c r="V93" i="17"/>
  <c r="G94" i="17"/>
  <c r="M94" i="17" s="1"/>
  <c r="I94" i="17"/>
  <c r="K94" i="17"/>
  <c r="O94" i="17"/>
  <c r="Q94" i="17"/>
  <c r="V94" i="17"/>
  <c r="G95" i="17"/>
  <c r="I95" i="17"/>
  <c r="K95" i="17"/>
  <c r="M95" i="17"/>
  <c r="O95" i="17"/>
  <c r="Q95" i="17"/>
  <c r="V95" i="17"/>
  <c r="G96" i="17"/>
  <c r="M96" i="17" s="1"/>
  <c r="I96" i="17"/>
  <c r="K96" i="17"/>
  <c r="O96" i="17"/>
  <c r="Q96" i="17"/>
  <c r="V96" i="17"/>
  <c r="G97" i="17"/>
  <c r="I97" i="17"/>
  <c r="K97" i="17"/>
  <c r="M97" i="17"/>
  <c r="O97" i="17"/>
  <c r="Q97" i="17"/>
  <c r="V97" i="17"/>
  <c r="G99" i="17"/>
  <c r="I99" i="17"/>
  <c r="I98" i="17" s="1"/>
  <c r="K99" i="17"/>
  <c r="M99" i="17"/>
  <c r="O99" i="17"/>
  <c r="Q99" i="17"/>
  <c r="Q98" i="17" s="1"/>
  <c r="V99" i="17"/>
  <c r="G100" i="17"/>
  <c r="M100" i="17" s="1"/>
  <c r="I100" i="17"/>
  <c r="K100" i="17"/>
  <c r="K98" i="17" s="1"/>
  <c r="O100" i="17"/>
  <c r="Q100" i="17"/>
  <c r="V100" i="17"/>
  <c r="V98" i="17" s="1"/>
  <c r="G101" i="17"/>
  <c r="I101" i="17"/>
  <c r="K101" i="17"/>
  <c r="M101" i="17"/>
  <c r="O101" i="17"/>
  <c r="Q101" i="17"/>
  <c r="V101" i="17"/>
  <c r="G102" i="17"/>
  <c r="M102" i="17" s="1"/>
  <c r="I102" i="17"/>
  <c r="K102" i="17"/>
  <c r="O102" i="17"/>
  <c r="O98" i="17" s="1"/>
  <c r="Q102" i="17"/>
  <c r="V102" i="17"/>
  <c r="G103" i="17"/>
  <c r="I103" i="17"/>
  <c r="K103" i="17"/>
  <c r="M103" i="17"/>
  <c r="O103" i="17"/>
  <c r="Q103" i="17"/>
  <c r="V103" i="17"/>
  <c r="G105" i="17"/>
  <c r="I105" i="17"/>
  <c r="I104" i="17" s="1"/>
  <c r="K105" i="17"/>
  <c r="M105" i="17"/>
  <c r="O105" i="17"/>
  <c r="Q105" i="17"/>
  <c r="Q104" i="17" s="1"/>
  <c r="V105" i="17"/>
  <c r="G106" i="17"/>
  <c r="G104" i="17" s="1"/>
  <c r="I106" i="17"/>
  <c r="K106" i="17"/>
  <c r="K104" i="17" s="1"/>
  <c r="O106" i="17"/>
  <c r="O104" i="17" s="1"/>
  <c r="Q106" i="17"/>
  <c r="V106" i="17"/>
  <c r="V104" i="17" s="1"/>
  <c r="G107" i="17"/>
  <c r="I107" i="17"/>
  <c r="K107" i="17"/>
  <c r="M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I109" i="17"/>
  <c r="K109" i="17"/>
  <c r="M109" i="17"/>
  <c r="O109" i="17"/>
  <c r="Q109" i="17"/>
  <c r="V109" i="17"/>
  <c r="G111" i="17"/>
  <c r="K111" i="17"/>
  <c r="O111" i="17"/>
  <c r="V111" i="17"/>
  <c r="G112" i="17"/>
  <c r="I112" i="17"/>
  <c r="I111" i="17" s="1"/>
  <c r="K112" i="17"/>
  <c r="M112" i="17"/>
  <c r="M111" i="17" s="1"/>
  <c r="O112" i="17"/>
  <c r="Q112" i="17"/>
  <c r="Q111" i="17" s="1"/>
  <c r="V112" i="17"/>
  <c r="G114" i="17"/>
  <c r="I114" i="17"/>
  <c r="I113" i="17" s="1"/>
  <c r="K114" i="17"/>
  <c r="M114" i="17"/>
  <c r="O114" i="17"/>
  <c r="Q114" i="17"/>
  <c r="Q113" i="17" s="1"/>
  <c r="V114" i="17"/>
  <c r="G115" i="17"/>
  <c r="G113" i="17" s="1"/>
  <c r="I115" i="17"/>
  <c r="K115" i="17"/>
  <c r="K113" i="17" s="1"/>
  <c r="O115" i="17"/>
  <c r="O113" i="17" s="1"/>
  <c r="Q115" i="17"/>
  <c r="V115" i="17"/>
  <c r="V113" i="17" s="1"/>
  <c r="AE117" i="17"/>
  <c r="AF117" i="17"/>
  <c r="G50" i="16"/>
  <c r="BA31" i="16"/>
  <c r="BA10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1" i="16"/>
  <c r="K11" i="16"/>
  <c r="O11" i="16"/>
  <c r="V11" i="16"/>
  <c r="G12" i="16"/>
  <c r="I12" i="16"/>
  <c r="I11" i="16" s="1"/>
  <c r="K12" i="16"/>
  <c r="M12" i="16"/>
  <c r="M11" i="16" s="1"/>
  <c r="O12" i="16"/>
  <c r="Q12" i="16"/>
  <c r="Q11" i="16" s="1"/>
  <c r="V12" i="16"/>
  <c r="G14" i="16"/>
  <c r="K14" i="16"/>
  <c r="O14" i="16"/>
  <c r="V14" i="16"/>
  <c r="G15" i="16"/>
  <c r="I15" i="16"/>
  <c r="I14" i="16" s="1"/>
  <c r="K15" i="16"/>
  <c r="M15" i="16"/>
  <c r="M14" i="16" s="1"/>
  <c r="O15" i="16"/>
  <c r="Q15" i="16"/>
  <c r="Q14" i="16" s="1"/>
  <c r="V15" i="16"/>
  <c r="G18" i="16"/>
  <c r="I18" i="16"/>
  <c r="I17" i="16" s="1"/>
  <c r="K18" i="16"/>
  <c r="M18" i="16"/>
  <c r="O18" i="16"/>
  <c r="Q18" i="16"/>
  <c r="Q17" i="16" s="1"/>
  <c r="V18" i="16"/>
  <c r="G22" i="16"/>
  <c r="G17" i="16" s="1"/>
  <c r="I22" i="16"/>
  <c r="K22" i="16"/>
  <c r="K17" i="16" s="1"/>
  <c r="O22" i="16"/>
  <c r="O17" i="16" s="1"/>
  <c r="Q22" i="16"/>
  <c r="V22" i="16"/>
  <c r="V17" i="16" s="1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2" i="16"/>
  <c r="I32" i="16"/>
  <c r="K32" i="16"/>
  <c r="M32" i="16"/>
  <c r="O32" i="16"/>
  <c r="Q32" i="16"/>
  <c r="V32" i="16"/>
  <c r="G34" i="16"/>
  <c r="K34" i="16"/>
  <c r="O34" i="16"/>
  <c r="V34" i="16"/>
  <c r="G35" i="16"/>
  <c r="I35" i="16"/>
  <c r="I34" i="16" s="1"/>
  <c r="K35" i="16"/>
  <c r="M35" i="16"/>
  <c r="M34" i="16" s="1"/>
  <c r="O35" i="16"/>
  <c r="Q35" i="16"/>
  <c r="Q34" i="16" s="1"/>
  <c r="V35" i="16"/>
  <c r="G38" i="16"/>
  <c r="I38" i="16"/>
  <c r="I37" i="16" s="1"/>
  <c r="K38" i="16"/>
  <c r="M38" i="16"/>
  <c r="O38" i="16"/>
  <c r="Q38" i="16"/>
  <c r="Q37" i="16" s="1"/>
  <c r="V38" i="16"/>
  <c r="G39" i="16"/>
  <c r="G37" i="16" s="1"/>
  <c r="I39" i="16"/>
  <c r="K39" i="16"/>
  <c r="K37" i="16" s="1"/>
  <c r="O39" i="16"/>
  <c r="O37" i="16" s="1"/>
  <c r="Q39" i="16"/>
  <c r="V39" i="16"/>
  <c r="V37" i="16" s="1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4" i="16"/>
  <c r="K44" i="16"/>
  <c r="O44" i="16"/>
  <c r="V44" i="16"/>
  <c r="G45" i="16"/>
  <c r="I45" i="16"/>
  <c r="I44" i="16" s="1"/>
  <c r="K45" i="16"/>
  <c r="M45" i="16"/>
  <c r="M44" i="16" s="1"/>
  <c r="O45" i="16"/>
  <c r="Q45" i="16"/>
  <c r="Q44" i="16" s="1"/>
  <c r="V45" i="16"/>
  <c r="G47" i="16"/>
  <c r="I47" i="16"/>
  <c r="I46" i="16" s="1"/>
  <c r="K47" i="16"/>
  <c r="M47" i="16"/>
  <c r="O47" i="16"/>
  <c r="Q47" i="16"/>
  <c r="Q46" i="16" s="1"/>
  <c r="V47" i="16"/>
  <c r="G48" i="16"/>
  <c r="G46" i="16" s="1"/>
  <c r="I48" i="16"/>
  <c r="K48" i="16"/>
  <c r="K46" i="16" s="1"/>
  <c r="O48" i="16"/>
  <c r="O46" i="16" s="1"/>
  <c r="Q48" i="16"/>
  <c r="V48" i="16"/>
  <c r="V46" i="16" s="1"/>
  <c r="AF50" i="16"/>
  <c r="G124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2" i="15"/>
  <c r="I12" i="15"/>
  <c r="K12" i="15"/>
  <c r="M12" i="15"/>
  <c r="O12" i="15"/>
  <c r="Q12" i="15"/>
  <c r="V12" i="15"/>
  <c r="G16" i="15"/>
  <c r="G15" i="15" s="1"/>
  <c r="I16" i="15"/>
  <c r="I15" i="15" s="1"/>
  <c r="K16" i="15"/>
  <c r="K15" i="15" s="1"/>
  <c r="O16" i="15"/>
  <c r="O15" i="15" s="1"/>
  <c r="Q16" i="15"/>
  <c r="Q15" i="15" s="1"/>
  <c r="V16" i="15"/>
  <c r="V15" i="15" s="1"/>
  <c r="G19" i="15"/>
  <c r="M19" i="15" s="1"/>
  <c r="I19" i="15"/>
  <c r="K19" i="15"/>
  <c r="O19" i="15"/>
  <c r="Q19" i="15"/>
  <c r="V19" i="15"/>
  <c r="K22" i="15"/>
  <c r="V22" i="15"/>
  <c r="G23" i="15"/>
  <c r="G22" i="15" s="1"/>
  <c r="I23" i="15"/>
  <c r="I22" i="15" s="1"/>
  <c r="K23" i="15"/>
  <c r="M23" i="15"/>
  <c r="M22" i="15" s="1"/>
  <c r="O23" i="15"/>
  <c r="O22" i="15" s="1"/>
  <c r="Q23" i="15"/>
  <c r="Q22" i="15" s="1"/>
  <c r="V23" i="15"/>
  <c r="G26" i="15"/>
  <c r="I26" i="15"/>
  <c r="I25" i="15" s="1"/>
  <c r="K26" i="15"/>
  <c r="K25" i="15" s="1"/>
  <c r="M26" i="15"/>
  <c r="O26" i="15"/>
  <c r="Q26" i="15"/>
  <c r="Q25" i="15" s="1"/>
  <c r="V26" i="15"/>
  <c r="V25" i="15" s="1"/>
  <c r="G28" i="15"/>
  <c r="I28" i="15"/>
  <c r="K28" i="15"/>
  <c r="M28" i="15"/>
  <c r="O28" i="15"/>
  <c r="Q28" i="15"/>
  <c r="V28" i="15"/>
  <c r="G30" i="15"/>
  <c r="I30" i="15"/>
  <c r="K30" i="15"/>
  <c r="M30" i="15"/>
  <c r="O30" i="15"/>
  <c r="Q30" i="15"/>
  <c r="V30" i="15"/>
  <c r="G32" i="15"/>
  <c r="G25" i="15" s="1"/>
  <c r="I32" i="15"/>
  <c r="K32" i="15"/>
  <c r="O32" i="15"/>
  <c r="O25" i="15" s="1"/>
  <c r="Q32" i="15"/>
  <c r="V32" i="15"/>
  <c r="G34" i="15"/>
  <c r="I34" i="15"/>
  <c r="K34" i="15"/>
  <c r="M34" i="15"/>
  <c r="O34" i="15"/>
  <c r="Q34" i="15"/>
  <c r="V34" i="15"/>
  <c r="G36" i="15"/>
  <c r="I36" i="15"/>
  <c r="K36" i="15"/>
  <c r="M36" i="15"/>
  <c r="O36" i="15"/>
  <c r="Q36" i="15"/>
  <c r="V36" i="15"/>
  <c r="G38" i="15"/>
  <c r="I38" i="15"/>
  <c r="K38" i="15"/>
  <c r="M38" i="15"/>
  <c r="O38" i="15"/>
  <c r="Q38" i="15"/>
  <c r="V38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6" i="15"/>
  <c r="I46" i="15"/>
  <c r="I45" i="15" s="1"/>
  <c r="K46" i="15"/>
  <c r="M46" i="15"/>
  <c r="O46" i="15"/>
  <c r="Q46" i="15"/>
  <c r="Q45" i="15" s="1"/>
  <c r="V46" i="15"/>
  <c r="V45" i="15" s="1"/>
  <c r="G50" i="15"/>
  <c r="M50" i="15" s="1"/>
  <c r="I50" i="15"/>
  <c r="K50" i="15"/>
  <c r="K45" i="15" s="1"/>
  <c r="O50" i="15"/>
  <c r="Q50" i="15"/>
  <c r="V50" i="15"/>
  <c r="G54" i="15"/>
  <c r="I54" i="15"/>
  <c r="K54" i="15"/>
  <c r="M54" i="15"/>
  <c r="O54" i="15"/>
  <c r="Q54" i="15"/>
  <c r="V54" i="15"/>
  <c r="G56" i="15"/>
  <c r="G45" i="15" s="1"/>
  <c r="I56" i="15"/>
  <c r="K56" i="15"/>
  <c r="O56" i="15"/>
  <c r="O45" i="15" s="1"/>
  <c r="Q56" i="15"/>
  <c r="V56" i="15"/>
  <c r="G58" i="15"/>
  <c r="I58" i="15"/>
  <c r="K58" i="15"/>
  <c r="M58" i="15"/>
  <c r="O58" i="15"/>
  <c r="Q58" i="15"/>
  <c r="V58" i="15"/>
  <c r="G60" i="15"/>
  <c r="M60" i="15" s="1"/>
  <c r="I60" i="15"/>
  <c r="K60" i="15"/>
  <c r="O60" i="15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I65" i="15"/>
  <c r="K65" i="15"/>
  <c r="M65" i="15"/>
  <c r="O65" i="15"/>
  <c r="Q65" i="15"/>
  <c r="V65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71" i="15"/>
  <c r="I71" i="15"/>
  <c r="K71" i="15"/>
  <c r="M71" i="15"/>
  <c r="O71" i="15"/>
  <c r="Q71" i="15"/>
  <c r="V71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K75" i="15"/>
  <c r="V75" i="15"/>
  <c r="G76" i="15"/>
  <c r="I76" i="15"/>
  <c r="I75" i="15" s="1"/>
  <c r="K76" i="15"/>
  <c r="M76" i="15"/>
  <c r="O76" i="15"/>
  <c r="Q76" i="15"/>
  <c r="Q75" i="15" s="1"/>
  <c r="V76" i="15"/>
  <c r="G77" i="15"/>
  <c r="G75" i="15" s="1"/>
  <c r="I77" i="15"/>
  <c r="K77" i="15"/>
  <c r="O77" i="15"/>
  <c r="O75" i="15" s="1"/>
  <c r="Q77" i="15"/>
  <c r="V77" i="15"/>
  <c r="G78" i="15"/>
  <c r="I78" i="15"/>
  <c r="K78" i="15"/>
  <c r="M78" i="15"/>
  <c r="O78" i="15"/>
  <c r="Q78" i="15"/>
  <c r="V78" i="15"/>
  <c r="G81" i="15"/>
  <c r="I81" i="15"/>
  <c r="I80" i="15" s="1"/>
  <c r="K81" i="15"/>
  <c r="M81" i="15"/>
  <c r="O81" i="15"/>
  <c r="Q81" i="15"/>
  <c r="Q80" i="15" s="1"/>
  <c r="V81" i="15"/>
  <c r="G82" i="15"/>
  <c r="G80" i="15" s="1"/>
  <c r="I82" i="15"/>
  <c r="K82" i="15"/>
  <c r="O82" i="15"/>
  <c r="O80" i="15" s="1"/>
  <c r="Q82" i="15"/>
  <c r="V82" i="15"/>
  <c r="G83" i="15"/>
  <c r="I83" i="15"/>
  <c r="K83" i="15"/>
  <c r="M83" i="15"/>
  <c r="O83" i="15"/>
  <c r="Q83" i="15"/>
  <c r="V83" i="15"/>
  <c r="G84" i="15"/>
  <c r="M84" i="15" s="1"/>
  <c r="I84" i="15"/>
  <c r="K84" i="15"/>
  <c r="K80" i="15" s="1"/>
  <c r="O84" i="15"/>
  <c r="Q84" i="15"/>
  <c r="V84" i="15"/>
  <c r="V80" i="15" s="1"/>
  <c r="G85" i="15"/>
  <c r="I85" i="15"/>
  <c r="K85" i="15"/>
  <c r="M85" i="15"/>
  <c r="O85" i="15"/>
  <c r="Q85" i="15"/>
  <c r="V85" i="15"/>
  <c r="G86" i="15"/>
  <c r="M86" i="15" s="1"/>
  <c r="I86" i="15"/>
  <c r="K86" i="15"/>
  <c r="O86" i="15"/>
  <c r="Q86" i="15"/>
  <c r="V86" i="15"/>
  <c r="G87" i="15"/>
  <c r="I87" i="15"/>
  <c r="K87" i="15"/>
  <c r="M87" i="15"/>
  <c r="O87" i="15"/>
  <c r="Q87" i="15"/>
  <c r="V87" i="15"/>
  <c r="G88" i="15"/>
  <c r="M88" i="15" s="1"/>
  <c r="I88" i="15"/>
  <c r="K88" i="15"/>
  <c r="O88" i="15"/>
  <c r="Q88" i="15"/>
  <c r="V88" i="15"/>
  <c r="G89" i="15"/>
  <c r="I89" i="15"/>
  <c r="K89" i="15"/>
  <c r="M89" i="15"/>
  <c r="O89" i="15"/>
  <c r="Q89" i="15"/>
  <c r="V89" i="15"/>
  <c r="G90" i="15"/>
  <c r="M90" i="15" s="1"/>
  <c r="I90" i="15"/>
  <c r="K90" i="15"/>
  <c r="O90" i="15"/>
  <c r="Q90" i="15"/>
  <c r="V90" i="15"/>
  <c r="G91" i="15"/>
  <c r="I91" i="15"/>
  <c r="K91" i="15"/>
  <c r="M91" i="15"/>
  <c r="O91" i="15"/>
  <c r="Q91" i="15"/>
  <c r="V91" i="15"/>
  <c r="G92" i="15"/>
  <c r="M92" i="15" s="1"/>
  <c r="I92" i="15"/>
  <c r="K92" i="15"/>
  <c r="O92" i="15"/>
  <c r="Q92" i="15"/>
  <c r="V92" i="15"/>
  <c r="G93" i="15"/>
  <c r="I93" i="15"/>
  <c r="K93" i="15"/>
  <c r="M93" i="15"/>
  <c r="O93" i="15"/>
  <c r="Q93" i="15"/>
  <c r="V93" i="15"/>
  <c r="G94" i="15"/>
  <c r="M94" i="15" s="1"/>
  <c r="I94" i="15"/>
  <c r="K94" i="15"/>
  <c r="O94" i="15"/>
  <c r="Q94" i="15"/>
  <c r="V94" i="15"/>
  <c r="G95" i="15"/>
  <c r="I95" i="15"/>
  <c r="K95" i="15"/>
  <c r="M95" i="15"/>
  <c r="O95" i="15"/>
  <c r="Q95" i="15"/>
  <c r="V95" i="15"/>
  <c r="G96" i="15"/>
  <c r="M96" i="15" s="1"/>
  <c r="I96" i="15"/>
  <c r="K96" i="15"/>
  <c r="O96" i="15"/>
  <c r="Q96" i="15"/>
  <c r="V96" i="15"/>
  <c r="G97" i="15"/>
  <c r="I97" i="15"/>
  <c r="K97" i="15"/>
  <c r="M97" i="15"/>
  <c r="O97" i="15"/>
  <c r="Q97" i="15"/>
  <c r="V97" i="15"/>
  <c r="G98" i="15"/>
  <c r="M98" i="15" s="1"/>
  <c r="I98" i="15"/>
  <c r="K98" i="15"/>
  <c r="O98" i="15"/>
  <c r="Q98" i="15"/>
  <c r="V98" i="15"/>
  <c r="G99" i="15"/>
  <c r="I99" i="15"/>
  <c r="K99" i="15"/>
  <c r="M99" i="15"/>
  <c r="O99" i="15"/>
  <c r="Q99" i="15"/>
  <c r="V99" i="15"/>
  <c r="G100" i="15"/>
  <c r="M100" i="15" s="1"/>
  <c r="I100" i="15"/>
  <c r="K100" i="15"/>
  <c r="O100" i="15"/>
  <c r="Q100" i="15"/>
  <c r="V100" i="15"/>
  <c r="G101" i="15"/>
  <c r="I101" i="15"/>
  <c r="K101" i="15"/>
  <c r="M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I103" i="15"/>
  <c r="K103" i="15"/>
  <c r="M103" i="15"/>
  <c r="O103" i="15"/>
  <c r="Q103" i="15"/>
  <c r="V103" i="15"/>
  <c r="G106" i="15"/>
  <c r="I106" i="15"/>
  <c r="I105" i="15" s="1"/>
  <c r="K106" i="15"/>
  <c r="M106" i="15"/>
  <c r="O106" i="15"/>
  <c r="Q106" i="15"/>
  <c r="Q105" i="15" s="1"/>
  <c r="V106" i="15"/>
  <c r="G108" i="15"/>
  <c r="G105" i="15" s="1"/>
  <c r="I108" i="15"/>
  <c r="K108" i="15"/>
  <c r="K105" i="15" s="1"/>
  <c r="O108" i="15"/>
  <c r="O105" i="15" s="1"/>
  <c r="Q108" i="15"/>
  <c r="V108" i="15"/>
  <c r="V105" i="15" s="1"/>
  <c r="G109" i="15"/>
  <c r="I109" i="15"/>
  <c r="K109" i="15"/>
  <c r="M109" i="15"/>
  <c r="O109" i="15"/>
  <c r="Q109" i="15"/>
  <c r="V109" i="15"/>
  <c r="G112" i="15"/>
  <c r="I112" i="15"/>
  <c r="I111" i="15" s="1"/>
  <c r="K112" i="15"/>
  <c r="M112" i="15"/>
  <c r="O112" i="15"/>
  <c r="Q112" i="15"/>
  <c r="Q111" i="15" s="1"/>
  <c r="V112" i="15"/>
  <c r="G113" i="15"/>
  <c r="G111" i="15" s="1"/>
  <c r="I113" i="15"/>
  <c r="K113" i="15"/>
  <c r="K111" i="15" s="1"/>
  <c r="O113" i="15"/>
  <c r="O111" i="15" s="1"/>
  <c r="Q113" i="15"/>
  <c r="V113" i="15"/>
  <c r="V111" i="15" s="1"/>
  <c r="G115" i="15"/>
  <c r="I115" i="15"/>
  <c r="K115" i="15"/>
  <c r="M115" i="15"/>
  <c r="O115" i="15"/>
  <c r="Q115" i="15"/>
  <c r="V115" i="15"/>
  <c r="G116" i="15"/>
  <c r="M116" i="15" s="1"/>
  <c r="I116" i="15"/>
  <c r="K116" i="15"/>
  <c r="O116" i="15"/>
  <c r="Q116" i="15"/>
  <c r="V116" i="15"/>
  <c r="G117" i="15"/>
  <c r="I117" i="15"/>
  <c r="K117" i="15"/>
  <c r="M117" i="15"/>
  <c r="O117" i="15"/>
  <c r="Q117" i="15"/>
  <c r="V117" i="15"/>
  <c r="G118" i="15"/>
  <c r="K118" i="15"/>
  <c r="O118" i="15"/>
  <c r="V118" i="15"/>
  <c r="G119" i="15"/>
  <c r="I119" i="15"/>
  <c r="I118" i="15" s="1"/>
  <c r="K119" i="15"/>
  <c r="M119" i="15"/>
  <c r="M118" i="15" s="1"/>
  <c r="O119" i="15"/>
  <c r="Q119" i="15"/>
  <c r="Q118" i="15" s="1"/>
  <c r="V119" i="15"/>
  <c r="G121" i="15"/>
  <c r="I121" i="15"/>
  <c r="I120" i="15" s="1"/>
  <c r="K121" i="15"/>
  <c r="M121" i="15"/>
  <c r="O121" i="15"/>
  <c r="Q121" i="15"/>
  <c r="Q120" i="15" s="1"/>
  <c r="V121" i="15"/>
  <c r="G122" i="15"/>
  <c r="G120" i="15" s="1"/>
  <c r="I122" i="15"/>
  <c r="K122" i="15"/>
  <c r="K120" i="15" s="1"/>
  <c r="O122" i="15"/>
  <c r="O120" i="15" s="1"/>
  <c r="Q122" i="15"/>
  <c r="V122" i="15"/>
  <c r="V120" i="15" s="1"/>
  <c r="AF124" i="15"/>
  <c r="G62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5" i="14"/>
  <c r="M15" i="14" s="1"/>
  <c r="I15" i="14"/>
  <c r="I14" i="14" s="1"/>
  <c r="K15" i="14"/>
  <c r="K14" i="14" s="1"/>
  <c r="O15" i="14"/>
  <c r="Q15" i="14"/>
  <c r="Q14" i="14" s="1"/>
  <c r="V15" i="14"/>
  <c r="V14" i="14" s="1"/>
  <c r="G19" i="14"/>
  <c r="I19" i="14"/>
  <c r="K19" i="14"/>
  <c r="M19" i="14"/>
  <c r="O19" i="14"/>
  <c r="Q19" i="14"/>
  <c r="V19" i="14"/>
  <c r="G22" i="14"/>
  <c r="I22" i="14"/>
  <c r="K22" i="14"/>
  <c r="M22" i="14"/>
  <c r="O22" i="14"/>
  <c r="Q22" i="14"/>
  <c r="V22" i="14"/>
  <c r="G25" i="14"/>
  <c r="G14" i="14" s="1"/>
  <c r="I25" i="14"/>
  <c r="K25" i="14"/>
  <c r="O25" i="14"/>
  <c r="O14" i="14" s="1"/>
  <c r="Q25" i="14"/>
  <c r="V25" i="14"/>
  <c r="G31" i="14"/>
  <c r="I31" i="14"/>
  <c r="K31" i="14"/>
  <c r="K30" i="14" s="1"/>
  <c r="M31" i="14"/>
  <c r="O31" i="14"/>
  <c r="Q31" i="14"/>
  <c r="V31" i="14"/>
  <c r="V30" i="14" s="1"/>
  <c r="G35" i="14"/>
  <c r="I35" i="14"/>
  <c r="K35" i="14"/>
  <c r="M35" i="14"/>
  <c r="O35" i="14"/>
  <c r="Q35" i="14"/>
  <c r="V35" i="14"/>
  <c r="G37" i="14"/>
  <c r="G30" i="14" s="1"/>
  <c r="I37" i="14"/>
  <c r="K37" i="14"/>
  <c r="O37" i="14"/>
  <c r="O30" i="14" s="1"/>
  <c r="Q37" i="14"/>
  <c r="V37" i="14"/>
  <c r="G40" i="14"/>
  <c r="M40" i="14" s="1"/>
  <c r="I40" i="14"/>
  <c r="I30" i="14" s="1"/>
  <c r="K40" i="14"/>
  <c r="O40" i="14"/>
  <c r="Q40" i="14"/>
  <c r="Q30" i="14" s="1"/>
  <c r="V40" i="14"/>
  <c r="G42" i="14"/>
  <c r="M42" i="14" s="1"/>
  <c r="I42" i="14"/>
  <c r="K42" i="14"/>
  <c r="O42" i="14"/>
  <c r="Q42" i="14"/>
  <c r="V42" i="14"/>
  <c r="G44" i="14"/>
  <c r="I44" i="14"/>
  <c r="K44" i="14"/>
  <c r="M44" i="14"/>
  <c r="O44" i="14"/>
  <c r="Q44" i="14"/>
  <c r="V44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1" i="14"/>
  <c r="M51" i="14" s="1"/>
  <c r="I51" i="14"/>
  <c r="K51" i="14"/>
  <c r="O51" i="14"/>
  <c r="Q51" i="14"/>
  <c r="V51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6" i="14"/>
  <c r="I56" i="14"/>
  <c r="K56" i="14"/>
  <c r="M56" i="14"/>
  <c r="O56" i="14"/>
  <c r="Q56" i="14"/>
  <c r="V56" i="14"/>
  <c r="AE62" i="14"/>
  <c r="AF62" i="14"/>
  <c r="G702" i="13"/>
  <c r="BA369" i="13"/>
  <c r="BA341" i="13"/>
  <c r="BA240" i="13"/>
  <c r="BA237" i="13"/>
  <c r="BA231" i="13"/>
  <c r="BA206" i="13"/>
  <c r="BA183" i="13"/>
  <c r="BA156" i="13"/>
  <c r="BA149" i="13"/>
  <c r="BA103" i="13"/>
  <c r="BA97" i="13"/>
  <c r="BA91" i="13"/>
  <c r="BA63" i="13"/>
  <c r="BA5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3" i="13"/>
  <c r="I13" i="13"/>
  <c r="K13" i="13"/>
  <c r="M13" i="13"/>
  <c r="O13" i="13"/>
  <c r="Q13" i="13"/>
  <c r="V13" i="13"/>
  <c r="G20" i="13"/>
  <c r="I20" i="13"/>
  <c r="K20" i="13"/>
  <c r="M20" i="13"/>
  <c r="O20" i="13"/>
  <c r="Q20" i="13"/>
  <c r="V20" i="13"/>
  <c r="G23" i="13"/>
  <c r="M23" i="13" s="1"/>
  <c r="I23" i="13"/>
  <c r="K23" i="13"/>
  <c r="O23" i="13"/>
  <c r="O8" i="13" s="1"/>
  <c r="Q23" i="13"/>
  <c r="V23" i="13"/>
  <c r="G28" i="13"/>
  <c r="M28" i="13" s="1"/>
  <c r="I28" i="13"/>
  <c r="K28" i="13"/>
  <c r="O28" i="13"/>
  <c r="Q28" i="13"/>
  <c r="V28" i="13"/>
  <c r="G35" i="13"/>
  <c r="I35" i="13"/>
  <c r="K35" i="13"/>
  <c r="M35" i="13"/>
  <c r="O35" i="13"/>
  <c r="Q35" i="13"/>
  <c r="V35" i="13"/>
  <c r="G38" i="13"/>
  <c r="I38" i="13"/>
  <c r="K38" i="13"/>
  <c r="M38" i="13"/>
  <c r="O38" i="13"/>
  <c r="Q38" i="13"/>
  <c r="V38" i="13"/>
  <c r="G46" i="13"/>
  <c r="M46" i="13" s="1"/>
  <c r="I46" i="13"/>
  <c r="K46" i="13"/>
  <c r="O46" i="13"/>
  <c r="Q46" i="13"/>
  <c r="V46" i="13"/>
  <c r="G49" i="13"/>
  <c r="I49" i="13"/>
  <c r="K49" i="13"/>
  <c r="M49" i="13"/>
  <c r="O49" i="13"/>
  <c r="Q49" i="13"/>
  <c r="V49" i="13"/>
  <c r="G52" i="13"/>
  <c r="I52" i="13"/>
  <c r="K52" i="13"/>
  <c r="M52" i="13"/>
  <c r="O52" i="13"/>
  <c r="Q52" i="13"/>
  <c r="V52" i="13"/>
  <c r="G59" i="13"/>
  <c r="I59" i="13"/>
  <c r="K59" i="13"/>
  <c r="M59" i="13"/>
  <c r="O59" i="13"/>
  <c r="Q59" i="13"/>
  <c r="V59" i="13"/>
  <c r="G65" i="13"/>
  <c r="M65" i="13" s="1"/>
  <c r="I65" i="13"/>
  <c r="K65" i="13"/>
  <c r="O65" i="13"/>
  <c r="Q65" i="13"/>
  <c r="V65" i="13"/>
  <c r="G67" i="13"/>
  <c r="I67" i="13"/>
  <c r="K67" i="13"/>
  <c r="M67" i="13"/>
  <c r="O67" i="13"/>
  <c r="Q67" i="13"/>
  <c r="V67" i="13"/>
  <c r="G75" i="13"/>
  <c r="M75" i="13" s="1"/>
  <c r="I75" i="13"/>
  <c r="K75" i="13"/>
  <c r="O75" i="13"/>
  <c r="Q75" i="13"/>
  <c r="V75" i="13"/>
  <c r="G79" i="13"/>
  <c r="M79" i="13" s="1"/>
  <c r="M78" i="13" s="1"/>
  <c r="I79" i="13"/>
  <c r="I78" i="13" s="1"/>
  <c r="K79" i="13"/>
  <c r="K78" i="13" s="1"/>
  <c r="O79" i="13"/>
  <c r="O78" i="13" s="1"/>
  <c r="Q79" i="13"/>
  <c r="Q78" i="13" s="1"/>
  <c r="V79" i="13"/>
  <c r="V78" i="13" s="1"/>
  <c r="G81" i="13"/>
  <c r="I81" i="13"/>
  <c r="K81" i="13"/>
  <c r="M81" i="13"/>
  <c r="O81" i="13"/>
  <c r="Q81" i="13"/>
  <c r="V81" i="13"/>
  <c r="G83" i="13"/>
  <c r="I83" i="13"/>
  <c r="K83" i="13"/>
  <c r="M83" i="13"/>
  <c r="O83" i="13"/>
  <c r="Q83" i="13"/>
  <c r="V83" i="13"/>
  <c r="G87" i="13"/>
  <c r="I87" i="13"/>
  <c r="K87" i="13"/>
  <c r="M87" i="13"/>
  <c r="O87" i="13"/>
  <c r="Q87" i="13"/>
  <c r="V87" i="13"/>
  <c r="G93" i="13"/>
  <c r="M93" i="13" s="1"/>
  <c r="I93" i="13"/>
  <c r="K93" i="13"/>
  <c r="O93" i="13"/>
  <c r="Q93" i="13"/>
  <c r="V93" i="13"/>
  <c r="G99" i="13"/>
  <c r="I99" i="13"/>
  <c r="K99" i="13"/>
  <c r="M99" i="13"/>
  <c r="O99" i="13"/>
  <c r="Q99" i="13"/>
  <c r="V99" i="13"/>
  <c r="G106" i="13"/>
  <c r="G105" i="13" s="1"/>
  <c r="I106" i="13"/>
  <c r="I105" i="13" s="1"/>
  <c r="K106" i="13"/>
  <c r="M106" i="13"/>
  <c r="O106" i="13"/>
  <c r="O105" i="13" s="1"/>
  <c r="Q106" i="13"/>
  <c r="Q105" i="13" s="1"/>
  <c r="V106" i="13"/>
  <c r="G114" i="13"/>
  <c r="M114" i="13" s="1"/>
  <c r="I114" i="13"/>
  <c r="K114" i="13"/>
  <c r="O114" i="13"/>
  <c r="Q114" i="13"/>
  <c r="V114" i="13"/>
  <c r="G117" i="13"/>
  <c r="I117" i="13"/>
  <c r="K117" i="13"/>
  <c r="M117" i="13"/>
  <c r="O117" i="13"/>
  <c r="Q117" i="13"/>
  <c r="V117" i="13"/>
  <c r="G145" i="13"/>
  <c r="M145" i="13" s="1"/>
  <c r="I145" i="13"/>
  <c r="K145" i="13"/>
  <c r="K105" i="13" s="1"/>
  <c r="O145" i="13"/>
  <c r="Q145" i="13"/>
  <c r="V145" i="13"/>
  <c r="V105" i="13" s="1"/>
  <c r="G148" i="13"/>
  <c r="I148" i="13"/>
  <c r="K148" i="13"/>
  <c r="M148" i="13"/>
  <c r="O148" i="13"/>
  <c r="Q148" i="13"/>
  <c r="V148" i="13"/>
  <c r="G152" i="13"/>
  <c r="M152" i="13" s="1"/>
  <c r="I152" i="13"/>
  <c r="K152" i="13"/>
  <c r="O152" i="13"/>
  <c r="Q152" i="13"/>
  <c r="V152" i="13"/>
  <c r="G155" i="13"/>
  <c r="I155" i="13"/>
  <c r="K155" i="13"/>
  <c r="M155" i="13"/>
  <c r="O155" i="13"/>
  <c r="Q155" i="13"/>
  <c r="V155" i="13"/>
  <c r="G160" i="13"/>
  <c r="M160" i="13" s="1"/>
  <c r="I160" i="13"/>
  <c r="K160" i="13"/>
  <c r="O160" i="13"/>
  <c r="Q160" i="13"/>
  <c r="V160" i="13"/>
  <c r="G178" i="13"/>
  <c r="I178" i="13"/>
  <c r="K178" i="13"/>
  <c r="M178" i="13"/>
  <c r="O178" i="13"/>
  <c r="Q178" i="13"/>
  <c r="V178" i="13"/>
  <c r="G182" i="13"/>
  <c r="I182" i="13"/>
  <c r="I181" i="13" s="1"/>
  <c r="K182" i="13"/>
  <c r="M182" i="13"/>
  <c r="O182" i="13"/>
  <c r="Q182" i="13"/>
  <c r="Q181" i="13" s="1"/>
  <c r="V182" i="13"/>
  <c r="V181" i="13" s="1"/>
  <c r="G188" i="13"/>
  <c r="M188" i="13" s="1"/>
  <c r="I188" i="13"/>
  <c r="K188" i="13"/>
  <c r="K181" i="13" s="1"/>
  <c r="O188" i="13"/>
  <c r="Q188" i="13"/>
  <c r="V188" i="13"/>
  <c r="G194" i="13"/>
  <c r="I194" i="13"/>
  <c r="K194" i="13"/>
  <c r="M194" i="13"/>
  <c r="O194" i="13"/>
  <c r="Q194" i="13"/>
  <c r="V194" i="13"/>
  <c r="G198" i="13"/>
  <c r="M198" i="13" s="1"/>
  <c r="I198" i="13"/>
  <c r="K198" i="13"/>
  <c r="O198" i="13"/>
  <c r="O181" i="13" s="1"/>
  <c r="Q198" i="13"/>
  <c r="V198" i="13"/>
  <c r="I204" i="13"/>
  <c r="Q204" i="13"/>
  <c r="G205" i="13"/>
  <c r="G204" i="13" s="1"/>
  <c r="I205" i="13"/>
  <c r="K205" i="13"/>
  <c r="K204" i="13" s="1"/>
  <c r="O205" i="13"/>
  <c r="O204" i="13" s="1"/>
  <c r="Q205" i="13"/>
  <c r="V205" i="13"/>
  <c r="V204" i="13" s="1"/>
  <c r="G208" i="13"/>
  <c r="I208" i="13"/>
  <c r="K208" i="13"/>
  <c r="M208" i="13"/>
  <c r="O208" i="13"/>
  <c r="Q208" i="13"/>
  <c r="V208" i="13"/>
  <c r="G211" i="13"/>
  <c r="K211" i="13"/>
  <c r="O211" i="13"/>
  <c r="V211" i="13"/>
  <c r="G212" i="13"/>
  <c r="M212" i="13" s="1"/>
  <c r="M211" i="13" s="1"/>
  <c r="I212" i="13"/>
  <c r="I211" i="13" s="1"/>
  <c r="K212" i="13"/>
  <c r="O212" i="13"/>
  <c r="Q212" i="13"/>
  <c r="Q211" i="13" s="1"/>
  <c r="V212" i="13"/>
  <c r="G220" i="13"/>
  <c r="K220" i="13"/>
  <c r="O220" i="13"/>
  <c r="V220" i="13"/>
  <c r="G221" i="13"/>
  <c r="I221" i="13"/>
  <c r="I220" i="13" s="1"/>
  <c r="K221" i="13"/>
  <c r="M221" i="13"/>
  <c r="M220" i="13" s="1"/>
  <c r="O221" i="13"/>
  <c r="Q221" i="13"/>
  <c r="Q220" i="13" s="1"/>
  <c r="V221" i="13"/>
  <c r="G230" i="13"/>
  <c r="I230" i="13"/>
  <c r="I229" i="13" s="1"/>
  <c r="K230" i="13"/>
  <c r="M230" i="13"/>
  <c r="O230" i="13"/>
  <c r="Q230" i="13"/>
  <c r="Q229" i="13" s="1"/>
  <c r="V230" i="13"/>
  <c r="G236" i="13"/>
  <c r="M236" i="13" s="1"/>
  <c r="I236" i="13"/>
  <c r="K236" i="13"/>
  <c r="K229" i="13" s="1"/>
  <c r="O236" i="13"/>
  <c r="Q236" i="13"/>
  <c r="V236" i="13"/>
  <c r="V229" i="13" s="1"/>
  <c r="G239" i="13"/>
  <c r="I239" i="13"/>
  <c r="K239" i="13"/>
  <c r="M239" i="13"/>
  <c r="O239" i="13"/>
  <c r="Q239" i="13"/>
  <c r="V239" i="13"/>
  <c r="G242" i="13"/>
  <c r="M242" i="13" s="1"/>
  <c r="I242" i="13"/>
  <c r="K242" i="13"/>
  <c r="O242" i="13"/>
  <c r="O229" i="13" s="1"/>
  <c r="Q242" i="13"/>
  <c r="V242" i="13"/>
  <c r="G244" i="13"/>
  <c r="I244" i="13"/>
  <c r="K244" i="13"/>
  <c r="M244" i="13"/>
  <c r="O244" i="13"/>
  <c r="Q244" i="13"/>
  <c r="V244" i="13"/>
  <c r="G249" i="13"/>
  <c r="M249" i="13" s="1"/>
  <c r="I249" i="13"/>
  <c r="K249" i="13"/>
  <c r="O249" i="13"/>
  <c r="Q249" i="13"/>
  <c r="V249" i="13"/>
  <c r="G252" i="13"/>
  <c r="I252" i="13"/>
  <c r="K252" i="13"/>
  <c r="M252" i="13"/>
  <c r="O252" i="13"/>
  <c r="Q252" i="13"/>
  <c r="V252" i="13"/>
  <c r="G256" i="13"/>
  <c r="M256" i="13" s="1"/>
  <c r="I256" i="13"/>
  <c r="K256" i="13"/>
  <c r="O256" i="13"/>
  <c r="Q256" i="13"/>
  <c r="V256" i="13"/>
  <c r="G258" i="13"/>
  <c r="I258" i="13"/>
  <c r="K258" i="13"/>
  <c r="M258" i="13"/>
  <c r="O258" i="13"/>
  <c r="Q258" i="13"/>
  <c r="V258" i="13"/>
  <c r="G260" i="13"/>
  <c r="M260" i="13" s="1"/>
  <c r="I260" i="13"/>
  <c r="K260" i="13"/>
  <c r="O260" i="13"/>
  <c r="Q260" i="13"/>
  <c r="V260" i="13"/>
  <c r="G268" i="13"/>
  <c r="I268" i="13"/>
  <c r="K268" i="13"/>
  <c r="M268" i="13"/>
  <c r="O268" i="13"/>
  <c r="Q268" i="13"/>
  <c r="V268" i="13"/>
  <c r="G272" i="13"/>
  <c r="M272" i="13" s="1"/>
  <c r="I272" i="13"/>
  <c r="K272" i="13"/>
  <c r="O272" i="13"/>
  <c r="Q272" i="13"/>
  <c r="V272" i="13"/>
  <c r="G275" i="13"/>
  <c r="I275" i="13"/>
  <c r="K275" i="13"/>
  <c r="M275" i="13"/>
  <c r="O275" i="13"/>
  <c r="Q275" i="13"/>
  <c r="V275" i="13"/>
  <c r="G278" i="13"/>
  <c r="M278" i="13" s="1"/>
  <c r="I278" i="13"/>
  <c r="K278" i="13"/>
  <c r="O278" i="13"/>
  <c r="Q278" i="13"/>
  <c r="V278" i="13"/>
  <c r="G280" i="13"/>
  <c r="I280" i="13"/>
  <c r="K280" i="13"/>
  <c r="M280" i="13"/>
  <c r="O280" i="13"/>
  <c r="Q280" i="13"/>
  <c r="V280" i="13"/>
  <c r="G283" i="13"/>
  <c r="M283" i="13" s="1"/>
  <c r="I283" i="13"/>
  <c r="K283" i="13"/>
  <c r="O283" i="13"/>
  <c r="Q283" i="13"/>
  <c r="V283" i="13"/>
  <c r="G289" i="13"/>
  <c r="I289" i="13"/>
  <c r="K289" i="13"/>
  <c r="M289" i="13"/>
  <c r="O289" i="13"/>
  <c r="Q289" i="13"/>
  <c r="V289" i="13"/>
  <c r="G291" i="13"/>
  <c r="M291" i="13" s="1"/>
  <c r="I291" i="13"/>
  <c r="K291" i="13"/>
  <c r="O291" i="13"/>
  <c r="Q291" i="13"/>
  <c r="V291" i="13"/>
  <c r="G293" i="13"/>
  <c r="I293" i="13"/>
  <c r="K293" i="13"/>
  <c r="M293" i="13"/>
  <c r="O293" i="13"/>
  <c r="Q293" i="13"/>
  <c r="V293" i="13"/>
  <c r="G301" i="13"/>
  <c r="K301" i="13"/>
  <c r="O301" i="13"/>
  <c r="V301" i="13"/>
  <c r="G302" i="13"/>
  <c r="I302" i="13"/>
  <c r="I301" i="13" s="1"/>
  <c r="K302" i="13"/>
  <c r="M302" i="13"/>
  <c r="M301" i="13" s="1"/>
  <c r="O302" i="13"/>
  <c r="Q302" i="13"/>
  <c r="Q301" i="13" s="1"/>
  <c r="V302" i="13"/>
  <c r="G309" i="13"/>
  <c r="I309" i="13"/>
  <c r="I308" i="13" s="1"/>
  <c r="K309" i="13"/>
  <c r="M309" i="13"/>
  <c r="O309" i="13"/>
  <c r="Q309" i="13"/>
  <c r="Q308" i="13" s="1"/>
  <c r="V309" i="13"/>
  <c r="G311" i="13"/>
  <c r="G308" i="13" s="1"/>
  <c r="I311" i="13"/>
  <c r="K311" i="13"/>
  <c r="O311" i="13"/>
  <c r="O308" i="13" s="1"/>
  <c r="Q311" i="13"/>
  <c r="V311" i="13"/>
  <c r="G318" i="13"/>
  <c r="I318" i="13"/>
  <c r="K318" i="13"/>
  <c r="M318" i="13"/>
  <c r="O318" i="13"/>
  <c r="Q318" i="13"/>
  <c r="V318" i="13"/>
  <c r="G326" i="13"/>
  <c r="M326" i="13" s="1"/>
  <c r="I326" i="13"/>
  <c r="K326" i="13"/>
  <c r="K308" i="13" s="1"/>
  <c r="O326" i="13"/>
  <c r="Q326" i="13"/>
  <c r="V326" i="13"/>
  <c r="V308" i="13" s="1"/>
  <c r="G328" i="13"/>
  <c r="I328" i="13"/>
  <c r="K328" i="13"/>
  <c r="M328" i="13"/>
  <c r="O328" i="13"/>
  <c r="Q328" i="13"/>
  <c r="V328" i="13"/>
  <c r="G334" i="13"/>
  <c r="I334" i="13"/>
  <c r="I333" i="13" s="1"/>
  <c r="K334" i="13"/>
  <c r="M334" i="13"/>
  <c r="O334" i="13"/>
  <c r="Q334" i="13"/>
  <c r="Q333" i="13" s="1"/>
  <c r="V334" i="13"/>
  <c r="G340" i="13"/>
  <c r="M340" i="13" s="1"/>
  <c r="I340" i="13"/>
  <c r="K340" i="13"/>
  <c r="K333" i="13" s="1"/>
  <c r="O340" i="13"/>
  <c r="Q340" i="13"/>
  <c r="V340" i="13"/>
  <c r="V333" i="13" s="1"/>
  <c r="G344" i="13"/>
  <c r="I344" i="13"/>
  <c r="K344" i="13"/>
  <c r="M344" i="13"/>
  <c r="O344" i="13"/>
  <c r="Q344" i="13"/>
  <c r="V344" i="13"/>
  <c r="G350" i="13"/>
  <c r="M350" i="13" s="1"/>
  <c r="I350" i="13"/>
  <c r="K350" i="13"/>
  <c r="O350" i="13"/>
  <c r="O333" i="13" s="1"/>
  <c r="Q350" i="13"/>
  <c r="V350" i="13"/>
  <c r="G353" i="13"/>
  <c r="I353" i="13"/>
  <c r="K353" i="13"/>
  <c r="M353" i="13"/>
  <c r="O353" i="13"/>
  <c r="Q353" i="13"/>
  <c r="V353" i="13"/>
  <c r="G358" i="13"/>
  <c r="K358" i="13"/>
  <c r="O358" i="13"/>
  <c r="V358" i="13"/>
  <c r="G359" i="13"/>
  <c r="I359" i="13"/>
  <c r="I358" i="13" s="1"/>
  <c r="K359" i="13"/>
  <c r="M359" i="13"/>
  <c r="M358" i="13" s="1"/>
  <c r="O359" i="13"/>
  <c r="Q359" i="13"/>
  <c r="Q358" i="13" s="1"/>
  <c r="V359" i="13"/>
  <c r="G361" i="13"/>
  <c r="O361" i="13"/>
  <c r="G362" i="13"/>
  <c r="I362" i="13"/>
  <c r="I361" i="13" s="1"/>
  <c r="K362" i="13"/>
  <c r="M362" i="13"/>
  <c r="O362" i="13"/>
  <c r="Q362" i="13"/>
  <c r="Q361" i="13" s="1"/>
  <c r="V362" i="13"/>
  <c r="G365" i="13"/>
  <c r="M365" i="13" s="1"/>
  <c r="I365" i="13"/>
  <c r="K365" i="13"/>
  <c r="K361" i="13" s="1"/>
  <c r="O365" i="13"/>
  <c r="Q365" i="13"/>
  <c r="V365" i="13"/>
  <c r="V361" i="13" s="1"/>
  <c r="G366" i="13"/>
  <c r="I366" i="13"/>
  <c r="K366" i="13"/>
  <c r="M366" i="13"/>
  <c r="O366" i="13"/>
  <c r="Q366" i="13"/>
  <c r="V366" i="13"/>
  <c r="G367" i="13"/>
  <c r="K367" i="13"/>
  <c r="O367" i="13"/>
  <c r="V367" i="13"/>
  <c r="G368" i="13"/>
  <c r="I368" i="13"/>
  <c r="I367" i="13" s="1"/>
  <c r="K368" i="13"/>
  <c r="M368" i="13"/>
  <c r="M367" i="13" s="1"/>
  <c r="O368" i="13"/>
  <c r="Q368" i="13"/>
  <c r="Q367" i="13" s="1"/>
  <c r="V368" i="13"/>
  <c r="G373" i="13"/>
  <c r="I373" i="13"/>
  <c r="I372" i="13" s="1"/>
  <c r="K373" i="13"/>
  <c r="M373" i="13"/>
  <c r="O373" i="13"/>
  <c r="Q373" i="13"/>
  <c r="Q372" i="13" s="1"/>
  <c r="V373" i="13"/>
  <c r="G378" i="13"/>
  <c r="G372" i="13" s="1"/>
  <c r="I378" i="13"/>
  <c r="K378" i="13"/>
  <c r="O378" i="13"/>
  <c r="O372" i="13" s="1"/>
  <c r="Q378" i="13"/>
  <c r="V378" i="13"/>
  <c r="G381" i="13"/>
  <c r="I381" i="13"/>
  <c r="K381" i="13"/>
  <c r="M381" i="13"/>
  <c r="O381" i="13"/>
  <c r="Q381" i="13"/>
  <c r="V381" i="13"/>
  <c r="G386" i="13"/>
  <c r="M386" i="13" s="1"/>
  <c r="I386" i="13"/>
  <c r="K386" i="13"/>
  <c r="K372" i="13" s="1"/>
  <c r="O386" i="13"/>
  <c r="Q386" i="13"/>
  <c r="V386" i="13"/>
  <c r="V372" i="13" s="1"/>
  <c r="G389" i="13"/>
  <c r="I389" i="13"/>
  <c r="K389" i="13"/>
  <c r="M389" i="13"/>
  <c r="O389" i="13"/>
  <c r="Q389" i="13"/>
  <c r="V389" i="13"/>
  <c r="G394" i="13"/>
  <c r="M394" i="13" s="1"/>
  <c r="I394" i="13"/>
  <c r="K394" i="13"/>
  <c r="O394" i="13"/>
  <c r="Q394" i="13"/>
  <c r="V394" i="13"/>
  <c r="G400" i="13"/>
  <c r="G399" i="13" s="1"/>
  <c r="I400" i="13"/>
  <c r="K400" i="13"/>
  <c r="K399" i="13" s="1"/>
  <c r="O400" i="13"/>
  <c r="O399" i="13" s="1"/>
  <c r="Q400" i="13"/>
  <c r="V400" i="13"/>
  <c r="V399" i="13" s="1"/>
  <c r="G403" i="13"/>
  <c r="I403" i="13"/>
  <c r="K403" i="13"/>
  <c r="M403" i="13"/>
  <c r="O403" i="13"/>
  <c r="Q403" i="13"/>
  <c r="V403" i="13"/>
  <c r="G410" i="13"/>
  <c r="M410" i="13" s="1"/>
  <c r="I410" i="13"/>
  <c r="K410" i="13"/>
  <c r="O410" i="13"/>
  <c r="Q410" i="13"/>
  <c r="V410" i="13"/>
  <c r="G413" i="13"/>
  <c r="I413" i="13"/>
  <c r="I399" i="13" s="1"/>
  <c r="K413" i="13"/>
  <c r="M413" i="13"/>
  <c r="O413" i="13"/>
  <c r="Q413" i="13"/>
  <c r="Q399" i="13" s="1"/>
  <c r="V413" i="13"/>
  <c r="G419" i="13"/>
  <c r="M419" i="13" s="1"/>
  <c r="I419" i="13"/>
  <c r="K419" i="13"/>
  <c r="O419" i="13"/>
  <c r="Q419" i="13"/>
  <c r="V419" i="13"/>
  <c r="G426" i="13"/>
  <c r="I426" i="13"/>
  <c r="K426" i="13"/>
  <c r="M426" i="13"/>
  <c r="O426" i="13"/>
  <c r="Q426" i="13"/>
  <c r="V426" i="13"/>
  <c r="G432" i="13"/>
  <c r="I432" i="13"/>
  <c r="I431" i="13" s="1"/>
  <c r="K432" i="13"/>
  <c r="M432" i="13"/>
  <c r="O432" i="13"/>
  <c r="Q432" i="13"/>
  <c r="Q431" i="13" s="1"/>
  <c r="V432" i="13"/>
  <c r="G434" i="13"/>
  <c r="M434" i="13" s="1"/>
  <c r="I434" i="13"/>
  <c r="K434" i="13"/>
  <c r="K431" i="13" s="1"/>
  <c r="O434" i="13"/>
  <c r="Q434" i="13"/>
  <c r="V434" i="13"/>
  <c r="V431" i="13" s="1"/>
  <c r="G436" i="13"/>
  <c r="I436" i="13"/>
  <c r="K436" i="13"/>
  <c r="M436" i="13"/>
  <c r="O436" i="13"/>
  <c r="Q436" i="13"/>
  <c r="V436" i="13"/>
  <c r="G439" i="13"/>
  <c r="M439" i="13" s="1"/>
  <c r="I439" i="13"/>
  <c r="K439" i="13"/>
  <c r="O439" i="13"/>
  <c r="O431" i="13" s="1"/>
  <c r="Q439" i="13"/>
  <c r="V439" i="13"/>
  <c r="G441" i="13"/>
  <c r="I441" i="13"/>
  <c r="K441" i="13"/>
  <c r="M441" i="13"/>
  <c r="O441" i="13"/>
  <c r="Q441" i="13"/>
  <c r="V441" i="13"/>
  <c r="G443" i="13"/>
  <c r="M443" i="13" s="1"/>
  <c r="I443" i="13"/>
  <c r="K443" i="13"/>
  <c r="O443" i="13"/>
  <c r="Q443" i="13"/>
  <c r="V443" i="13"/>
  <c r="G445" i="13"/>
  <c r="I445" i="13"/>
  <c r="K445" i="13"/>
  <c r="M445" i="13"/>
  <c r="O445" i="13"/>
  <c r="Q445" i="13"/>
  <c r="V445" i="13"/>
  <c r="G449" i="13"/>
  <c r="M449" i="13" s="1"/>
  <c r="I449" i="13"/>
  <c r="K449" i="13"/>
  <c r="O449" i="13"/>
  <c r="Q449" i="13"/>
  <c r="V449" i="13"/>
  <c r="G454" i="13"/>
  <c r="I454" i="13"/>
  <c r="K454" i="13"/>
  <c r="M454" i="13"/>
  <c r="O454" i="13"/>
  <c r="Q454" i="13"/>
  <c r="V454" i="13"/>
  <c r="G456" i="13"/>
  <c r="M456" i="13" s="1"/>
  <c r="I456" i="13"/>
  <c r="K456" i="13"/>
  <c r="O456" i="13"/>
  <c r="Q456" i="13"/>
  <c r="V456" i="13"/>
  <c r="G458" i="13"/>
  <c r="I458" i="13"/>
  <c r="K458" i="13"/>
  <c r="M458" i="13"/>
  <c r="O458" i="13"/>
  <c r="Q458" i="13"/>
  <c r="V458" i="13"/>
  <c r="G460" i="13"/>
  <c r="M460" i="13" s="1"/>
  <c r="I460" i="13"/>
  <c r="K460" i="13"/>
  <c r="O460" i="13"/>
  <c r="Q460" i="13"/>
  <c r="V460" i="13"/>
  <c r="G464" i="13"/>
  <c r="I464" i="13"/>
  <c r="K464" i="13"/>
  <c r="M464" i="13"/>
  <c r="O464" i="13"/>
  <c r="Q464" i="13"/>
  <c r="V464" i="13"/>
  <c r="G466" i="13"/>
  <c r="M466" i="13" s="1"/>
  <c r="I466" i="13"/>
  <c r="K466" i="13"/>
  <c r="O466" i="13"/>
  <c r="Q466" i="13"/>
  <c r="V466" i="13"/>
  <c r="G468" i="13"/>
  <c r="I468" i="13"/>
  <c r="K468" i="13"/>
  <c r="M468" i="13"/>
  <c r="O468" i="13"/>
  <c r="Q468" i="13"/>
  <c r="V468" i="13"/>
  <c r="G470" i="13"/>
  <c r="M470" i="13" s="1"/>
  <c r="I470" i="13"/>
  <c r="K470" i="13"/>
  <c r="O470" i="13"/>
  <c r="Q470" i="13"/>
  <c r="V470" i="13"/>
  <c r="G472" i="13"/>
  <c r="I472" i="13"/>
  <c r="K472" i="13"/>
  <c r="M472" i="13"/>
  <c r="O472" i="13"/>
  <c r="Q472" i="13"/>
  <c r="V472" i="13"/>
  <c r="G474" i="13"/>
  <c r="M474" i="13" s="1"/>
  <c r="I474" i="13"/>
  <c r="K474" i="13"/>
  <c r="O474" i="13"/>
  <c r="Q474" i="13"/>
  <c r="V474" i="13"/>
  <c r="G476" i="13"/>
  <c r="I476" i="13"/>
  <c r="K476" i="13"/>
  <c r="M476" i="13"/>
  <c r="O476" i="13"/>
  <c r="Q476" i="13"/>
  <c r="V476" i="13"/>
  <c r="G478" i="13"/>
  <c r="M478" i="13" s="1"/>
  <c r="I478" i="13"/>
  <c r="K478" i="13"/>
  <c r="O478" i="13"/>
  <c r="Q478" i="13"/>
  <c r="V478" i="13"/>
  <c r="G480" i="13"/>
  <c r="I480" i="13"/>
  <c r="K480" i="13"/>
  <c r="M480" i="13"/>
  <c r="O480" i="13"/>
  <c r="Q480" i="13"/>
  <c r="V480" i="13"/>
  <c r="G485" i="13"/>
  <c r="K485" i="13"/>
  <c r="O485" i="13"/>
  <c r="V485" i="13"/>
  <c r="G486" i="13"/>
  <c r="I486" i="13"/>
  <c r="I485" i="13" s="1"/>
  <c r="K486" i="13"/>
  <c r="M486" i="13"/>
  <c r="M485" i="13" s="1"/>
  <c r="O486" i="13"/>
  <c r="Q486" i="13"/>
  <c r="Q485" i="13" s="1"/>
  <c r="V486" i="13"/>
  <c r="G488" i="13"/>
  <c r="K488" i="13"/>
  <c r="O488" i="13"/>
  <c r="V488" i="13"/>
  <c r="G489" i="13"/>
  <c r="I489" i="13"/>
  <c r="I488" i="13" s="1"/>
  <c r="K489" i="13"/>
  <c r="M489" i="13"/>
  <c r="M488" i="13" s="1"/>
  <c r="O489" i="13"/>
  <c r="Q489" i="13"/>
  <c r="Q488" i="13" s="1"/>
  <c r="V489" i="13"/>
  <c r="G491" i="13"/>
  <c r="I491" i="13"/>
  <c r="I490" i="13" s="1"/>
  <c r="K491" i="13"/>
  <c r="M491" i="13"/>
  <c r="O491" i="13"/>
  <c r="Q491" i="13"/>
  <c r="Q490" i="13" s="1"/>
  <c r="V491" i="13"/>
  <c r="G493" i="13"/>
  <c r="G490" i="13" s="1"/>
  <c r="I493" i="13"/>
  <c r="K493" i="13"/>
  <c r="O493" i="13"/>
  <c r="O490" i="13" s="1"/>
  <c r="Q493" i="13"/>
  <c r="V493" i="13"/>
  <c r="G497" i="13"/>
  <c r="I497" i="13"/>
  <c r="K497" i="13"/>
  <c r="M497" i="13"/>
  <c r="O497" i="13"/>
  <c r="Q497" i="13"/>
  <c r="V497" i="13"/>
  <c r="G500" i="13"/>
  <c r="M500" i="13" s="1"/>
  <c r="I500" i="13"/>
  <c r="K500" i="13"/>
  <c r="K490" i="13" s="1"/>
  <c r="O500" i="13"/>
  <c r="Q500" i="13"/>
  <c r="V500" i="13"/>
  <c r="V490" i="13" s="1"/>
  <c r="G505" i="13"/>
  <c r="I505" i="13"/>
  <c r="K505" i="13"/>
  <c r="M505" i="13"/>
  <c r="O505" i="13"/>
  <c r="Q505" i="13"/>
  <c r="V505" i="13"/>
  <c r="G513" i="13"/>
  <c r="M513" i="13" s="1"/>
  <c r="I513" i="13"/>
  <c r="K513" i="13"/>
  <c r="O513" i="13"/>
  <c r="Q513" i="13"/>
  <c r="V513" i="13"/>
  <c r="G516" i="13"/>
  <c r="I516" i="13"/>
  <c r="K516" i="13"/>
  <c r="M516" i="13"/>
  <c r="O516" i="13"/>
  <c r="Q516" i="13"/>
  <c r="V516" i="13"/>
  <c r="G518" i="13"/>
  <c r="M518" i="13" s="1"/>
  <c r="I518" i="13"/>
  <c r="K518" i="13"/>
  <c r="O518" i="13"/>
  <c r="Q518" i="13"/>
  <c r="V518" i="13"/>
  <c r="G524" i="13"/>
  <c r="M524" i="13" s="1"/>
  <c r="I524" i="13"/>
  <c r="K524" i="13"/>
  <c r="K523" i="13" s="1"/>
  <c r="O524" i="13"/>
  <c r="O523" i="13" s="1"/>
  <c r="Q524" i="13"/>
  <c r="V524" i="13"/>
  <c r="V523" i="13" s="1"/>
  <c r="G528" i="13"/>
  <c r="I528" i="13"/>
  <c r="I523" i="13" s="1"/>
  <c r="K528" i="13"/>
  <c r="M528" i="13"/>
  <c r="O528" i="13"/>
  <c r="Q528" i="13"/>
  <c r="Q523" i="13" s="1"/>
  <c r="V528" i="13"/>
  <c r="G530" i="13"/>
  <c r="M530" i="13" s="1"/>
  <c r="I530" i="13"/>
  <c r="K530" i="13"/>
  <c r="O530" i="13"/>
  <c r="Q530" i="13"/>
  <c r="V530" i="13"/>
  <c r="G532" i="13"/>
  <c r="I532" i="13"/>
  <c r="K532" i="13"/>
  <c r="M532" i="13"/>
  <c r="O532" i="13"/>
  <c r="Q532" i="13"/>
  <c r="V532" i="13"/>
  <c r="G534" i="13"/>
  <c r="M534" i="13" s="1"/>
  <c r="I534" i="13"/>
  <c r="K534" i="13"/>
  <c r="O534" i="13"/>
  <c r="Q534" i="13"/>
  <c r="V534" i="13"/>
  <c r="G540" i="13"/>
  <c r="G539" i="13" s="1"/>
  <c r="I540" i="13"/>
  <c r="K540" i="13"/>
  <c r="K539" i="13" s="1"/>
  <c r="O540" i="13"/>
  <c r="O539" i="13" s="1"/>
  <c r="Q540" i="13"/>
  <c r="V540" i="13"/>
  <c r="V539" i="13" s="1"/>
  <c r="G548" i="13"/>
  <c r="I548" i="13"/>
  <c r="K548" i="13"/>
  <c r="M548" i="13"/>
  <c r="O548" i="13"/>
  <c r="Q548" i="13"/>
  <c r="V548" i="13"/>
  <c r="G553" i="13"/>
  <c r="M553" i="13" s="1"/>
  <c r="I553" i="13"/>
  <c r="K553" i="13"/>
  <c r="O553" i="13"/>
  <c r="Q553" i="13"/>
  <c r="V553" i="13"/>
  <c r="G556" i="13"/>
  <c r="I556" i="13"/>
  <c r="I539" i="13" s="1"/>
  <c r="K556" i="13"/>
  <c r="M556" i="13"/>
  <c r="O556" i="13"/>
  <c r="Q556" i="13"/>
  <c r="Q539" i="13" s="1"/>
  <c r="V556" i="13"/>
  <c r="G565" i="13"/>
  <c r="M565" i="13" s="1"/>
  <c r="I565" i="13"/>
  <c r="K565" i="13"/>
  <c r="O565" i="13"/>
  <c r="Q565" i="13"/>
  <c r="V565" i="13"/>
  <c r="G571" i="13"/>
  <c r="M571" i="13" s="1"/>
  <c r="I571" i="13"/>
  <c r="K571" i="13"/>
  <c r="K570" i="13" s="1"/>
  <c r="O571" i="13"/>
  <c r="O570" i="13" s="1"/>
  <c r="Q571" i="13"/>
  <c r="V571" i="13"/>
  <c r="V570" i="13" s="1"/>
  <c r="G577" i="13"/>
  <c r="I577" i="13"/>
  <c r="I570" i="13" s="1"/>
  <c r="K577" i="13"/>
  <c r="M577" i="13"/>
  <c r="O577" i="13"/>
  <c r="Q577" i="13"/>
  <c r="Q570" i="13" s="1"/>
  <c r="V577" i="13"/>
  <c r="G580" i="13"/>
  <c r="M580" i="13" s="1"/>
  <c r="I580" i="13"/>
  <c r="K580" i="13"/>
  <c r="O580" i="13"/>
  <c r="Q580" i="13"/>
  <c r="V580" i="13"/>
  <c r="G587" i="13"/>
  <c r="I587" i="13"/>
  <c r="K587" i="13"/>
  <c r="M587" i="13"/>
  <c r="O587" i="13"/>
  <c r="Q587" i="13"/>
  <c r="V587" i="13"/>
  <c r="G591" i="13"/>
  <c r="M591" i="13" s="1"/>
  <c r="I591" i="13"/>
  <c r="K591" i="13"/>
  <c r="O591" i="13"/>
  <c r="Q591" i="13"/>
  <c r="V591" i="13"/>
  <c r="G594" i="13"/>
  <c r="I594" i="13"/>
  <c r="K594" i="13"/>
  <c r="M594" i="13"/>
  <c r="O594" i="13"/>
  <c r="Q594" i="13"/>
  <c r="V594" i="13"/>
  <c r="K598" i="13"/>
  <c r="V598" i="13"/>
  <c r="G599" i="13"/>
  <c r="I599" i="13"/>
  <c r="I598" i="13" s="1"/>
  <c r="K599" i="13"/>
  <c r="M599" i="13"/>
  <c r="O599" i="13"/>
  <c r="Q599" i="13"/>
  <c r="Q598" i="13" s="1"/>
  <c r="V599" i="13"/>
  <c r="G602" i="13"/>
  <c r="G598" i="13" s="1"/>
  <c r="I602" i="13"/>
  <c r="K602" i="13"/>
  <c r="O602" i="13"/>
  <c r="O598" i="13" s="1"/>
  <c r="Q602" i="13"/>
  <c r="V602" i="13"/>
  <c r="I605" i="13"/>
  <c r="Q605" i="13"/>
  <c r="G606" i="13"/>
  <c r="G605" i="13" s="1"/>
  <c r="I606" i="13"/>
  <c r="K606" i="13"/>
  <c r="K605" i="13" s="1"/>
  <c r="O606" i="13"/>
  <c r="O605" i="13" s="1"/>
  <c r="Q606" i="13"/>
  <c r="V606" i="13"/>
  <c r="V605" i="13" s="1"/>
  <c r="G649" i="13"/>
  <c r="I649" i="13"/>
  <c r="K649" i="13"/>
  <c r="M649" i="13"/>
  <c r="O649" i="13"/>
  <c r="Q649" i="13"/>
  <c r="V649" i="13"/>
  <c r="G651" i="13"/>
  <c r="M651" i="13" s="1"/>
  <c r="I651" i="13"/>
  <c r="K651" i="13"/>
  <c r="O651" i="13"/>
  <c r="Q651" i="13"/>
  <c r="V651" i="13"/>
  <c r="G668" i="13"/>
  <c r="G667" i="13" s="1"/>
  <c r="I668" i="13"/>
  <c r="K668" i="13"/>
  <c r="K667" i="13" s="1"/>
  <c r="O668" i="13"/>
  <c r="O667" i="13" s="1"/>
  <c r="Q668" i="13"/>
  <c r="V668" i="13"/>
  <c r="V667" i="13" s="1"/>
  <c r="G674" i="13"/>
  <c r="I674" i="13"/>
  <c r="K674" i="13"/>
  <c r="M674" i="13"/>
  <c r="O674" i="13"/>
  <c r="Q674" i="13"/>
  <c r="V674" i="13"/>
  <c r="G684" i="13"/>
  <c r="M684" i="13" s="1"/>
  <c r="I684" i="13"/>
  <c r="K684" i="13"/>
  <c r="O684" i="13"/>
  <c r="Q684" i="13"/>
  <c r="V684" i="13"/>
  <c r="G689" i="13"/>
  <c r="I689" i="13"/>
  <c r="I667" i="13" s="1"/>
  <c r="K689" i="13"/>
  <c r="M689" i="13"/>
  <c r="O689" i="13"/>
  <c r="Q689" i="13"/>
  <c r="Q667" i="13" s="1"/>
  <c r="V689" i="13"/>
  <c r="G693" i="13"/>
  <c r="M693" i="13" s="1"/>
  <c r="I693" i="13"/>
  <c r="K693" i="13"/>
  <c r="O693" i="13"/>
  <c r="Q693" i="13"/>
  <c r="V693" i="13"/>
  <c r="G697" i="13"/>
  <c r="I697" i="13"/>
  <c r="K697" i="13"/>
  <c r="M697" i="13"/>
  <c r="O697" i="13"/>
  <c r="Q697" i="13"/>
  <c r="V697" i="13"/>
  <c r="AE702" i="13"/>
  <c r="AF702" i="13"/>
  <c r="G17" i="12"/>
  <c r="BA15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O13" i="12"/>
  <c r="G14" i="12"/>
  <c r="M14" i="12" s="1"/>
  <c r="M13" i="12" s="1"/>
  <c r="I14" i="12"/>
  <c r="I13" i="12" s="1"/>
  <c r="K14" i="12"/>
  <c r="K13" i="12" s="1"/>
  <c r="O14" i="12"/>
  <c r="Q14" i="12"/>
  <c r="Q13" i="12" s="1"/>
  <c r="V14" i="12"/>
  <c r="V13" i="12" s="1"/>
  <c r="AF17" i="12"/>
  <c r="I20" i="1"/>
  <c r="I19" i="1"/>
  <c r="I18" i="1"/>
  <c r="I17" i="1"/>
  <c r="I16" i="1"/>
  <c r="I106" i="1"/>
  <c r="J105" i="1" s="1"/>
  <c r="F57" i="1"/>
  <c r="G57" i="1"/>
  <c r="G25" i="1" s="1"/>
  <c r="A25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57" i="1" s="1"/>
  <c r="J72" i="1" l="1"/>
  <c r="J88" i="1"/>
  <c r="J82" i="1"/>
  <c r="J80" i="1"/>
  <c r="J86" i="1"/>
  <c r="J92" i="1"/>
  <c r="J64" i="1"/>
  <c r="J76" i="1"/>
  <c r="J68" i="1"/>
  <c r="J74" i="1"/>
  <c r="J70" i="1"/>
  <c r="J78" i="1"/>
  <c r="J84" i="1"/>
  <c r="J90" i="1"/>
  <c r="J97" i="1"/>
  <c r="J104" i="1"/>
  <c r="J66" i="1"/>
  <c r="J100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J93" i="1"/>
  <c r="J96" i="1"/>
  <c r="J98" i="1"/>
  <c r="J65" i="1"/>
  <c r="J94" i="1"/>
  <c r="J102" i="1"/>
  <c r="G28" i="1"/>
  <c r="A26" i="1"/>
  <c r="G26" i="1"/>
  <c r="G23" i="1"/>
  <c r="M70" i="24"/>
  <c r="M61" i="24"/>
  <c r="AE98" i="24"/>
  <c r="M95" i="24"/>
  <c r="M94" i="24" s="1"/>
  <c r="G78" i="24"/>
  <c r="M77" i="24"/>
  <c r="M76" i="24" s="1"/>
  <c r="G70" i="24"/>
  <c r="M69" i="24"/>
  <c r="M68" i="24" s="1"/>
  <c r="G61" i="24"/>
  <c r="M60" i="24"/>
  <c r="M59" i="24" s="1"/>
  <c r="M52" i="24"/>
  <c r="M51" i="24" s="1"/>
  <c r="M28" i="24"/>
  <c r="M27" i="24" s="1"/>
  <c r="M12" i="24"/>
  <c r="M8" i="24" s="1"/>
  <c r="M92" i="24"/>
  <c r="M89" i="24" s="1"/>
  <c r="M87" i="24"/>
  <c r="M85" i="24" s="1"/>
  <c r="M83" i="24"/>
  <c r="M81" i="24" s="1"/>
  <c r="M26" i="23"/>
  <c r="M106" i="23"/>
  <c r="M30" i="23"/>
  <c r="G106" i="23"/>
  <c r="M92" i="23"/>
  <c r="M91" i="23" s="1"/>
  <c r="M80" i="23"/>
  <c r="M79" i="23" s="1"/>
  <c r="M71" i="23"/>
  <c r="M67" i="23" s="1"/>
  <c r="G53" i="23"/>
  <c r="M43" i="23"/>
  <c r="M39" i="23" s="1"/>
  <c r="G30" i="23"/>
  <c r="G26" i="23"/>
  <c r="M24" i="23"/>
  <c r="M23" i="23" s="1"/>
  <c r="M15" i="23"/>
  <c r="M11" i="23" s="1"/>
  <c r="M11" i="22"/>
  <c r="G11" i="22"/>
  <c r="G51" i="22"/>
  <c r="M45" i="22"/>
  <c r="M44" i="22" s="1"/>
  <c r="G41" i="22"/>
  <c r="M25" i="22"/>
  <c r="M24" i="22" s="1"/>
  <c r="G21" i="22"/>
  <c r="M18" i="22"/>
  <c r="M17" i="22" s="1"/>
  <c r="M55" i="22"/>
  <c r="M53" i="22" s="1"/>
  <c r="M87" i="21"/>
  <c r="M118" i="21"/>
  <c r="M112" i="21"/>
  <c r="M59" i="21"/>
  <c r="M8" i="21"/>
  <c r="M127" i="21"/>
  <c r="G118" i="21"/>
  <c r="G33" i="21"/>
  <c r="G23" i="21"/>
  <c r="G8" i="21"/>
  <c r="M42" i="21"/>
  <c r="M36" i="21" s="1"/>
  <c r="M16" i="20"/>
  <c r="M8" i="20" s="1"/>
  <c r="M447" i="19"/>
  <c r="M216" i="19"/>
  <c r="M8" i="19"/>
  <c r="M416" i="19"/>
  <c r="M50" i="19"/>
  <c r="M509" i="19"/>
  <c r="M502" i="19" s="1"/>
  <c r="M345" i="19"/>
  <c r="M336" i="19" s="1"/>
  <c r="M291" i="19"/>
  <c r="M283" i="19" s="1"/>
  <c r="M257" i="19"/>
  <c r="M256" i="19" s="1"/>
  <c r="M236" i="19"/>
  <c r="M235" i="19" s="1"/>
  <c r="M209" i="19"/>
  <c r="M192" i="19" s="1"/>
  <c r="M154" i="19"/>
  <c r="M153" i="19" s="1"/>
  <c r="M135" i="19"/>
  <c r="M134" i="19" s="1"/>
  <c r="G186" i="19"/>
  <c r="G50" i="19"/>
  <c r="G8" i="19"/>
  <c r="M85" i="18"/>
  <c r="M78" i="18"/>
  <c r="M89" i="18"/>
  <c r="M61" i="18"/>
  <c r="AE98" i="18"/>
  <c r="M95" i="18"/>
  <c r="M94" i="18" s="1"/>
  <c r="M69" i="18"/>
  <c r="M68" i="18" s="1"/>
  <c r="M60" i="18"/>
  <c r="M59" i="18" s="1"/>
  <c r="M52" i="18"/>
  <c r="M51" i="18" s="1"/>
  <c r="M28" i="18"/>
  <c r="M27" i="18" s="1"/>
  <c r="M12" i="18"/>
  <c r="M8" i="18" s="1"/>
  <c r="M98" i="17"/>
  <c r="M85" i="17"/>
  <c r="M73" i="17"/>
  <c r="M45" i="17"/>
  <c r="G85" i="17"/>
  <c r="M60" i="17"/>
  <c r="M59" i="17" s="1"/>
  <c r="M37" i="17"/>
  <c r="M36" i="17" s="1"/>
  <c r="M33" i="17"/>
  <c r="M32" i="17" s="1"/>
  <c r="G29" i="17"/>
  <c r="M15" i="17"/>
  <c r="M11" i="17" s="1"/>
  <c r="G98" i="17"/>
  <c r="G73" i="17"/>
  <c r="G45" i="17"/>
  <c r="M115" i="17"/>
  <c r="M113" i="17" s="1"/>
  <c r="M106" i="17"/>
  <c r="M104" i="17" s="1"/>
  <c r="AE50" i="16"/>
  <c r="M48" i="16"/>
  <c r="M46" i="16" s="1"/>
  <c r="M39" i="16"/>
  <c r="M37" i="16" s="1"/>
  <c r="M22" i="16"/>
  <c r="M17" i="16" s="1"/>
  <c r="AE124" i="15"/>
  <c r="M122" i="15"/>
  <c r="M120" i="15" s="1"/>
  <c r="M113" i="15"/>
  <c r="M111" i="15" s="1"/>
  <c r="M108" i="15"/>
  <c r="M105" i="15" s="1"/>
  <c r="M82" i="15"/>
  <c r="M80" i="15" s="1"/>
  <c r="M77" i="15"/>
  <c r="M75" i="15" s="1"/>
  <c r="M56" i="15"/>
  <c r="M45" i="15" s="1"/>
  <c r="M32" i="15"/>
  <c r="M25" i="15" s="1"/>
  <c r="M16" i="15"/>
  <c r="M15" i="15" s="1"/>
  <c r="M37" i="14"/>
  <c r="M30" i="14" s="1"/>
  <c r="M25" i="14"/>
  <c r="M14" i="14" s="1"/>
  <c r="M333" i="13"/>
  <c r="M229" i="13"/>
  <c r="M8" i="13"/>
  <c r="M570" i="13"/>
  <c r="M523" i="13"/>
  <c r="M431" i="13"/>
  <c r="M105" i="13"/>
  <c r="M361" i="13"/>
  <c r="M181" i="13"/>
  <c r="M668" i="13"/>
  <c r="M667" i="13" s="1"/>
  <c r="M606" i="13"/>
  <c r="M605" i="13" s="1"/>
  <c r="G570" i="13"/>
  <c r="M540" i="13"/>
  <c r="M539" i="13" s="1"/>
  <c r="G523" i="13"/>
  <c r="M400" i="13"/>
  <c r="M399" i="13" s="1"/>
  <c r="M205" i="13"/>
  <c r="M204" i="13" s="1"/>
  <c r="G78" i="13"/>
  <c r="G431" i="13"/>
  <c r="G333" i="13"/>
  <c r="G229" i="13"/>
  <c r="G181" i="13"/>
  <c r="G8" i="13"/>
  <c r="M602" i="13"/>
  <c r="M598" i="13" s="1"/>
  <c r="M493" i="13"/>
  <c r="M490" i="13" s="1"/>
  <c r="M378" i="13"/>
  <c r="M372" i="13" s="1"/>
  <c r="M311" i="13"/>
  <c r="M308" i="13" s="1"/>
  <c r="G13" i="12"/>
  <c r="AE17" i="12"/>
  <c r="J95" i="1"/>
  <c r="J99" i="1"/>
  <c r="J101" i="1"/>
  <c r="J103" i="1"/>
  <c r="J56" i="1"/>
  <c r="J52" i="1"/>
  <c r="J48" i="1"/>
  <c r="J44" i="1"/>
  <c r="J54" i="1"/>
  <c r="J50" i="1"/>
  <c r="J46" i="1"/>
  <c r="J40" i="1"/>
  <c r="J55" i="1"/>
  <c r="J51" i="1"/>
  <c r="J47" i="1"/>
  <c r="J41" i="1"/>
  <c r="J53" i="1"/>
  <c r="J49" i="1"/>
  <c r="J45" i="1"/>
  <c r="J39" i="1"/>
  <c r="J57" i="1" s="1"/>
  <c r="J43" i="1"/>
  <c r="H57" i="1"/>
  <c r="I21" i="1"/>
  <c r="J28" i="1"/>
  <c r="J26" i="1"/>
  <c r="G38" i="1"/>
  <c r="F38" i="1"/>
  <c r="J23" i="1"/>
  <c r="J24" i="1"/>
  <c r="J25" i="1"/>
  <c r="J27" i="1"/>
  <c r="E24" i="1"/>
  <c r="E26" i="1"/>
  <c r="J106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pavelsvoboda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pavelsvoboda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pavelsvoboda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pavelsvoboda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pavelsvoboda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pavelsvoboda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pavelsvoboda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pavelsvoboda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pavelsvoboda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pavelsvoboda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pavelsvoboda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pavelsvoboda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pavelsvoboda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<sst xmlns="http://schemas.openxmlformats.org/spreadsheetml/2006/main" count="9387" uniqueCount="1622">
  <si>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</si>
  <si>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</si>
  <si>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</si>
  <si>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</si>
  <si>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</si>
  <si>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</si>
  <si>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</si>
  <si>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</si>
  <si>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</si>
  <si>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</si>
  <si>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</si>
  <si>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</si>
  <si>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</si>
  <si>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</si>
  <si>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</si>
  <si>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</si>
  <si>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</si>
  <si>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</si>
  <si>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</si>
  <si>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</si>
  <si>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</si>
  <si>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</si>
  <si>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</si>
  <si>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</si>
  <si>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</si>
  <si>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</si>
  <si>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</si>
  <si>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</si>
  <si>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</si>
  <si>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</si>
  <si>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</si>
  <si>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</si>
  <si>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</si>
  <si>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</si>
  <si>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</si>
  <si>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</si>
  <si>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</si>
  <si>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</si>
  <si>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</si>
  <si>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</si>
  <si>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</si>
  <si>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</si>
  <si>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</si>
  <si>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www.rozpocet-stavby.cz</t>
  </si>
  <si>
    <t>119_2020</t>
  </si>
  <si>
    <t>Byty Kounicova, Kounicova 286/43, 60200 Brno - střed - Veveří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</si>
  <si>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</si>
  <si>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</si>
  <si>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</si>
  <si>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</si>
  <si>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</si>
  <si>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</si>
  <si>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Stavba</t>
  </si>
  <si>
    <t>Ostatní a vedlejší náklady</t>
  </si>
  <si>
    <t>01</t>
  </si>
  <si>
    <t>ON, VN</t>
  </si>
  <si>
    <t>Stavební objekt</t>
  </si>
  <si>
    <t>Byt č. 1</t>
  </si>
  <si>
    <t>ASŘ</t>
  </si>
  <si>
    <t>02</t>
  </si>
  <si>
    <t>Vzduchotechnika</t>
  </si>
  <si>
    <t>03</t>
  </si>
  <si>
    <t>Zdravotechnika</t>
  </si>
  <si>
    <t>04</t>
  </si>
  <si>
    <t>Plynoinstalace</t>
  </si>
  <si>
    <t>05</t>
  </si>
  <si>
    <t>Vytápění</t>
  </si>
  <si>
    <t>06</t>
  </si>
  <si>
    <t>Elektroinstalace</t>
  </si>
  <si>
    <t>Byt č. 2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</si>
  <si>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</si>
  <si>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</si>
  <si>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</si>
  <si>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</si>
  <si>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</si>
  <si>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</si>
  <si>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</si>
  <si>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</si>
  <si>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</si>
  <si>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</si>
  <si>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</si>
  <si>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</si>
  <si>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</si>
  <si>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</si>
  <si>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</si>
  <si>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</si>
  <si>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</si>
  <si>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</si>
  <si>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</si>
  <si>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</si>
  <si>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</si>
  <si>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</si>
  <si>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</si>
  <si>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</si>
  <si>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700</t>
  </si>
  <si>
    <t>HZS - hodinové zúčtovací sazby</t>
  </si>
  <si>
    <t>HZS - hodinové zúčtovací sazby, zkoušky, revize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</si>
  <si>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</si>
  <si>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</si>
  <si>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</si>
  <si>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</si>
  <si>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</si>
  <si>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</si>
  <si>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</si>
  <si>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</si>
  <si>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</si>
  <si>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</si>
  <si>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724</t>
  </si>
  <si>
    <t>Strojní vybavení</t>
  </si>
  <si>
    <t>725</t>
  </si>
  <si>
    <t>Zařizovací předměty</t>
  </si>
  <si>
    <t>726</t>
  </si>
  <si>
    <t>Předstěnové systémy</t>
  </si>
  <si>
    <t>728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</si>
  <si>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</si>
  <si>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</si>
  <si>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</si>
  <si>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</si>
  <si>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</si>
  <si>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</si>
  <si>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</si>
  <si>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</si>
  <si>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736</t>
  </si>
  <si>
    <t>Podlahové vytápění</t>
  </si>
  <si>
    <t>762</t>
  </si>
  <si>
    <t>Konstrukce tesařské</t>
  </si>
  <si>
    <t>763</t>
  </si>
  <si>
    <t>Dřevostavby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</si>
  <si>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</si>
  <si>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</si>
  <si>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</si>
  <si>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</si>
  <si>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</si>
  <si>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</si>
  <si>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</si>
  <si>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</si>
  <si>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</si>
  <si>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</si>
  <si>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</si>
  <si>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</si>
  <si>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</si>
  <si>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</si>
  <si>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</si>
  <si>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</si>
  <si>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</si>
  <si>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</si>
  <si>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</si>
  <si>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</si>
  <si>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</si>
  <si>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</si>
  <si>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</si>
  <si>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</si>
  <si>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</si>
  <si>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</si>
  <si>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</si>
  <si>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</si>
  <si>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</si>
  <si>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</si>
  <si>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099</t>
  </si>
  <si>
    <t>Ostatní  a vedlejší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</si>
  <si>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</si>
  <si>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</si>
  <si>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</si>
  <si>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</si>
  <si>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</si>
  <si>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</si>
  <si>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</si>
  <si>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</si>
  <si>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</si>
  <si>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</si>
  <si>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</si>
  <si>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</si>
  <si>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</si>
  <si>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</si>
  <si>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</si>
  <si>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</si>
  <si>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</si>
  <si>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</si>
  <si>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</si>
  <si>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</si>
  <si>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</si>
  <si>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</si>
  <si>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</si>
  <si>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</si>
  <si>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</si>
  <si>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</si>
  <si>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</si>
  <si>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</si>
  <si>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</si>
  <si>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20/ II</t>
  </si>
  <si>
    <t>Indiv</t>
  </si>
  <si>
    <t>VRN</t>
  </si>
  <si>
    <t>POL99_2</t>
  </si>
  <si>
    <t>Veškeré náklady spojené s vybudováním, provozem a odstraněním zařízení staveniště.</t>
  </si>
  <si>
    <t>POP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</si>
  <si>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</si>
  <si>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</si>
  <si>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</si>
  <si>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</si>
  <si>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</si>
  <si>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</si>
  <si>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</si>
  <si>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</si>
  <si>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</si>
  <si>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</si>
  <si>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310238211RT1</t>
  </si>
  <si>
    <t>Zazdívka otvorů o ploše přes 0,25 m2 do 1 m2 ve zdivu nadzákladovém cihlami pálenými pro jakoukoliv maltu vápenocementovou</t>
  </si>
  <si>
    <t>m3</t>
  </si>
  <si>
    <t>801-4</t>
  </si>
  <si>
    <t>RTS 20/ I</t>
  </si>
  <si>
    <t>Práce</t>
  </si>
  <si>
    <t>POL1_</t>
  </si>
  <si>
    <t>včetně pomocného pracovního lešení</t>
  </si>
  <si>
    <t>SPI</t>
  </si>
  <si>
    <t>104 : 0,75*0,9*0,15</t>
  </si>
  <si>
    <t>VV</t>
  </si>
  <si>
    <t>103/105 : 1,25*0,6*0,5</t>
  </si>
  <si>
    <t>310239211RT2</t>
  </si>
  <si>
    <t>Zazdívka otvorů o ploše přes 1 m2 do 4 m2 ve zdivu nadzákladovém cihlami pálenými pro jakoukoliv maltu vápenocementovou</t>
  </si>
  <si>
    <t>101 : 1*2,02*0,33</t>
  </si>
  <si>
    <t>101/104 : 0,55*2,02*0,27</t>
  </si>
  <si>
    <t>102/103 : 1,35*2,55*0,2</t>
  </si>
  <si>
    <t>103/105 : 1,35*2,55*0,5</t>
  </si>
  <si>
    <t>105 : 2*1,83*0,2</t>
  </si>
  <si>
    <t>311238123R00</t>
  </si>
  <si>
    <t xml:space="preserve">Zdivo nosné z cihel a tvarovek pálených akusticky tlumivé tloušťky 250 mm, akustický útlum Rw = 57 dB, charakteristická pevnost v tlaku fk = 5,31 MPa,  </t>
  </si>
  <si>
    <t>m2</t>
  </si>
  <si>
    <t>801-1</t>
  </si>
  <si>
    <t>106-107/108 : 2,89*3,44</t>
  </si>
  <si>
    <t>106/110 : 0,9*2,64</t>
  </si>
  <si>
    <t>311941115R00</t>
  </si>
  <si>
    <t>Připojení zděných stěn ke konstrukci vloženou při zdění nosného zdiva</t>
  </si>
  <si>
    <t>m</t>
  </si>
  <si>
    <t>nerezovou kotvou ve spáře nového zdiva (4 ks/m spáry)</t>
  </si>
  <si>
    <t>Včetně dodávky kotev.</t>
  </si>
  <si>
    <t>106-107 : 3,44*2</t>
  </si>
  <si>
    <t>106/110 : 3,44*2</t>
  </si>
  <si>
    <t>317234410RT2</t>
  </si>
  <si>
    <t>Vyzdívka mezi nosníky cementovou</t>
  </si>
  <si>
    <t>jakýmikoliv cihlami pálenými na jakoukoliv maltu,</t>
  </si>
  <si>
    <t xml:space="preserve">překlady : </t>
  </si>
  <si>
    <t>P/01 : 1,3*0,1*0,28</t>
  </si>
  <si>
    <t>P/02 : 2,2*0,1*0,25</t>
  </si>
  <si>
    <t>P/03 : 1,75*0,1*0,27</t>
  </si>
  <si>
    <t>P/04 : 1,2*0,1*0,5</t>
  </si>
  <si>
    <t>317314130R00</t>
  </si>
  <si>
    <t>Podbetonování zhlaví nosníků zdivo šířky 300 mm</t>
  </si>
  <si>
    <t>kus</t>
  </si>
  <si>
    <t>betonem C 16/20. Tloušťka lože 50 mm, délka 200 mm.</t>
  </si>
  <si>
    <t>pozn. N3 pro nosníky : 2</t>
  </si>
  <si>
    <t>317941121R00</t>
  </si>
  <si>
    <t>Osazení ocelových válcovaných nosníků na zdivu bez dodávky materiálu, výšky do 120 mm</t>
  </si>
  <si>
    <t>t</t>
  </si>
  <si>
    <t>profilu I, nebo IE, nebo U, nebo UE, nebo L</t>
  </si>
  <si>
    <t>105 skl.P8  I100 : 1,2*8,34*4/1000</t>
  </si>
  <si>
    <t>P/01 : 1,3*8,34*3/1000</t>
  </si>
  <si>
    <t>P/02 : 2,2*8,34*3/1000</t>
  </si>
  <si>
    <t>P/03 : 1,75*8,34*3/1000</t>
  </si>
  <si>
    <t>P/04 : 1,2*8,34*4/1000</t>
  </si>
  <si>
    <t>317941125R00</t>
  </si>
  <si>
    <t>Osazení ocelových válcovaných nosníků na zdivu bez dodávky materiálu, výšky přes 220 mm</t>
  </si>
  <si>
    <t>pozn. N3  I240 : 3,3*36,2*2/1000</t>
  </si>
  <si>
    <t>342261112RS3</t>
  </si>
  <si>
    <t>Příčky z desek sádrokartonových jednoduché opláštění, jednoduchá konstrukce CW 75 tloušťka příčky 100 mm, desky impregnované, tloušťky 12,5 mm, tloušťka izolace 60 mm</t>
  </si>
  <si>
    <t>zřízení nosné konstrukce příčky, vložení tepelné izolace tl. do 5 cm, montáž desek, tmelení spár Q2 a úprava rohů. Včetně dodávek materiálu.</t>
  </si>
  <si>
    <t>106/107 : (1,6+1)*3,44</t>
  </si>
  <si>
    <t>346244381RT2</t>
  </si>
  <si>
    <t>Plentování ocelových nosníků jednostranné výšky do 200 mm</t>
  </si>
  <si>
    <t>jakýmikoliv cihlami,</t>
  </si>
  <si>
    <t>P/01 : 1,3*0,1*2</t>
  </si>
  <si>
    <t>P/02 : 2,2*0,1*2</t>
  </si>
  <si>
    <t>P/03 : 1,75*0,1*2</t>
  </si>
  <si>
    <t>P/04 : 1,2*0,1*2</t>
  </si>
  <si>
    <t>347014113R00</t>
  </si>
  <si>
    <t>Předstěny opláštěné sádrokartonovými deskami předsazené stěny spřažené tl. 55 mm bez minerální izolace 1x ocelová konstrukce CD, tloušťka desky12,5 mm, impregnovaná , požární odolnost EI 15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</si>
  <si>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</si>
  <si>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</si>
  <si>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</si>
  <si>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107 : 0,9*1,2</t>
  </si>
  <si>
    <t>342264513Rxx</t>
  </si>
  <si>
    <t>Revizní dvířka do SDK podhledu, 300x300 mm, s tlačným zámkem</t>
  </si>
  <si>
    <t>Vlastní</t>
  </si>
  <si>
    <t>OV/1 : 1</t>
  </si>
  <si>
    <t>13380615R</t>
  </si>
  <si>
    <t>tyč ocelová profilová válcovaná za tepla S235 (11375); průřez I; výška 100 mm</t>
  </si>
  <si>
    <t>SPCM</t>
  </si>
  <si>
    <t>Specifikace</t>
  </si>
  <si>
    <t>POL3_</t>
  </si>
  <si>
    <t>Koeficient řezání a prořez: 0,08</t>
  </si>
  <si>
    <t>13480825R</t>
  </si>
  <si>
    <t>tyč ocelová profilová válcovaná za tepla S235 (11375); průřez I; výška 240 mm</t>
  </si>
  <si>
    <t>413232211RT2</t>
  </si>
  <si>
    <t>Zazdívka zhlaví jakýmikoliv cihlami pálenými válcovaných nosníků výšky do 150 mm</t>
  </si>
  <si>
    <t>105 skl.P8  I100 : 4</t>
  </si>
  <si>
    <t>413232221RT2</t>
  </si>
  <si>
    <t>Zazdívka zhlaví jakýmikoliv cihlami pálenými válcovaných nosníků výšky přes 150 do 300 mm</t>
  </si>
  <si>
    <t>pozn. N3  I240 : 2</t>
  </si>
  <si>
    <t>416021123R00</t>
  </si>
  <si>
    <t>Podhledy na kovové konstrukci opláštěné deskami sádrokartonovými nosná konstrukce z profilů CD s přímým uchycením 1x deska, tloušťky 12,5 mm, impregnovaná, bez izolace</t>
  </si>
  <si>
    <t>s úpravou rohů, koutů a hran konstrukcí, přebroušení a tmelení spár,</t>
  </si>
  <si>
    <t>106 : 4,85</t>
  </si>
  <si>
    <t>107 : 1,34</t>
  </si>
  <si>
    <t>954312201R00</t>
  </si>
  <si>
    <t>Obklady konstrukcí sádrokartonovými deskami opláštění vodorovných konstrukcí dvoustranné od 200x200 mm do 500x500 mm, deskami standard tl. 12,5 mm</t>
  </si>
  <si>
    <t>- nezbytné úpravy desek na příslušný rozměr,</t>
  </si>
  <si>
    <t>- úpravy rohů, koutů a hran konstrukcí ze sádrokartonu,</t>
  </si>
  <si>
    <t>pozn. N7 : 0,9+0,3</t>
  </si>
  <si>
    <t>954312202R00</t>
  </si>
  <si>
    <t>Obklady konstrukcí sádrokartonovými deskami opláštění vodorovných konstrukcí dvoustranné od 200x200 mm do 500x500 mm, deskami protipožárními tl. 12,5 mm</t>
  </si>
  <si>
    <t>pozn. N8 : 5</t>
  </si>
  <si>
    <t>954313202R00</t>
  </si>
  <si>
    <t>Obklady konstrukcí sádrokartonovými deskami opláštění vodorovných konstrukcí třístranné od 200x200 mm do 500x500 mm, deskami protipožárními tl.12,5 mm</t>
  </si>
  <si>
    <t>pozn N8 : 1,69</t>
  </si>
  <si>
    <t>601016141R00</t>
  </si>
  <si>
    <t xml:space="preserve">Omítka stropů a podhledů z hotových směsí vrstva štuková, vápenocementová,  , tloušťka vrstvy 3 mm,  </t>
  </si>
  <si>
    <t>po jednotlivých vrstvách</t>
  </si>
  <si>
    <t>Včetně pomocného lešení.</t>
  </si>
  <si>
    <t>101 : 10,43</t>
  </si>
  <si>
    <t>102 : 13,33</t>
  </si>
  <si>
    <t>103 : 14,6</t>
  </si>
  <si>
    <t>104 : 5,33</t>
  </si>
  <si>
    <t>105 : 24,76</t>
  </si>
  <si>
    <t>601016191R00</t>
  </si>
  <si>
    <t>Omítka stropů a podhledů z hotových směsí Doplňkové práce pro omítky stropů z hotových směsí penetrační natěr stropů akrylátový</t>
  </si>
  <si>
    <t>Odkaz na mn. položky pořadí 21 : 68,45000</t>
  </si>
  <si>
    <t>602016141R00</t>
  </si>
  <si>
    <t xml:space="preserve">Omítka stěn z hotových směsí vrstva štuková, vápenocementová,  , tloušťka vrstvy 3 mm,  </t>
  </si>
  <si>
    <t>101 : (4,13+2,3)*2*3,4</t>
  </si>
  <si>
    <t>-0,9*2*2</t>
  </si>
  <si>
    <t>-0,7*2*2</t>
  </si>
  <si>
    <t>-0,8*2</t>
  </si>
  <si>
    <t>ostění : (2+0,8)*0,17</t>
  </si>
  <si>
    <t>(2+0,9+2)*0,65</t>
  </si>
  <si>
    <t>102 : (5,05+2,64)*2*3,4</t>
  </si>
  <si>
    <t>-0,9*2</t>
  </si>
  <si>
    <t>-1,1*1,9</t>
  </si>
  <si>
    <t>ostění : (1,9+1,1+1,9)*0,23</t>
  </si>
  <si>
    <t>103 : (5,05+2,84)*2*3,4</t>
  </si>
  <si>
    <t>-0,95*2</t>
  </si>
  <si>
    <t>(2+0,95+2)*0,75</t>
  </si>
  <si>
    <t>104 : (2,76+1,68)*2*3,4</t>
  </si>
  <si>
    <t>105 : (5,03+3,38+2,29+3,42+5,01)*3,4</t>
  </si>
  <si>
    <t>-1,1*1,9*2</t>
  </si>
  <si>
    <t>ostění : (1,9+1,1+1,9)*0,23*2</t>
  </si>
  <si>
    <t>(2+0,8+2)*0,4</t>
  </si>
  <si>
    <t>106 : (1,29+2,04+0,48+3,37+1,04)*1,3</t>
  </si>
  <si>
    <t>107 : (1,5+0,9)*1,3</t>
  </si>
  <si>
    <t>602016191R00</t>
  </si>
  <si>
    <t>Omítka stěn z hotových směsí Doplňkové práce pro omítky stěn z hotových směsí_x000D_
 penetrační nátěr stěn akrylátový</t>
  </si>
  <si>
    <t>Odkaz na mn. položky pořadí 23 : 245,74950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</si>
  <si>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</si>
  <si>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</si>
  <si>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</si>
  <si>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okna : 1,1*1,9*4</t>
  </si>
  <si>
    <t>parapety : 3,0</t>
  </si>
  <si>
    <t>611421321R00</t>
  </si>
  <si>
    <t>Oprava vnitřních vápenných omítek stropů železobetonových rovných tvárnicových a kleneb v množství opravované plochy_x000D_
 v množství opravované plochy přes 10 do 30 %, hladkých</t>
  </si>
  <si>
    <t>Včetně pomocného pracovního lešení o výšce podlahy do 1900 mm a pro zatížení do 1,5 kPa.</t>
  </si>
  <si>
    <t>612401391RT2</t>
  </si>
  <si>
    <t>Omítky malých ploch vnitřních stěn přes 0,25 do 1 m2, vápennou štukovou omítkou</t>
  </si>
  <si>
    <t>jakoukoliv maltou, z pomocného pracovního lešení o výšce podlahy do 1900 mm a pro zatížení do 1,5 kPa,</t>
  </si>
  <si>
    <t>101 : 3</t>
  </si>
  <si>
    <t>104 : 1</t>
  </si>
  <si>
    <t>107 : 1</t>
  </si>
  <si>
    <t>612421626R00</t>
  </si>
  <si>
    <t>Omítky vnitřní stěn vápenné nebo vápenocementové v podlaží i ve schodišti hladké</t>
  </si>
  <si>
    <t>101 : 1*2,02*2</t>
  </si>
  <si>
    <t>0,55*2,3</t>
  </si>
  <si>
    <t>ostění : (2+0,9+2)*0,17</t>
  </si>
  <si>
    <t>(2+1+2)*0,2</t>
  </si>
  <si>
    <t>102 : 1,35*2,55</t>
  </si>
  <si>
    <t>103 : 1,35*2,55*2</t>
  </si>
  <si>
    <t>1,25*0,6</t>
  </si>
  <si>
    <t>104 : 0,55*2,3</t>
  </si>
  <si>
    <t>105 : 1,35*2,55</t>
  </si>
  <si>
    <t>ostění : (2+0,9+2)*0,4</t>
  </si>
  <si>
    <t>106 : 1,29*3,44</t>
  </si>
  <si>
    <t>0,9*2,64</t>
  </si>
  <si>
    <t>ostění : (2+0,8+2)*0,15</t>
  </si>
  <si>
    <t>107 : 1,49*3,44</t>
  </si>
  <si>
    <t>(2+0,8+2)*0,15</t>
  </si>
  <si>
    <t>Odkaz na mn. položky pořadí 56 : 11,56300</t>
  </si>
  <si>
    <t>612421321R00</t>
  </si>
  <si>
    <t>Oprava vnitřních vápenných omítek stěn v množství opravované plochy přes 10 do 30 %, hladkých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</si>
  <si>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</si>
  <si>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</si>
  <si>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</si>
  <si>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 xml:space="preserve">skl. P2, P7 (odhad) : </t>
  </si>
  <si>
    <t>101 : 2,08*0,1</t>
  </si>
  <si>
    <t>106 : 4,85*0,1</t>
  </si>
  <si>
    <t>107 : 1,34*0,1</t>
  </si>
  <si>
    <t>632411150RT2</t>
  </si>
  <si>
    <t>Potěr ze suchých směsí cementový, tloušťky 50 mm, bez penetrace</t>
  </si>
  <si>
    <t>s rozprostřením a uhlazením</t>
  </si>
  <si>
    <t xml:space="preserve">skl. P2, P7 : </t>
  </si>
  <si>
    <t>101 : 2,08</t>
  </si>
  <si>
    <t>632415102R00</t>
  </si>
  <si>
    <t>Potěr ze suchých směsí cementový samonivelační podkladový, tloušťky 2 mm, včetně penetrace</t>
  </si>
  <si>
    <t xml:space="preserve">skl. P1 : </t>
  </si>
  <si>
    <t>101 : 8,35</t>
  </si>
  <si>
    <t>632415106RT4</t>
  </si>
  <si>
    <t>Potěr ze suchých směsí cementový samonivelační s rozptýlenou výztuží, tloušťky 6 mm, včetně penetrace</t>
  </si>
  <si>
    <t xml:space="preserve">skl. P5, P6 : </t>
  </si>
  <si>
    <t>642945121R00</t>
  </si>
  <si>
    <t>Osazení ocelových zárubní protipožárních jednokřídlových, zazděním, nebo zalitím betonovou zálivkou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</si>
  <si>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</si>
  <si>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D01 : 1</t>
  </si>
  <si>
    <t>55331243R</t>
  </si>
  <si>
    <t>zárubeň kovová s těsněním, provedení s děleným tepelným mostem; pro bezpečnostní dveře; jednokřídlé; š profilu 150 mm; š průchodu 900 mm; h průchodu 1 970 mm; t1= 50 mm; t2= 65 mm</t>
  </si>
  <si>
    <t>EI 30</t>
  </si>
  <si>
    <t>Odkaz na mn. položky pořadí 34 : 1,00000</t>
  </si>
  <si>
    <t>941955002R00</t>
  </si>
  <si>
    <t>Lešení lehké pracovní pomocné pomocné, o výšce lešeňové podlahy přes 1,2 do 1,9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</si>
  <si>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</si>
  <si>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</si>
  <si>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</si>
  <si>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</si>
  <si>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</si>
  <si>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</si>
  <si>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</si>
  <si>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101/102 : 2,3*3,47</t>
  </si>
  <si>
    <t>-0,6*1,97</t>
  </si>
  <si>
    <t>101/103 : 2,3*2,3</t>
  </si>
  <si>
    <t>-0,8*1,97</t>
  </si>
  <si>
    <t>962031116R00</t>
  </si>
  <si>
    <t>Bourání příček z cihel pálených plných, tloušťky 140 mm</t>
  </si>
  <si>
    <t>108 : (2,14+0,13)*1,9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</si>
  <si>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</si>
  <si>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</si>
  <si>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</si>
  <si>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102  B9 : 0,15*0,45</t>
  </si>
  <si>
    <t>965042131R00</t>
  </si>
  <si>
    <t>Bourání podkladů pod dlažby nebo litých celistvých dlažeb a mazanin  betonových nebo z litého asfaltu, tloušťky do 100 mm, plochy do 4 m2</t>
  </si>
  <si>
    <t>108 skl. SP1b : 1,82*0,06</t>
  </si>
  <si>
    <t>965081713R00</t>
  </si>
  <si>
    <t>Bourání podlah z keramických dlaždic, tloušťky do 10 mm, plochy přes 1 m2</t>
  </si>
  <si>
    <t>bez podkladního lože, s jakoukoliv výplní spár</t>
  </si>
  <si>
    <t xml:space="preserve">skl. SP1a : </t>
  </si>
  <si>
    <t>101 : 4,7</t>
  </si>
  <si>
    <t>102 : 3,11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</si>
  <si>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</si>
  <si>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</si>
  <si>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</si>
  <si>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8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</si>
  <si>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</si>
  <si>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</si>
  <si>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0,9*1,97*2</t>
  </si>
  <si>
    <t>0,6*1,97</t>
  </si>
  <si>
    <t>0,8*1,97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</si>
  <si>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</si>
  <si>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</si>
  <si>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1,25*2,5*2</t>
  </si>
  <si>
    <t>970031200R00</t>
  </si>
  <si>
    <t>Jádrové vrtání, kruhové prostupy v cihelném zdivu jádrové vrtání, do D 200 mm</t>
  </si>
  <si>
    <t>pozn. N6 : 0,3*3</t>
  </si>
  <si>
    <t>971035641R00</t>
  </si>
  <si>
    <t>Vybourání otvorů ve zdivu cihelném z jakýchkoliv cihel pálených_x000D_
 na maltu cementovou, plochy do 4 m2, tloušťky do 300 mm</t>
  </si>
  <si>
    <t>základovém nebo nadzákladovém,</t>
  </si>
  <si>
    <t>Včetně pomocného lešení o výšce podlahy do 1900 mm a pro zatížení do 1,5 kPa  (150 kg/m2).</t>
  </si>
  <si>
    <t>101 : 0,8*2,14*0,25</t>
  </si>
  <si>
    <t>102 : 0,8*2,14*0,3</t>
  </si>
  <si>
    <t>1*2,14*0,28</t>
  </si>
  <si>
    <t>103/104 : 1,45*2,14*0,27</t>
  </si>
  <si>
    <t>-0,89*2,04*0,27</t>
  </si>
  <si>
    <t>971035661R00</t>
  </si>
  <si>
    <t>Vybourání otvorů ve zdivu cihelném z jakýchkoliv cihel pálených_x000D_
 na maltu cementovou, plochy do 4 m2, tloušťky do 600 mm</t>
  </si>
  <si>
    <t>106/107 : 0,9*2,14*0,5</t>
  </si>
  <si>
    <t>973031325R00</t>
  </si>
  <si>
    <t>Vysekání v cihelném zdivu výklenků a kapes kapes na jakoukoliv maltu vápennou nebo vápenocementovou, plochy do 0,1 m2, hloubky do 300 mm</t>
  </si>
  <si>
    <t>973031824R00</t>
  </si>
  <si>
    <t>Vysekání v cihelném zdivu výklenků a kapes kapes pro zavázání nových zdí_x000D_
 na jakoukoliv maltu vápennou nebo vápenocementovou, tloušťky do 300 mm</t>
  </si>
  <si>
    <t>101/104 : 2,02</t>
  </si>
  <si>
    <t>102/103 : 2,55*2</t>
  </si>
  <si>
    <t>973031825R00</t>
  </si>
  <si>
    <t>Vysekání v cihelném zdivu výklenků a kapes kapes pro zavázání nových zdí_x000D_
 na jakoukoliv maltu vápennou nebo vápenocementovou, tloušťky do 450 mm</t>
  </si>
  <si>
    <t>101 : 2,02*2</t>
  </si>
  <si>
    <t>973031826R00</t>
  </si>
  <si>
    <t>Vysekání v cihelném zdivu výklenků a kapes kapes pro zavázání nových zdí_x000D_
 na jakoukoliv maltu vápennou nebo vápenocementovou, tloušťky do 600 mm</t>
  </si>
  <si>
    <t>103/105 : 2,55*2</t>
  </si>
  <si>
    <t>0,6*2</t>
  </si>
  <si>
    <t>974031164R00</t>
  </si>
  <si>
    <t>Vysekání rýh v jakémkoliv zdivu cihelném v ploše_x000D_
 do hloubky 150 mm, šířky do 150 mm</t>
  </si>
  <si>
    <t>pro překlady : 1,3*2</t>
  </si>
  <si>
    <t>2,2*2</t>
  </si>
  <si>
    <t>1,75*2</t>
  </si>
  <si>
    <t>1,2*3</t>
  </si>
  <si>
    <t>978011141R00</t>
  </si>
  <si>
    <t>Otlučení omítek vápenných nebo vápenocementových vnitřních s vyškrabáním spár, s očištěním zdiva stropů, v rozsahu do 30 %</t>
  </si>
  <si>
    <t>Odkaz na mn. položky pořadí 26 : 68,45000</t>
  </si>
  <si>
    <t>978013141R00</t>
  </si>
  <si>
    <t>Otlučení omítek vápenných nebo vápenocementových vnitřních s vyškrabáním spár, s očištěním zdiva stěn, v rozsahu do 30 %</t>
  </si>
  <si>
    <t>Odkaz na mn. položky pořadí 29 : 245,74950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</si>
  <si>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</si>
  <si>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</si>
  <si>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</si>
  <si>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102 : (1,38+2,25+0,09+0,09+1,33)*2</t>
  </si>
  <si>
    <t>-1*2</t>
  </si>
  <si>
    <t>108 : (0,7+0,72)*1,35</t>
  </si>
  <si>
    <t>106 : 1,8*0,75</t>
  </si>
  <si>
    <t>1,01*1,6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</si>
  <si>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</si>
  <si>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</si>
  <si>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</si>
  <si>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</si>
  <si>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</si>
  <si>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 xml:space="preserve">Hmotnosti z položek s pořadovými čísly: : </t>
  </si>
  <si>
    <t xml:space="preserve">1,2,3,4,5,6,7,8,9,10,11,12,13,14,15,16,17,18,19,20,21,22,23,24,25,26,27,28,29,30,31,32,33,34,35,36, : </t>
  </si>
  <si>
    <t xml:space="preserve">37,38,39,40,44,45,47,48,49,53, : </t>
  </si>
  <si>
    <t>Součet: : 24,28037</t>
  </si>
  <si>
    <t>711212000R00</t>
  </si>
  <si>
    <t>Izolace proti vodě nátěr podkladní pod hydroizolační stěrky</t>
  </si>
  <si>
    <t>800-711</t>
  </si>
  <si>
    <t>Odkaz na mn. položky pořadí 59 : 23,26580</t>
  </si>
  <si>
    <t>711212002RT3</t>
  </si>
  <si>
    <t>Izolace proti vodě stěrka hydroizolační  proti vlhkosti</t>
  </si>
  <si>
    <t>jednovrstvá</t>
  </si>
  <si>
    <t xml:space="preserve">skl. P1, P2, P7 : </t>
  </si>
  <si>
    <t>stěna : (1+1,29+1)*2,02</t>
  </si>
  <si>
    <t>711212601RT2</t>
  </si>
  <si>
    <t>Izolace proti vodě doplňky_x000D_
 těsnicí pás š.100 mm do spoje podlaha-stěna</t>
  </si>
  <si>
    <t>101 : (4,13+2,3)*2</t>
  </si>
  <si>
    <t>-0,9-0,7-0,7-0,8-0,9</t>
  </si>
  <si>
    <t>106 : (3,37+2,04)*2</t>
  </si>
  <si>
    <t>-0,7</t>
  </si>
  <si>
    <t>107 : (1,5+0,9)*2</t>
  </si>
  <si>
    <t>711212611RT2</t>
  </si>
  <si>
    <t>Izolace proti vodě doplňky_x000D_
 těsnicí pás šířky 100 mm do svislých koutů</t>
  </si>
  <si>
    <t>106 : 2*2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</si>
  <si>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</si>
  <si>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</si>
  <si>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</si>
  <si>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58,59,60,61, : </t>
  </si>
  <si>
    <t>Součet: : 0,09184</t>
  </si>
  <si>
    <t>713121111R00</t>
  </si>
  <si>
    <t>Montáž tepelné izolace podlah  jednovrstvá, bez dodávky materiálu</t>
  </si>
  <si>
    <t>800-713</t>
  </si>
  <si>
    <t>105 skl.P8 : 1,8*0,8</t>
  </si>
  <si>
    <t>771315131xxx</t>
  </si>
  <si>
    <t>Izolace podlah tepelná pod topné rohože, tl. 6 mm, lepením, včetně izolace a flex.lepidla, pro prostory s termickým namáháním</t>
  </si>
  <si>
    <t>Doplňková tenkovrstvá tepelná izolace pod topné rohože z extrudovaného polystyrenu s vysokou hustotou, povrchová úprava z obou stran provedena polymercementovou stěrkovou hmotou vyztuženou sklovláknitou síťovinou; pevnost v tlaku ? 300 kPa; Tepelný odpor R = 0,15 m2K/W; Třída reakce na oheň: E</t>
  </si>
  <si>
    <t xml:space="preserve">skl. P7 : </t>
  </si>
  <si>
    <t>63150909.AR</t>
  </si>
  <si>
    <t>deska izolační minerální vlákno; tl. 15,0 mm; součinitel tepelné vodivosti 0,033 W/mK; R = 0,600 m2K/W; obj. hmotnost 100,00 kg/m3; hydrofobizováno</t>
  </si>
  <si>
    <t>Koeficient prořez: 0,05</t>
  </si>
  <si>
    <t>63150910.AR</t>
  </si>
  <si>
    <t>deska izolační minerální vlákno; tl. 20,0 mm; součinitel tepelné vodivosti 0,033 W/mK; R = 0,750 m2K/W; obj. hmotnost 100,00 kg/m3; hydrofobizováno</t>
  </si>
  <si>
    <t>Koeficient prořez: 0,1</t>
  </si>
  <si>
    <t>998713101R00</t>
  </si>
  <si>
    <t>Přesun hmot pro izolace tepelné v objektech výšky do 6 m</t>
  </si>
  <si>
    <t>50 m vodorovně</t>
  </si>
  <si>
    <t xml:space="preserve">64,65,66, : </t>
  </si>
  <si>
    <t>Součet: : 0,10538</t>
  </si>
  <si>
    <t>721210817R00</t>
  </si>
  <si>
    <t>Demontáž vpusti vanové, DN 70</t>
  </si>
  <si>
    <t>800-721</t>
  </si>
  <si>
    <t>108 podlahová vpust B11 : 1</t>
  </si>
  <si>
    <t>725110814R00</t>
  </si>
  <si>
    <t>Demontáž klozetů kombinovaných</t>
  </si>
  <si>
    <t>soubor</t>
  </si>
  <si>
    <t>102 : 1</t>
  </si>
  <si>
    <t>115 : 1</t>
  </si>
  <si>
    <t>725210821R00</t>
  </si>
  <si>
    <t>Demontáž umyvadel umyvadel bez výtokových armatur</t>
  </si>
  <si>
    <t>725220851R00</t>
  </si>
  <si>
    <t>Demontáž van včetně obezdívky</t>
  </si>
  <si>
    <t>736211204R00</t>
  </si>
  <si>
    <t>Podlahové topení elektrické vytápění elektrickými rohožemi měrný výkon 150 W/m2, plocha 3-4 m2, včetně dodávky materiálu</t>
  </si>
  <si>
    <t>800-731</t>
  </si>
  <si>
    <t>Obsahuje dodávku a uložení topných rohoží, regulátoru (včetně senzorů), technickou přípravu, instruktáž a oživení, seřízení regulace a ovládání, neobsahuje úpravu podkladu.</t>
  </si>
  <si>
    <t>s pokojový termostatatem regulovatelným, včetně dodávky rámečku a krytu</t>
  </si>
  <si>
    <t>106 : 3,5</t>
  </si>
  <si>
    <t>762523104RT3</t>
  </si>
  <si>
    <t>Položení podlah s dodávkou materiálu z prken hoblovaných na sraz, tloušťky 24 mm</t>
  </si>
  <si>
    <t>800-762</t>
  </si>
  <si>
    <t>762526110RT3</t>
  </si>
  <si>
    <t>Položení podlah s dodávkou materiálu polštářů pod podlahy rozteče do 65 cm, řezivo 100 x 50 mm</t>
  </si>
  <si>
    <t xml:space="preserve">skl P6 : </t>
  </si>
  <si>
    <t>102 : 2,74</t>
  </si>
  <si>
    <t>762521811R00</t>
  </si>
  <si>
    <t>Demontáž podlah bez polštářů , z prken, tloušťky do 32 mm</t>
  </si>
  <si>
    <t xml:space="preserve">skl. SP4a, SP5 : </t>
  </si>
  <si>
    <t>105 : 11,5</t>
  </si>
  <si>
    <t>106 : 14,6</t>
  </si>
  <si>
    <t>762522811R00</t>
  </si>
  <si>
    <t>Demontáž podlah s polštáři , z prken, tloušťky do 32 mm</t>
  </si>
  <si>
    <t xml:space="preserve">skl. SP4b : </t>
  </si>
  <si>
    <t>103 : 1,99</t>
  </si>
  <si>
    <t>762526811R00</t>
  </si>
  <si>
    <t>Demontáž podlah bez polštářů , z desek dřevotřískovýh, překližkových, sololitových , tloušťky do 20 mm</t>
  </si>
  <si>
    <t xml:space="preserve">skl. SP4a, 4b : </t>
  </si>
  <si>
    <t>998762102R00</t>
  </si>
  <si>
    <t>Přesun hmot pro konstrukce tesařské v objektech výšky do 12 m</t>
  </si>
  <si>
    <t xml:space="preserve">73,74, : </t>
  </si>
  <si>
    <t>Součet: : 0,49056</t>
  </si>
  <si>
    <t>763613232R00</t>
  </si>
  <si>
    <t>Montáž záklop stropů, z desek tl. nad 18 mm, na P+D, šroubováním, bez dodávky desky</t>
  </si>
  <si>
    <t>800-763</t>
  </si>
  <si>
    <t>vč. dodávky a montáže spojovacího materiálu</t>
  </si>
  <si>
    <t>105 skl.P8  I100 : 1,8*0,8</t>
  </si>
  <si>
    <t>763614132R00</t>
  </si>
  <si>
    <t>Montáž podlahy, z desek tl. do 18 mm, na P+D, šroubováním, bez dodávky desky</t>
  </si>
  <si>
    <t>105 skl.P8 dvě vrstvy : 1,8*0,8*2</t>
  </si>
  <si>
    <t xml:space="preserve">skl. P5, P6 dvě vstvy : </t>
  </si>
  <si>
    <t>102 : 13,33*2</t>
  </si>
  <si>
    <t>103 : 14,6*2</t>
  </si>
  <si>
    <t>104 : 5,33*2</t>
  </si>
  <si>
    <t>59590743R</t>
  </si>
  <si>
    <t>deska cementotřísková l = 3 350 mm; š = 1 250 mm; tl. 24,0 mm; povrch hladký</t>
  </si>
  <si>
    <t>Odkaz na mn. položky pořadí 79 : 1,44000</t>
  </si>
  <si>
    <t>60624194R</t>
  </si>
  <si>
    <t>překližka vodovzdorná; fólie oboustranně hladká; BR; tl = 15,0 mm; š = 2 500 mm; h = 1 250,0 mm; počet vrstev 9</t>
  </si>
  <si>
    <t>60726120R</t>
  </si>
  <si>
    <t>deska dřevoštěpková třívrstvá pro prostředí vlhké; strana broušená; hrana pero/drážka; tl = 15,0 mm</t>
  </si>
  <si>
    <t>998763101R00</t>
  </si>
  <si>
    <t>Přesun hmot dřevostaveb v objektech výšky do 6 m</t>
  </si>
  <si>
    <t xml:space="preserve">79,80,81,82,83, : </t>
  </si>
  <si>
    <t>Součet: : 0,90043</t>
  </si>
  <si>
    <t>766421811R00</t>
  </si>
  <si>
    <t>Demontáž obložení podhledů panely velikosti do 1,5 m2</t>
  </si>
  <si>
    <t>800-766</t>
  </si>
  <si>
    <t>101 : 2,3*1,94</t>
  </si>
  <si>
    <t>766421822R00</t>
  </si>
  <si>
    <t>Demontáž obložení podhledů podkladových roštů</t>
  </si>
  <si>
    <t>Odkaz na mn. položky pořadí 85 : 4,46200</t>
  </si>
  <si>
    <t>766661422R00</t>
  </si>
  <si>
    <t>Montáž dveřních křídel kompletizovaných otevíravých , protipožárních, do ocelové nebo fošnové zárubně, jednokřídlových, šířky přes 800 mm</t>
  </si>
  <si>
    <t>Dveře s protipožární odolností do 30 minut.</t>
  </si>
  <si>
    <t>766662811R00</t>
  </si>
  <si>
    <t>Demontáž dveřních křídel prahů dveří_x000D_
 jednokřídlových</t>
  </si>
  <si>
    <t>766662812R00</t>
  </si>
  <si>
    <t>Demontáž dveřních křídel prahů dveří_x000D_
 dvoukřídlových</t>
  </si>
  <si>
    <t>2</t>
  </si>
  <si>
    <t>766664911R00</t>
  </si>
  <si>
    <t>Oprava dveřních křídel doplňkové práce pro opravu dveřních křídel_x000D_
 vyřezání otvoru v dveřních křídlech pro zasklení nebo větrání, kompletizovaných</t>
  </si>
  <si>
    <t>D06 : 2</t>
  </si>
  <si>
    <t>766670011R00</t>
  </si>
  <si>
    <t>Montáž obložkové zárubně a dveřního křídla jednokřídlového</t>
  </si>
  <si>
    <t>D/03 : 1</t>
  </si>
  <si>
    <t>D/04 : 2</t>
  </si>
  <si>
    <t>D/06 : 2</t>
  </si>
  <si>
    <t>766670021R00</t>
  </si>
  <si>
    <t>Montáž kliky a štítku Montáž kliky a štítku</t>
  </si>
  <si>
    <t>D03 : 1</t>
  </si>
  <si>
    <t>D04 : 2</t>
  </si>
  <si>
    <t>766825811xxx</t>
  </si>
  <si>
    <t>Demontáž nábytku vestavěného Demontáž dřevěné konstrukce postele včetně dřevěných schodů</t>
  </si>
  <si>
    <t>pozn. B14 : 1</t>
  </si>
  <si>
    <t>76781110xxx</t>
  </si>
  <si>
    <t>Montáž větracích mřížek</t>
  </si>
  <si>
    <t>RTS 18/ I</t>
  </si>
  <si>
    <t>D06 : 4</t>
  </si>
  <si>
    <t>2834xxx</t>
  </si>
  <si>
    <t>Mřížka větrací dveřní elox. hliník</t>
  </si>
  <si>
    <t xml:space="preserve">pár   </t>
  </si>
  <si>
    <t>54914591R</t>
  </si>
  <si>
    <t>kování stavební - prvek: kliky se štíty pro klíč; provedení Cr; pro dveře</t>
  </si>
  <si>
    <t>549146430R</t>
  </si>
  <si>
    <t>kování bezpečnostní klika - knoflík; povrch Cr; příslušenství cylindrická vložka, 5 klíčů; bezpečnostní třída 3</t>
  </si>
  <si>
    <t>61165401R</t>
  </si>
  <si>
    <t>dveře vnitřní š = 700 mm; h = 1 970,0 mm; profilované; otevíravé; počet křídel 1; plné; povrch. úprava laminát CPL; dekor dub, buk, olše, javor, hruška, teak, wenge</t>
  </si>
  <si>
    <t>61165412R</t>
  </si>
  <si>
    <t>dveře vnitřní š = 800 mm; h = 1 970,0 mm; profilované; otevíravé; počet křídel 1; prosklení 2/3; povrch. úprava laminát CPL; dekor dub, buk, olše, javor, hruška, teak, wenge</t>
  </si>
  <si>
    <t>61165413R</t>
  </si>
  <si>
    <t>dveře vnitřní š = 900 mm; h = 1 970,0 mm; profilované; otevíravé; počet křídel 1; prosklení 2/3; povrch. úprava laminát CPL; dekor dub, buk, olše, javor, hruška, teak, wenge</t>
  </si>
  <si>
    <t>61165635R</t>
  </si>
  <si>
    <t>dveře speciální protipožární, bezpečnostní; vnější; š = 900 mm; h = 1 970,0 mm; laminátové, hladké; EI 30 min; třída bezpečnosti 3; otevíravé; počet křídel 1; plné</t>
  </si>
  <si>
    <t>Odkaz na mn. položky pořadí 87 : 1,00000</t>
  </si>
  <si>
    <t>61181511R</t>
  </si>
  <si>
    <t>zárubeň dřevěná obkladová; otočná; pro dveře jednokřídlové; š průchodu 700 mm; h průchodu 1 970 mm; tloušťka stěny 60 až 170 mm; laminovaná; dub, buk, ořech, olše, javor, třešeň, bílá, hruška, teak, bělený dub, šedá</t>
  </si>
  <si>
    <t>61181512R</t>
  </si>
  <si>
    <t>zárubeň dřevěná obkladová; otočná; pro dveře jednokřídlové; š průchodu 800 mm; h průchodu 1 970 mm; tloušťka stěny 60 až 170 mm; laminovaná; dub, buk, ořech, olše, javor, třešeň, bílá, hruška, teak, bělený dub, šedá</t>
  </si>
  <si>
    <t>61181513R</t>
  </si>
  <si>
    <t>zárubeň dřevěná obkladová; otočná; pro dveře jednokřídlové; š průchodu 900 mm; h průchodu 1 970 mm; tloušťka stěny 60 až 170 mm; laminovaná; dub, buk, ořech, olše, javor, třešeň, bílá, hruška, teak, bělený dub, šedá</t>
  </si>
  <si>
    <t>998766101R00</t>
  </si>
  <si>
    <t>Přesun hmot pro konstrukce truhlářské v objektech výšky do 6 m</t>
  </si>
  <si>
    <t xml:space="preserve">91,93,95,96,98,99,100,101,102,103,104, : </t>
  </si>
  <si>
    <t>Součet: : 0,42789</t>
  </si>
  <si>
    <t>767996801R00</t>
  </si>
  <si>
    <t>Demontáž ostatních doplňků staveb atypických konstrukcí_x000D_
 o hmotnosti přes 20 do 50 kg</t>
  </si>
  <si>
    <t>kg</t>
  </si>
  <si>
    <t>800-767</t>
  </si>
  <si>
    <t>107 pozn.B12 (odhad) : 50</t>
  </si>
  <si>
    <t>767612915Rxx</t>
  </si>
  <si>
    <t>Oprava - seřízení plastového okna</t>
  </si>
  <si>
    <t>771101210R00</t>
  </si>
  <si>
    <t>Příprava podkladu pod dlažby penetrace podkladu pod dlažby</t>
  </si>
  <si>
    <t>800-771</t>
  </si>
  <si>
    <t>Odkaz na mn. položky pořadí 111 : 16,62000</t>
  </si>
  <si>
    <t>771315131R00</t>
  </si>
  <si>
    <t>Separace dlažby od podkladu separační a zvukoizolační podložka tl. 6 mm včetně lepidla a překrytí spojů páskou</t>
  </si>
  <si>
    <t xml:space="preserve">skl P1, P2 : </t>
  </si>
  <si>
    <t>771475014RT7</t>
  </si>
  <si>
    <t>Montáž soklíků z dlaždic keramických výšky 100 mm, soklíků vodorovných, kladených do flexibilního tmele</t>
  </si>
  <si>
    <t>101 : (4,13+2,3+0,2+0,17+0,65)*2</t>
  </si>
  <si>
    <t>771575118RU1</t>
  </si>
  <si>
    <t>Montáž podlah vnitřních z dlaždic keramických 600 x 600 mm, režných nebo glazovaných, hladkých, kladených do flexibilního tmele</t>
  </si>
  <si>
    <t>771578011R00</t>
  </si>
  <si>
    <t>Zvláštní úpravy spár spára podlaha-stěna silikonem</t>
  </si>
  <si>
    <t>vč. dodávky a montáže silikonu.</t>
  </si>
  <si>
    <t>Odkaz na mn. položky pořadí 110 : 10,90000</t>
  </si>
  <si>
    <t>106 : (3,52+2,04)*2</t>
  </si>
  <si>
    <t>107 : (1,7+0,9)*2</t>
  </si>
  <si>
    <t>0,9</t>
  </si>
  <si>
    <t>597642070R</t>
  </si>
  <si>
    <t>dlažba keramická š = 600 mm; l = 600 mm; h = 9,0 mm; povrch matný; pro interiér i exteriér</t>
  </si>
  <si>
    <t>597642413R</t>
  </si>
  <si>
    <t>dlažba keramická sokl; š = 95 mm; l = 600 mm; h = 10,0 mm; povrch matný; pro interiér i exteriér</t>
  </si>
  <si>
    <t>20</t>
  </si>
  <si>
    <t>998771101R00</t>
  </si>
  <si>
    <t>Přesun hmot pro podlahy z dlaždic v objektech výšky do 6 m</t>
  </si>
  <si>
    <t xml:space="preserve">108,109,110,111,112,113,114, : </t>
  </si>
  <si>
    <t>Součet: : 0,52269</t>
  </si>
  <si>
    <t>775511244R00</t>
  </si>
  <si>
    <t>Podlahy vlysové lepené včetně dodávky materiálu_x000D_
 z vlysů tloušťky 22 mm, úzkých, bukových, třídy I - výběr</t>
  </si>
  <si>
    <t>800-775</t>
  </si>
  <si>
    <t>do tmele (lepidla), rybinovitě nebo palubovitě včetně olištování stěn dřevěnou lištou</t>
  </si>
  <si>
    <t>včetně penetračního nátěru a podlahových lišt.</t>
  </si>
  <si>
    <t>775592000R00</t>
  </si>
  <si>
    <t>Ostatní práce broušení dřevěných podlah hrubé+střední+jemné</t>
  </si>
  <si>
    <t>775599130R00</t>
  </si>
  <si>
    <t>Ostatní práce přetmelení spárovým tmelem</t>
  </si>
  <si>
    <t>Odkaz na mn. položky pořadí 119 : 24,76000</t>
  </si>
  <si>
    <t>775599144R00</t>
  </si>
  <si>
    <t>Ostatní práce lak dřevěných podlah 1x základní + 2x lak, přebroušení</t>
  </si>
  <si>
    <t>skl P3 : 24,76</t>
  </si>
  <si>
    <t>998775101R00</t>
  </si>
  <si>
    <t>Přesun hmot pro podlahy vlysové a parketové v objektech výšky do 6 m</t>
  </si>
  <si>
    <t xml:space="preserve">116,117,118,119, : </t>
  </si>
  <si>
    <t>Součet: : 0,04591</t>
  </si>
  <si>
    <t>776421200R00</t>
  </si>
  <si>
    <t xml:space="preserve">Lepení podlahových soklíků nebo lišt pryžových soklová lišta </t>
  </si>
  <si>
    <t>včetně vložení a přilepení povlakové krytiny do soklového profilu.</t>
  </si>
  <si>
    <t>102 : (5,05+2,64+0,23)*2</t>
  </si>
  <si>
    <t>-0,9</t>
  </si>
  <si>
    <t>103 : (5,05+2,84+0,73+0,23)*2</t>
  </si>
  <si>
    <t>-0,8-0,95</t>
  </si>
  <si>
    <t>104 : (2,76+1,68)*2</t>
  </si>
  <si>
    <t>776521110R00</t>
  </si>
  <si>
    <t xml:space="preserve">Lepení povlakových podlah z plastů  Lepení povlakových podlah z plastů - pásy z PVC, montáž,  </t>
  </si>
  <si>
    <t>28342451R</t>
  </si>
  <si>
    <t>lišta soklová; pro vinylové podlahy; materiál PVC; š = 11,8 mm; h = 58,0 mm; 9 barev</t>
  </si>
  <si>
    <t>Odkaz na mn. položky pořadí 121 : 38,02000</t>
  </si>
  <si>
    <t>28412256R</t>
  </si>
  <si>
    <t>podlahovina PVC v rolích; š = 2 000,0 mm; l = 30 000 mm; tl. 2,80 mm; heterogenní; povrch. úprava PUR; protiskluzná; oblast bytová, komerční</t>
  </si>
  <si>
    <t>Celková tloušťka: 2,8 mm</t>
  </si>
  <si>
    <t>Nášlapná vrstva: 0,4 mm</t>
  </si>
  <si>
    <t>Šíře: 2; 3 a 4 m</t>
  </si>
  <si>
    <t>Délka role: 30 m</t>
  </si>
  <si>
    <t>Podlahové topení: vhodné</t>
  </si>
  <si>
    <t>Odkaz na mn. položky pořadí 122 : 33,26000</t>
  </si>
  <si>
    <t>soklík : 38*0,06</t>
  </si>
  <si>
    <t>998776101R00</t>
  </si>
  <si>
    <t>Přesun hmot pro podlahy povlakové v objektech výšky do 6 m</t>
  </si>
  <si>
    <t>vodorovně do 50 m</t>
  </si>
  <si>
    <t xml:space="preserve">121,122,123,124, : </t>
  </si>
  <si>
    <t>Součet: : 0,11672</t>
  </si>
  <si>
    <t xml:space="preserve">stěna- stěna svisle : </t>
  </si>
  <si>
    <t>104 : 0,6</t>
  </si>
  <si>
    <t>106 : 2,02*6</t>
  </si>
  <si>
    <t>107 : 2,02*4</t>
  </si>
  <si>
    <t>781101210R00</t>
  </si>
  <si>
    <t>Příprava podkladu pod obklady penetrace podkladu pod obklady</t>
  </si>
  <si>
    <t>včetně dodávky materiálu.</t>
  </si>
  <si>
    <t>Odkaz na mn. položky pořadí 128 : 31,97440</t>
  </si>
  <si>
    <t>781475120RU3</t>
  </si>
  <si>
    <t>Montáž obkladů vnitřních z dlaždic keramických 300 x 600 mm,  , kladených do flexibilního tmele</t>
  </si>
  <si>
    <t>104 : (2,16+0,6)*0,6</t>
  </si>
  <si>
    <t>106 : (3,52+2,04)*2*2,02</t>
  </si>
  <si>
    <t>-0,7*2,02</t>
  </si>
  <si>
    <t>107 : (1,7+0,9)*2*2,02</t>
  </si>
  <si>
    <t>0,9*0,2</t>
  </si>
  <si>
    <t>781497121RS3</t>
  </si>
  <si>
    <t xml:space="preserve">Lišty k obkladům profil rohový eloxovaný hliník, uložení do tmele,  , výška profilu 10 mm,  </t>
  </si>
  <si>
    <t>106 : 2,02*4</t>
  </si>
  <si>
    <t>107 : 2,02*2</t>
  </si>
  <si>
    <t>597813748R</t>
  </si>
  <si>
    <t>obklad keramický š = 298 mm; l = 598 mm; h = 10,0 mm; pro interiér; barva světle šedá; mat</t>
  </si>
  <si>
    <t>998781101R00</t>
  </si>
  <si>
    <t>Přesun hmot pro obklady keramické v objektech výšky do 6 m</t>
  </si>
  <si>
    <t xml:space="preserve">126,127,128,129,130, : </t>
  </si>
  <si>
    <t>Součet: : 0,79707</t>
  </si>
  <si>
    <t>783225600R00</t>
  </si>
  <si>
    <t xml:space="preserve">Nátěry kov.stavebních doplňk.konstrukcí syntetické 2x email,  </t>
  </si>
  <si>
    <t>800-783</t>
  </si>
  <si>
    <t>včetně pomocného lešení.</t>
  </si>
  <si>
    <t>zárubně D01 : 1,2</t>
  </si>
  <si>
    <t>783226100R00</t>
  </si>
  <si>
    <t xml:space="preserve">Nátěry kov.stavebních doplňk.konstrukcí syntetické základní,  </t>
  </si>
  <si>
    <t>pozn. N3  I240 : 3,3*0,85*2</t>
  </si>
  <si>
    <t>105 skl.P8  I100 : 1,2*0,37*4</t>
  </si>
  <si>
    <t>784402801R00</t>
  </si>
  <si>
    <t>Odstranění maleb oškrabáním, v místnostech do 3,8 m</t>
  </si>
  <si>
    <t>800-784</t>
  </si>
  <si>
    <t xml:space="preserve">dle NS : </t>
  </si>
  <si>
    <t>101 : (4,13+2,3)*2*3,35</t>
  </si>
  <si>
    <t>-1*2,02</t>
  </si>
  <si>
    <t>-1,45*2</t>
  </si>
  <si>
    <t>ostění : (2+1+2)*0,65</t>
  </si>
  <si>
    <t>102 : (5,05+2,64)*2*3,35</t>
  </si>
  <si>
    <t>-1,35*2,55</t>
  </si>
  <si>
    <t>103 : (5,05+2,84)*2*3,35</t>
  </si>
  <si>
    <t>-1,25*0,6</t>
  </si>
  <si>
    <t>(2+0,95+2)*0,73</t>
  </si>
  <si>
    <t>104 : (2,76+1,68)*2*3,35</t>
  </si>
  <si>
    <t>-0,75*0,9</t>
  </si>
  <si>
    <t>105 : (5,03+3,38+2,29+3,42+5,01)*3,35</t>
  </si>
  <si>
    <t>-,25*0,6</t>
  </si>
  <si>
    <t>-2*1,83</t>
  </si>
  <si>
    <t>106 : (3,37+0,48+1,14+1,04)*3,35</t>
  </si>
  <si>
    <t>-0,7*2</t>
  </si>
  <si>
    <t xml:space="preserve">stropy : </t>
  </si>
  <si>
    <t xml:space="preserve">- osekané pbklady : </t>
  </si>
  <si>
    <t>Odkaz na mn. položky pořadí 56 : 11,56300*-1</t>
  </si>
  <si>
    <t>784191201R00</t>
  </si>
  <si>
    <t>Příprava povrchu Penetrace (napouštění) podkladu disperzní, jednonásobná</t>
  </si>
  <si>
    <t>Odkaz na mn. položky pořadí 136 : 321,87610</t>
  </si>
  <si>
    <t>784195212R00</t>
  </si>
  <si>
    <t>Malby z malířských směsí otěruvzdorných,  , bělost 82 %, dvojnásobné</t>
  </si>
  <si>
    <t>105 : (5,01+5,03+3,38+2,29+3,42)*3,35</t>
  </si>
  <si>
    <t>106 : (3,37+2,04)*2*0,38</t>
  </si>
  <si>
    <t>107 : (1,5+0,9)*2*0,38</t>
  </si>
  <si>
    <t>979990001R00</t>
  </si>
  <si>
    <t>Poplatek za skládku stavební suti</t>
  </si>
  <si>
    <t xml:space="preserve">Demontážní hmotnosti z položek s pořadovými čísly: : </t>
  </si>
  <si>
    <t xml:space="preserve">38,39,40,41,42,43,44,45,46,47,48,49,50,51,52,53,54,55,56,68,69,70,71,74,75,76,84,85,87,88,92,105, : </t>
  </si>
  <si>
    <t>Součet: : 16,93461</t>
  </si>
  <si>
    <t xml:space="preserve">- dřevo : </t>
  </si>
  <si>
    <t>Odkaz na mn. položky pořadí 138 : 1,66475*-1</t>
  </si>
  <si>
    <t>979990161R00</t>
  </si>
  <si>
    <t>Poplatek za skládku suti - dřevo</t>
  </si>
  <si>
    <t>Odkaz na dem. hmot. položky pořadí 43 : 0,16000</t>
  </si>
  <si>
    <t>Odkaz na dem. hmot. položky pořadí 75 : 0,50288</t>
  </si>
  <si>
    <t>Odkaz na dem. hmot. položky pořadí 76 : 0,03582</t>
  </si>
  <si>
    <t>Odkaz na dem. hmot. položky pořadí 77 : 0,65870</t>
  </si>
  <si>
    <t>Odkaz na dem. hmot. položky pořadí 85 : 0,10999</t>
  </si>
  <si>
    <t>Odkaz na dem. hmot. položky pořadí 86 : 0,03570</t>
  </si>
  <si>
    <t>Odkaz na dem. hmot. položky pořadí 88 : 0,00720</t>
  </si>
  <si>
    <t>Odkaz na dem. hmot. položky pořadí 89 : 0,00446</t>
  </si>
  <si>
    <t>Odkaz na dem. hmot. položky pořadí 93 : 0,15000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</si>
  <si>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</si>
  <si>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</si>
  <si>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</si>
  <si>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</si>
  <si>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</si>
  <si>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38,39,40,41,42,43,44,45,46,47,48,49,50,51,52,53,54,55,56,68,69,70,71,75,76,77,85,86,88,89,93,106, : </t>
  </si>
  <si>
    <t>979081121R00</t>
  </si>
  <si>
    <t>Odvoz suti a vybouraných hmot na skládku příplatek za každý další 1 km</t>
  </si>
  <si>
    <t>Součet: : 101,60766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</si>
  <si>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</si>
  <si>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</si>
  <si>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</si>
  <si>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</si>
  <si>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33,86922</t>
  </si>
  <si>
    <t>Včetně:</t>
  </si>
  <si>
    <t>včetně:</t>
  </si>
  <si>
    <t>946941102RT2</t>
  </si>
  <si>
    <t>Montáž sestavy pojízdného hliníkového lešení (věže) plochy 2,5 x 1,45 m, pracovní výšky do 6,2 m</t>
  </si>
  <si>
    <t>sada</t>
  </si>
  <si>
    <t>pro montáž potrubí vně objektu : 1</t>
  </si>
  <si>
    <t>946941192RT2</t>
  </si>
  <si>
    <t>Montáž sestavy pojízdného hliníkového lešení (věže) nájemné sestavy pojízdného hliníkového lešení (věže)_x000D_
 plochy 2,5 x 1,45 m, pracovní výšky do 6,2 m</t>
  </si>
  <si>
    <t>den</t>
  </si>
  <si>
    <t>946941802RT2</t>
  </si>
  <si>
    <t>Demontáž sestavy pojízdného hliníkového lešení (věže) plochy 2,5 x 1,45 m, pracovní výšky do 6,3 m</t>
  </si>
  <si>
    <t>Odkaz na mn. položky pořadí 1 : 1,00000</t>
  </si>
  <si>
    <t>713411111R00</t>
  </si>
  <si>
    <t>Montáž tepelné izolace potrubí a ohybů pásy nebo rohožemi ovinutými kolem potrubí a staženými ocelovým drátem_x000D_
 jednovrstvá</t>
  </si>
  <si>
    <t>bez povrchové úpravy</t>
  </si>
  <si>
    <t>Včetně pomocného lešení o výšce podlahy do 1900 mm a pro zatížení do 1,5 kPa.</t>
  </si>
  <si>
    <t>potrubí vně objektu : 3,0</t>
  </si>
  <si>
    <t>713491111Rxx</t>
  </si>
  <si>
    <t>Izolace -  oplechování pevného potrubí, D+M</t>
  </si>
  <si>
    <t>Odkaz na mn. položky pořadí 4 : 3,00000</t>
  </si>
  <si>
    <t>63153832R</t>
  </si>
  <si>
    <t>deska izolační pro tech. zařízení; minerální vlákno; tl. 60,0 mm; kašírování Al fólie vyztužená mřížkou; obj. hmotnost 40,00 kg/m3; hydrofobizováno</t>
  </si>
  <si>
    <t xml:space="preserve">4,5,6, : </t>
  </si>
  <si>
    <t>Součet: : 0,00942</t>
  </si>
  <si>
    <t>728115412R00</t>
  </si>
  <si>
    <t>Montáž kruhového ohebného potrubí izolovaného z Al laminátu nebo z Al fólie, do průměru d 200 mm</t>
  </si>
  <si>
    <t>800-728</t>
  </si>
  <si>
    <t xml:space="preserve">1.03 : </t>
  </si>
  <si>
    <t>u ventilátoru : 0,5</t>
  </si>
  <si>
    <t>u tal. ventilů : 2,0</t>
  </si>
  <si>
    <t>728413522R00</t>
  </si>
  <si>
    <t>Montáž talířového ventilu kruhového, do průměru d 200 mm</t>
  </si>
  <si>
    <t>106+107 : 2</t>
  </si>
  <si>
    <t>728415112R00</t>
  </si>
  <si>
    <t xml:space="preserve">Mřížky, regulátory montáž čtyřhranné větrací nebo ventilační mřížky, do průřezu 0,10 m2,  </t>
  </si>
  <si>
    <t>montáž vyústky na kruhové potrubí</t>
  </si>
  <si>
    <t>1.05 : 1</t>
  </si>
  <si>
    <t>728611212R00</t>
  </si>
  <si>
    <t>Montáž radiálního nízkotlakého ventilátoru potrubního do kruhového potrubí,  , do průměru d 200 mm</t>
  </si>
  <si>
    <t>včetně zpětné klapky a spon</t>
  </si>
  <si>
    <t>1.04A</t>
  </si>
  <si>
    <t>Kruhové spiro potrubí v provedení SAFE včetně tvarovek DN 125, D+M</t>
  </si>
  <si>
    <t>bm</t>
  </si>
  <si>
    <t>potrubí SPIRO D 125 mm : 0,8+1,2+0,2+0,5+4,4</t>
  </si>
  <si>
    <t>1.04B</t>
  </si>
  <si>
    <t>Kruhové spiro potrubí v provedení SAFE včetně tvarovek DN 160, D+M</t>
  </si>
  <si>
    <t>1,8+4,8</t>
  </si>
  <si>
    <t>1.06</t>
  </si>
  <si>
    <t>Montážní, těsnící a spojovací materiál</t>
  </si>
  <si>
    <t>ks</t>
  </si>
  <si>
    <t>7280001</t>
  </si>
  <si>
    <t>Uvedení do provozu, zaregulování systému</t>
  </si>
  <si>
    <t>7280002</t>
  </si>
  <si>
    <t>Požární ucpávky</t>
  </si>
  <si>
    <t>kpl</t>
  </si>
  <si>
    <t>1.01</t>
  </si>
  <si>
    <t>Potrubní diagonální ventilátor do kruhového potrubí DN125, dvouotáčkový, včetně zpětné klapky DN125, a 2ks pružných manžet DN125, D+M</t>
  </si>
  <si>
    <t>1.02</t>
  </si>
  <si>
    <t>Plastový talířový odvodní DN 125</t>
  </si>
  <si>
    <t>POL3_0</t>
  </si>
  <si>
    <t>Odkaz na mn. položky pořadí 9 : 2,00000</t>
  </si>
  <si>
    <t>1.05</t>
  </si>
  <si>
    <t>Vyústka na potrubí SPIRO 625 x 75 mm</t>
  </si>
  <si>
    <t>4298150131R</t>
  </si>
  <si>
    <t>potrubí hadice ohebná, tepelně izolovaná; hliníková laminátová fólie, izolace z minerální rohože; pr. 127,0 mm; l = 10 000 mm; tepl. odolnost -30 až 250 °C; použití pro rozvody vzduchotechniky, tzv, husí krk</t>
  </si>
  <si>
    <t>1.03 : 0,3</t>
  </si>
  <si>
    <t>998728101R00</t>
  </si>
  <si>
    <t>Přesun hmot pro vzduchotechniku v objektech výšky do 6 m</t>
  </si>
  <si>
    <t xml:space="preserve">12,13,14,17,18,19, : </t>
  </si>
  <si>
    <t>Součet: : 0,07036</t>
  </si>
  <si>
    <t>612403384R00</t>
  </si>
  <si>
    <t>Hrubá výplň rýh ve stěnách, jakoukoliv maltou maltou ze suchých směsí_x000D_
 70 x 70 mm</t>
  </si>
  <si>
    <t>RTS 19/ I</t>
  </si>
  <si>
    <t>jakékoliv šířky rýhy,</t>
  </si>
  <si>
    <t>Vodovod : 31,0</t>
  </si>
  <si>
    <t>612403386R00</t>
  </si>
  <si>
    <t>Hrubá výplň rýh ve stěnách, jakoukoliv maltou maltou ze suchých směsí_x000D_
 100 x 100 mm</t>
  </si>
  <si>
    <t>Kanalizace : 8,0</t>
  </si>
  <si>
    <t>974031142R00</t>
  </si>
  <si>
    <t>Vysekání rýh v jakémkoliv zdivu cihelném v ploše_x000D_
 do hloubky 70 mm, šířky do 70 mm</t>
  </si>
  <si>
    <t>974031153R00</t>
  </si>
  <si>
    <t>Vysekání rýh v jakémkoliv zdivu cihelném v ploše_x000D_
 do hloubky 100 mm, šířky do 100 mm</t>
  </si>
  <si>
    <t>721176103R00</t>
  </si>
  <si>
    <t>Potrubí z plastových trub vnější průměr D 50 mm, tloušťka stěny 1,8 mm, DN 50</t>
  </si>
  <si>
    <t>Potrubí včetně tvarovek. Bez zednických výpomocí.</t>
  </si>
  <si>
    <t>721176105R00</t>
  </si>
  <si>
    <t>Potrubí z plastových trub vnější průměr D 110 mm, tloušťka stěny 2,7 mm, DN 100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</si>
  <si>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</si>
  <si>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</si>
  <si>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</si>
  <si>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</si>
  <si>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</si>
  <si>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</si>
  <si>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</si>
  <si>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</si>
  <si>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</si>
  <si>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721290111R00</t>
  </si>
  <si>
    <t>Zkouška těsnosti kanalizace v objektech vodou, DN 125</t>
  </si>
  <si>
    <t>13,5+5,0</t>
  </si>
  <si>
    <t>725850145R00</t>
  </si>
  <si>
    <t>Montáž baterií umyvadlových a dřezových pro klimatizační vzduchotechnické jednotky, odvody kondenzátu z komínů, materiál PP, odpad vodorovný; vodní zápach. uzávěrka, D 40 mm, včetnně dodávky materiálu</t>
  </si>
  <si>
    <t>721273150RT1</t>
  </si>
  <si>
    <t>Ventilační hlavice D 50, 75, 110 mm, přivzdušňovací ventil D 50/75/110 mm s dvojitou izolační stěnou, s masivní pryžovou membránou, s odnímatelnou mřížkou proti hmyzu...</t>
  </si>
  <si>
    <t>725860180RT1</t>
  </si>
  <si>
    <t>Zápachová uzávěrka (sifon) pro zařizovací předměty D 40/50 mm; podomítková, pro pračky/myčky; PE; příslušenství přip. koleno, krycí deska nerez, montážní kryt, včetně dodávky materiálu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</si>
  <si>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</si>
  <si>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</si>
  <si>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</si>
  <si>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722172731R00</t>
  </si>
  <si>
    <t>Potrubí z plastických hmot polypropylenové potrubí PP-R, D 20 mm, s 3,4 mm, PN 20, polyfúzně svařované, bez zednických výpomocí</t>
  </si>
  <si>
    <t>včetně tvarovek, bez zednických výpomocí</t>
  </si>
  <si>
    <t>Potrubí včetně tvarovek bez zednických výpomocí.</t>
  </si>
  <si>
    <t>722172732R00</t>
  </si>
  <si>
    <t>Potrubí z plastických hmot polypropylenové potrubí PP-R, D 25 mm, s 4,2 mm, PN 20, polyfúzně svařované, bez zednických výpomocí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</si>
  <si>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</si>
  <si>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</si>
  <si>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</si>
  <si>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722181213RT9</t>
  </si>
  <si>
    <t>Izolace vodovodního potrubí návleková z trubic z pěnového polyetylenu, tloušťka stěny 13 mm, d 28 mm</t>
  </si>
  <si>
    <t>722190401R00</t>
  </si>
  <si>
    <t>Přípojky ke strojům a zařízením DN 15</t>
  </si>
  <si>
    <t>1+1*2+1*2+1*2+1*2+1+1</t>
  </si>
  <si>
    <t>722236521R00</t>
  </si>
  <si>
    <t>Filtr vodovodní, mosazný, vnitřní-vnitřní závit , DN 15, PN 16, včetně dodávky materiálu</t>
  </si>
  <si>
    <t>722237661R00</t>
  </si>
  <si>
    <t>Klapka vodovodní, zpětná, vodorovná, mosazná, vnitřní-vnitřní závit, DN 15, PN 16, včetně dodávky materiálu</t>
  </si>
  <si>
    <t>722237662R00</t>
  </si>
  <si>
    <t>Klapka vodovodní, zpětná, vodorovná, mosazná, vnitřní-vnitřní závit, DN 20, PN 16, včetně dodávky materiálu</t>
  </si>
  <si>
    <t>722237121R00</t>
  </si>
  <si>
    <t>Kohout kulový, mosazný, vnitřní-vnitřní závit, DN 15, PN 42, včetně dodávky materiálu</t>
  </si>
  <si>
    <t>722237122R00</t>
  </si>
  <si>
    <t>Armatury závitové se dvěma závity včetně dodávky materiálu kulový, mosazný, vnitřní-vnitřní závit, DN 20, PN 42, včetně dodávky materiálu</t>
  </si>
  <si>
    <t>722237131R00</t>
  </si>
  <si>
    <t>Kohout kulový s vypouštěním, mosazný, vnitřní-vnitřní závit, DN 15, PN 42, včetně dodávky materiálu</t>
  </si>
  <si>
    <t>722269111R00</t>
  </si>
  <si>
    <t>Vodoměry montáž vodoměru - vodoměr ve specifikaci_x000D_
 závitového jdnovtokového suchoběžného , G 1/2"</t>
  </si>
  <si>
    <t>388214360RM</t>
  </si>
  <si>
    <t>Vodoměr bytový  DN 15/SV  Q3 1,6 m3/hod. + rad.modul</t>
  </si>
  <si>
    <t>722280106R00</t>
  </si>
  <si>
    <t>Tlakové zkoušky vodovodního potrubí do DN 32</t>
  </si>
  <si>
    <t>Včetně dodávky vody, uzavření a zabezpečení konců potrubí.</t>
  </si>
  <si>
    <t>35,5+18,5</t>
  </si>
  <si>
    <t>722290234R00</t>
  </si>
  <si>
    <t>Proplach a dezinfekce vodovodního potrubí do DN 80</t>
  </si>
  <si>
    <t>Včetně dodání desinfekčního prostředku.</t>
  </si>
  <si>
    <t>734255115R00</t>
  </si>
  <si>
    <t>Ventil pojistný závitový 6,0 bar, mosazný, DN 15, vnitřní-vnitřní závit, včetně dodávky materiálu</t>
  </si>
  <si>
    <t>998722101R00</t>
  </si>
  <si>
    <t>Přípojky ke strojům a zařízením v objektech výšky do 6 m</t>
  </si>
  <si>
    <t>732429111R00</t>
  </si>
  <si>
    <t>Čerpadla teplovodní Montáž čerpadel teplovodních oběhových spirálních DN 25</t>
  </si>
  <si>
    <t>42610981.AR</t>
  </si>
  <si>
    <t>čerpadlo oběhové horizontální, mokroběžné; závitové připojení, konstantní otáčky; použití v energetice, pro domovní soustavy rozvodu teplé vody, v průmyslu; druh čerpané kapaliny užitková, topná voda; průtok Q do 0,11 l/s; sací DN 15 mm; výtlač. DN 15 mm; H max 1,25 m; teplota čerpané kapaliny 20 až 70 °C; stav.délka l = 84 mm; napájecí napětí 230 V; mazání ložisek čerpanou kapalinou</t>
  </si>
  <si>
    <t>RTS 14/ I</t>
  </si>
  <si>
    <t>998724101R00</t>
  </si>
  <si>
    <t>Přesun hmot pro strojní vybavení v objektech výšky do 6 m</t>
  </si>
  <si>
    <t>725119306R00</t>
  </si>
  <si>
    <t>Klozetové mísy montáž  závěsné</t>
  </si>
  <si>
    <t>64240062R</t>
  </si>
  <si>
    <t>mísa klozetová diturvit závěsná; h = 360 mm; š = 360 mm; hl. 530 mm; splach. hluboké; sedátko s poklopem; bílá</t>
  </si>
  <si>
    <t>551674068R</t>
  </si>
  <si>
    <t>sedátko klozetové s poklopem; plast; antibakteriální; bílé; úchyty ocelové</t>
  </si>
  <si>
    <t>725219401R00</t>
  </si>
  <si>
    <t>Umyvadlo montáž na šrouby do zdiva</t>
  </si>
  <si>
    <t>642144751R</t>
  </si>
  <si>
    <t>umyvadlo š = 600 mm; hl. 450 mm; diturvit; s otvorem pro baterii; uprostřed; bílé</t>
  </si>
  <si>
    <t>64221373R</t>
  </si>
  <si>
    <t>umývátko š = 400 mm; hl. 310 mm; diturvit; s otvorem pro baterii; vlevo; bílá</t>
  </si>
  <si>
    <t>725249102R00</t>
  </si>
  <si>
    <t>Montáž sprchové mísy a vaničky sprchových mís a vaniček</t>
  </si>
  <si>
    <t>642938096R</t>
  </si>
  <si>
    <t>vanička sprchová čtvercová; l = 900,0 mm; š = 900 mm; hl = 100 mm; průměr odpadu 62 mm; diturvit; bílá; umístění při stěně, v rohu</t>
  </si>
  <si>
    <t>725249103R00</t>
  </si>
  <si>
    <t xml:space="preserve">Montáž sprchového koutu  </t>
  </si>
  <si>
    <t>55428101.AR</t>
  </si>
  <si>
    <t>kout sprchový v = 1 850 mm; š = 900 mm; l = 900 mm; čtvrtkruhový; R 550 mm; vstup rohový; š. vstupu 630 mm; výplň bezpečnostní sklo; čirá</t>
  </si>
  <si>
    <t>725319101R00</t>
  </si>
  <si>
    <t>Dřezy jednoduché montáž_x000D_
 jednoduchého</t>
  </si>
  <si>
    <t>55231346R</t>
  </si>
  <si>
    <t>dřez kuchyňský; jednoduchý; odkap vlevo; nerez, lesk; š = 800 mm; hl. 600 mm; 177 mm; obdélníkový</t>
  </si>
  <si>
    <t>725814101R00</t>
  </si>
  <si>
    <t>Rohové ventily rohový ventil, s filtrem, bez matky, DN 15 x DN 10, mosaz</t>
  </si>
  <si>
    <t>725814122R00</t>
  </si>
  <si>
    <t>Rohové ventily pračkový ventil, se zpětnou klapkou, DN 15 x DN 20, mosaz</t>
  </si>
  <si>
    <t>725829301R00</t>
  </si>
  <si>
    <t>Montáž baterií umyvadlových a dřezových umyvadlové a dřezové stojánkové</t>
  </si>
  <si>
    <t>55145001R</t>
  </si>
  <si>
    <t>baterie umyvadlová směšovací; stojánková; ovládání pákové; povrch chrom; v. výtoku 53 mm</t>
  </si>
  <si>
    <t>55145015R</t>
  </si>
  <si>
    <t>baterie dřezová stojánková; ovládání pákové; povrch chrom; ramínko otočné; 200 mm</t>
  </si>
  <si>
    <t>725849200R00</t>
  </si>
  <si>
    <t>Montáž baterie sprchové nastavitelná výška</t>
  </si>
  <si>
    <t>55145009R</t>
  </si>
  <si>
    <t>baterie sprchová nástěnná; rozteč 150 mm; ovládání pákové; povrch chrom; příslušenství sprchová tyč</t>
  </si>
  <si>
    <t>725849302R00</t>
  </si>
  <si>
    <t>Montáž baterií sprchových držáku sprchy</t>
  </si>
  <si>
    <t>55145352R</t>
  </si>
  <si>
    <t>kombinace sprchová držák pevný; ruční sprcha d 68 mm; hadice 150 cm; povrch chrom</t>
  </si>
  <si>
    <t>725980121R00</t>
  </si>
  <si>
    <t>Dvířka z plastu, 150 x 150 mm, včetně dodávky materiálu</t>
  </si>
  <si>
    <t>998725101R00</t>
  </si>
  <si>
    <t>Přesun hmot pro zařizovací předměty v objektech výšky do 6 m</t>
  </si>
  <si>
    <t>726211123R00</t>
  </si>
  <si>
    <t>Klozet montážní prvek pro zavěšené WC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</si>
  <si>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</si>
  <si>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</si>
  <si>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</si>
  <si>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998726121R00</t>
  </si>
  <si>
    <t>Přesun hmot pro předstěnové systémy v objektech výšky do 6 m</t>
  </si>
  <si>
    <t>979094111R00</t>
  </si>
  <si>
    <t>Nakládání nebo překládání vybouraných hmot</t>
  </si>
  <si>
    <t>979093111R00</t>
  </si>
  <si>
    <t>Uložení suti na skládku bez zhutnění</t>
  </si>
  <si>
    <t>800-6</t>
  </si>
  <si>
    <t>s hrubým urovnáním,</t>
  </si>
  <si>
    <t>005122 R</t>
  </si>
  <si>
    <t>Provozní vlivy</t>
  </si>
  <si>
    <t>POL99_1</t>
  </si>
  <si>
    <t>005211080R</t>
  </si>
  <si>
    <t xml:space="preserve">Bezpečnostní a hygienická opatření na staveništi </t>
  </si>
  <si>
    <t>973031345R00</t>
  </si>
  <si>
    <t>Vysekání v cihelném zdivu výklenků a kapes kapes na jakoukoliv maltu vápennou nebo vápenocementovou, plochy do 0,25 m2, hloubky do 300 mm</t>
  </si>
  <si>
    <t>723120204R00</t>
  </si>
  <si>
    <t>Potrubí z trubek černých závitových svařovaných DN 25</t>
  </si>
  <si>
    <t>bezešvých ČSN 42 0250 a běžných ČSN 42 5710 - jakost 11353.0,</t>
  </si>
  <si>
    <t>Potrubí včetně tvarovek a zednických výpomocí.</t>
  </si>
  <si>
    <t>723190203R00</t>
  </si>
  <si>
    <t>Přípojka plynovodu z trubek závitových, černých, DN 20</t>
  </si>
  <si>
    <t>včetně tvarovek, bez zednických výpomocí,</t>
  </si>
  <si>
    <t>Včetně vyvedení a upevnění výpustek.</t>
  </si>
  <si>
    <t>723190901R00</t>
  </si>
  <si>
    <t>Opravy plynovodního potrubí doplňkové práce_x000D_
 uzavření nebo otevření plynového potrubí při opravách</t>
  </si>
  <si>
    <t>723190907R00</t>
  </si>
  <si>
    <t>Opravy plynovodního potrubí doplňkové práce_x000D_
 odvzdušnění a napuštění plynového potrubí</t>
  </si>
  <si>
    <t>723190909R00</t>
  </si>
  <si>
    <t>Opravy plynovodního potrubí doplňkové práce_x000D_
 neúřední tlaková zkouška dosavadního potrubí</t>
  </si>
  <si>
    <t>723237214R00</t>
  </si>
  <si>
    <t>Kohout kulový  , mosazný, závit vnitřní-vnitřní, DN 20, PN 5, včetně dodávky materiálu</t>
  </si>
  <si>
    <t>723237215R00</t>
  </si>
  <si>
    <t>Kohout kulový  , mosazný, závit vnitřní-vnitřní, DN 25, PN 5, včetně dodávky materiálu</t>
  </si>
  <si>
    <t>005231010R</t>
  </si>
  <si>
    <t>Revize</t>
  </si>
  <si>
    <t>náklady spojené s provedením všech technickými normami předepsaných zkoušek a revizí stavebních konstrukcí nebo stavebních prací.</t>
  </si>
  <si>
    <t>998723101R00</t>
  </si>
  <si>
    <t>Přesun hmot pro vnitřní plynovod v objektech výšky do 6 m</t>
  </si>
  <si>
    <t>783424340R00</t>
  </si>
  <si>
    <t>Nátěry potrubí a armatur syntetické potrubí, do DN 50 mm, dvojnásobné s 1x emailováním a základním nátěrem</t>
  </si>
  <si>
    <t>na vzduchu schnoucí</t>
  </si>
  <si>
    <t>612403393R00</t>
  </si>
  <si>
    <t>Hrubá výplň rýh ve stěnách, jakoukoliv maltou maltou ze suchých směsí_x000D_
 150 x 50 mm</t>
  </si>
  <si>
    <t>971033331R00</t>
  </si>
  <si>
    <t>Vybourání otvorů ve zdivu cihelném z jakýchkoliv cihel pálených_x000D_
 na jakoukoliv maltu vápenou nebo vápenocementovou, plochy do 0,09 m2, tloušťky do 150 mm</t>
  </si>
  <si>
    <t>971033341R00</t>
  </si>
  <si>
    <t>Vybourání otvorů ve zdivu cihelném z jakýchkoliv cihel pálených_x000D_
 na jakoukoliv maltu vápenou nebo vápenocementovou, plochy do 0,09 m2, tloušťky do 300 mm</t>
  </si>
  <si>
    <t>971033351R00</t>
  </si>
  <si>
    <t>Vybourání otvorů ve zdivu cihelném z jakýchkoliv cihel pálených_x000D_
 na jakoukoliv maltu vápenou nebo vápenocementovou, plochy do 0,09 m2, tloušťky do 450 mm</t>
  </si>
  <si>
    <t>971033371R00</t>
  </si>
  <si>
    <t>Vybourání otvorů ve zdivu cihelném z jakýchkoliv cihel pálených_x000D_
 na jakoukoliv maltu vápenou nebo vápenocementovou, plochy do 0,09 m2, tloušťky do 750 mm</t>
  </si>
  <si>
    <t>973031619R00</t>
  </si>
  <si>
    <t>Vysekání v cihelném zdivu výklenků a kapes kapes pro špalíky a krabice_x000D_
 na jakoukoliv maltu vápennou nebo vápenocementovou, velilkosti do 150x150x100 mm</t>
  </si>
  <si>
    <t>kapsy na přípojky otop.těles : 6</t>
  </si>
  <si>
    <t>974031144R00</t>
  </si>
  <si>
    <t>Vysekání rýh v jakémkoliv zdivu cihelném v ploše_x000D_
 do hloubky 70 mm, šířky do 150 mm</t>
  </si>
  <si>
    <t>999281145R00</t>
  </si>
  <si>
    <t>Přesun hmot pro opravy a údržbu objektů pro opravy a údržbu dosavadních objektů včetně vnějších plášťů_x000D_
 výšky do 6 m, nošením</t>
  </si>
  <si>
    <t>904      R02</t>
  </si>
  <si>
    <t>Hzs-zkousky v ramci montaz.praci, Topná zkouška</t>
  </si>
  <si>
    <t>h</t>
  </si>
  <si>
    <t>904      R03</t>
  </si>
  <si>
    <t>Servis - uvedení do provozu, zaškolení obsluhy</t>
  </si>
  <si>
    <t>kpl.</t>
  </si>
  <si>
    <t>900      RT1</t>
  </si>
  <si>
    <t>HZS, Práce v tarifní třídě 4</t>
  </si>
  <si>
    <t>Prav.M</t>
  </si>
  <si>
    <t>HZS</t>
  </si>
  <si>
    <t>POL10_</t>
  </si>
  <si>
    <t>722182011RT1</t>
  </si>
  <si>
    <t>Montáž tepelné izolace potrubí lepicí páska, sponky, do DN 25</t>
  </si>
  <si>
    <t>45+30</t>
  </si>
  <si>
    <t>283771007R</t>
  </si>
  <si>
    <t>pouzdro potrubní tvarovatelné; pěnový polyetylén; vnitřní průměr 15,0 mm; tl. izolace 13,0 mm; provozní teplota  -65 až 90 °C; tepelná vodivost (10°C) 0,0380 W/mK</t>
  </si>
  <si>
    <t>283771031R</t>
  </si>
  <si>
    <t>pouzdro potrubní tvarovatelné; pěnový polyetylén; vnitřní průměr 22,0 mm; tl. izolace 13,0 mm; provozní teplota  -65 až 90 °C; tepelná vodivost (10°C) 0,0380 W/mK</t>
  </si>
  <si>
    <t>28377130R</t>
  </si>
  <si>
    <t>spona na potrubní pouzdro; plastová; tl = 1,00 mm; š = 4,9 mm; l = 32 mm; šedá</t>
  </si>
  <si>
    <t>28377135R</t>
  </si>
  <si>
    <t>páska spojovací PVC; samolepicí; jednostranně; tl. 0,19 mm; š = 38,0 mm; l = 20 m</t>
  </si>
  <si>
    <t>731249322R00</t>
  </si>
  <si>
    <t>Montáž ocelových kotlů do 50 kW (100 kW) závěsných turbo s TUV, odkouření</t>
  </si>
  <si>
    <t>731412253R00</t>
  </si>
  <si>
    <t>Odkouření odkouření pro kondenzační turbo kotle, prodlužovací kus odkouření 2,0 m, systém 80/125 mm</t>
  </si>
  <si>
    <t>731412560R4</t>
  </si>
  <si>
    <t>Distanční držák DN110 - 140 mm, k vedení trubky v šachtě, souprava 4 ks</t>
  </si>
  <si>
    <t>set</t>
  </si>
  <si>
    <t>731412589SET</t>
  </si>
  <si>
    <t>Připojovací sada DN80/125 - koncentrické vedení spalin v šachtě, plastový kryt</t>
  </si>
  <si>
    <t>Obsahuje:</t>
  </si>
  <si>
    <t>koncentrické revizní koleno 87°, popř. revizní T kus,</t>
  </si>
  <si>
    <t>koncentrickou trubku délky 5 mm, krycí rozetu, patní koleno včetně nosného profilu,</t>
  </si>
  <si>
    <t>4x středící rozpěrku, kryt šachty s vyústěním a s integrovaným sacím kusem</t>
  </si>
  <si>
    <t>73199</t>
  </si>
  <si>
    <t>Montáž odkouření, vč.stavebních přípomocí a revize spalinové cesty</t>
  </si>
  <si>
    <t>48417407W</t>
  </si>
  <si>
    <t>Sestava pro vytápění a ohřev teplé vody s kondenzačním kotlem o tepelném výkonu 20 kW, a vrstveným zásobníkem TV o objemu 44 litrů</t>
  </si>
  <si>
    <t>9002111905160T</t>
  </si>
  <si>
    <t>Příslušenství ke kotlům - ovládací modul řízený vnější/interiérovou teplotou, s časovým programem, pro vytápění a ohřev vody</t>
  </si>
  <si>
    <t>KS</t>
  </si>
  <si>
    <t>998731101R00</t>
  </si>
  <si>
    <t>Přesun hmot pro kotelny umístěné ve výšce (hloubce) do 6 m</t>
  </si>
  <si>
    <t>733163102R00</t>
  </si>
  <si>
    <t>Potrubí z měděných trubek měděné potrubí, D 15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</si>
  <si>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</si>
  <si>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</si>
  <si>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733167001R00</t>
  </si>
  <si>
    <t>Příplatek k ceně za zhotovení přípojky z trubek měděných D 15 mm, tloušťka stěny 1 mm</t>
  </si>
  <si>
    <t>6*2</t>
  </si>
  <si>
    <t>733167003R00</t>
  </si>
  <si>
    <t>Příplatek k ceně za zhotovení přípojky z trubek měděných D 22 mm, tloušťka stěny 1 mm</t>
  </si>
  <si>
    <t>733190106R00</t>
  </si>
  <si>
    <t>Tlakové zkoušky potrubí ocelových závitových, plastových, měděných do DN 32</t>
  </si>
  <si>
    <t>998733101R00</t>
  </si>
  <si>
    <t>Přesun hmot pro rozvody potrubí v objektech výšky do 6 m</t>
  </si>
  <si>
    <t>734235122R00</t>
  </si>
  <si>
    <t>Kohout kulový, mosazný, DN 20, PN 42, vnitřní-vnitřní, včetně dodávky materiálu</t>
  </si>
  <si>
    <t>734245422R00</t>
  </si>
  <si>
    <t>Klapka zpětná, mosazná, DN 20, PN 16, vnitřní-vnitřní závit, včetně dodávky materiálu</t>
  </si>
  <si>
    <t>734266426R00</t>
  </si>
  <si>
    <t>Šroubení včetně dodávky materiálu šroubení pro radiátory typu VK dvoutrubkový systém s vypouštěním, DN EK 20 x 15, rohové, PN 10, bronz</t>
  </si>
  <si>
    <t>734266446R00</t>
  </si>
  <si>
    <t>Šroubení včetně dodávky materiálu pro radiátory typu VK dvoutrubkový systém s integrovaným termostatickým ventilem, rohové, bronzové, DN EK 20x15, PN 10, včetně dodávky materiálu</t>
  </si>
  <si>
    <t>734266772R00</t>
  </si>
  <si>
    <t>Šroubení včetně dodávky materiálu svěrné šroubení pro měděné potrubí , D 15 x EK , přímé, PN 10, mosaz</t>
  </si>
  <si>
    <t>(5+1)*2</t>
  </si>
  <si>
    <t>734291113R00</t>
  </si>
  <si>
    <t>Ostatní armatury kohouty plnící a vypouštěcí včetně dodávky materiálu_x000D_
 kulový, napouštěcí a vypouštěcí, mosazný, DN 15, PN 10, včetně dodávky materiálu</t>
  </si>
  <si>
    <t>734295212R00</t>
  </si>
  <si>
    <t>Filtr mosazný, DN 20, PN 20, vnitřní-vnitřní závit, včetně dodávky materiálu</t>
  </si>
  <si>
    <t>734291951MTZ</t>
  </si>
  <si>
    <t>Montáž hlavic ručního/termostat.ovládání</t>
  </si>
  <si>
    <t>55137306.AR</t>
  </si>
  <si>
    <t>hlavice termostatická teplota prostoru 6 až 28 °C; ovládání ruční; provedení kapalinová</t>
  </si>
  <si>
    <t>998734101R00</t>
  </si>
  <si>
    <t>Přesun hmot pro armatury v objektech výšky do 6 m</t>
  </si>
  <si>
    <t>735000912R00</t>
  </si>
  <si>
    <t>Regulace otopného systému při opravách vyregulování dvojregulačních ventilů a kohoutů s termostatickým ovládáním</t>
  </si>
  <si>
    <t>735156920R00</t>
  </si>
  <si>
    <t>Otopná tělesa panelová Doplňkové práce pro otopná tělesa panelová tlakové zkoušky , těles dvouřadých</t>
  </si>
  <si>
    <t>735156930R00</t>
  </si>
  <si>
    <t>Otopná tělesa panelová Doplňkové práce pro otopná tělesa panelová tlakové zkoušky , těles třířadých</t>
  </si>
  <si>
    <t>735158210R00</t>
  </si>
  <si>
    <t>Otopná tělesa panelová Doplňkové práce pro otopná tělesa panelová tlakové zkoušky , těles jednořadých</t>
  </si>
  <si>
    <t>735159111R00</t>
  </si>
  <si>
    <t>Otopná tělesa panelová Montáž otopných těles panelových bez ohledu na počet desek, délky do 1600 mm, bez dodávky materiálu</t>
  </si>
  <si>
    <t>735179110R00</t>
  </si>
  <si>
    <t>Otopná tělesa koupelnová montáž - otopná tělesa ve specifikaci_x000D_
 topných žebříků, bez dodávky materiálu</t>
  </si>
  <si>
    <t>484518227500</t>
  </si>
  <si>
    <t>těleso otopné trubkové koupelnové; zapojení na teplovodnou otopnou soustavu; 523W, ocel.profil 40x30mm; v=1220mm; l=500mm; šířka 30mm; povrch barva bílá; rovné; d trubky 20,0</t>
  </si>
  <si>
    <t>48457504.AR</t>
  </si>
  <si>
    <t>těleso otopné deskové ocelové; čelní deska profilovaná; v = 600 mm; l = 700 mm; hloubka tělesa 66 mm; způsob připojení pravé spodní; ventil kompakt; počet desek 2; počet přídavných přestupných ploch 1; připojovací rozteč 50 mm; tepel.výkon 902 W</t>
  </si>
  <si>
    <t>48457578.AR</t>
  </si>
  <si>
    <t>těleso otopné deskové ocelové; čelní deska profilovaná; v = 600 mm; l = 700 mm; hloubka tělesa 100 mm; způsob připojení pravé spodní; ventil kompakt; počet desek 2; počet přídavných přestupných ploch 2; připojovací rozteč 50 mm; tepel.výkon 1 175 W</t>
  </si>
  <si>
    <t>48457592.AR</t>
  </si>
  <si>
    <t>těleso otopné deskové ocelové; čelní deska profilovaná; v = 900 mm; l = 500 mm; hloubka tělesa 100 mm; způsob připojení pravé spodní; ventil kompakt; počet desek 2; počet přídavných přestupných ploch 2; připojovací rozteč 50 mm; tepel.výkon 1 157 W</t>
  </si>
  <si>
    <t>48457651.AR</t>
  </si>
  <si>
    <t>těleso otopné deskové ocelové; čelní deska profilovaná; v = 600 mm; l = 800 mm; hloubka tělesa 155 mm; způsob připojení pravé spodní; ventil kompakt; počet desek 3; počet přídavných přestupných ploch 3; připojovací rozteč 50 mm; tepel.výkon 1 925 W</t>
  </si>
  <si>
    <t>998735101R00</t>
  </si>
  <si>
    <t>Přesun hmot pro otopná tělesa v objektech výšky do 6 m</t>
  </si>
  <si>
    <t>210802333RT1</t>
  </si>
  <si>
    <t>Montáž šňůry CYSY, 2 x 1,50 mm2, pevně uložené, včetně dodávky šňůry</t>
  </si>
  <si>
    <t>360410019R00</t>
  </si>
  <si>
    <t>Mtz snimace teploty jedn. 112 12</t>
  </si>
  <si>
    <t>734439101MTZ</t>
  </si>
  <si>
    <t>Montáž ovládacího modulu kotle</t>
  </si>
  <si>
    <t>901      RT2</t>
  </si>
  <si>
    <t>HZS - nezměřitelné práce-přípomoci elektro, Práce v tarifní třídě 7</t>
  </si>
  <si>
    <t>34195R</t>
  </si>
  <si>
    <t>materiál pro elektroinstalaci</t>
  </si>
  <si>
    <t>210810041R00</t>
  </si>
  <si>
    <t>Montáž kabelu CYKY 750 V, 2 x 1,5 mm2, pevně uloženého</t>
  </si>
  <si>
    <t>POL1_9</t>
  </si>
  <si>
    <t>34111000R</t>
  </si>
  <si>
    <t>kabel CYKY; instalační; pro pevné uložení ve vnitřních a venk.prostorách v zemi, betonu; Cu plné holé jádro, tvar jádra RE-kulatý jednodrát; počet a průřez žil 2x1,5mm2; počet žil 2; teplota použití -30 až 70 °C; max.provoz.teplota při zkratu 160 °C; min.teplota pokládky -5 °C; průřez vodiče 1,5 mm2; samozhášivý; odolnost vůči UV záření; barva pláště černá</t>
  </si>
  <si>
    <t>210800646R00</t>
  </si>
  <si>
    <t xml:space="preserve">Montáž vodiče H07V-K (CYA), 6 mm2, uloženého pevně,  </t>
  </si>
  <si>
    <t>34142157R</t>
  </si>
  <si>
    <t>vodič CYA (H07V-K); silový, propojovací jednožilový; pevné uložení vnitřní; jádro Cu lanované holé; počet žil 1; jmen.průřez jádra 6,00 mm2; vnější průměr max 6,4 mm; izolace PVC; tl. izolace 0,8 mm; odolný proti šíření plamene</t>
  </si>
  <si>
    <t>210800549R00</t>
  </si>
  <si>
    <t xml:space="preserve">Montáž vodiče H07V-U (CY), 16 mm2, uloženého pevně,  </t>
  </si>
  <si>
    <t>34140968R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</si>
  <si>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</si>
  <si>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210810045R00</t>
  </si>
  <si>
    <t>Montáž kabelu CYKY 750 V, 3 x 1,5 mm2, pevně uloženého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</si>
  <si>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</si>
  <si>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</si>
  <si>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210810046R00</t>
  </si>
  <si>
    <t>Montáž kabelu CYKY 750 V, 3 x 2,5 mm2, pevně uloženého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</si>
  <si>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</si>
  <si>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</si>
  <si>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210810056R00</t>
  </si>
  <si>
    <t>Montáž kabelu CYKY 750 V, 5 x 2,5 mm2, pevně uloženého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</si>
  <si>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</si>
  <si>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</si>
  <si>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210802468R00</t>
  </si>
  <si>
    <t>Montáž šňůry H05RR-F (CGSG), 5 x 2,50 mm2, pevně uložená</t>
  </si>
  <si>
    <t>34145568R</t>
  </si>
  <si>
    <t>kabel H05RR-F (CGSG); ohebný, harmonizovaný, připojovací; volné; Cu jádro lanové pocínované, ohebné; počet žil 5; vnější průměr 16,0 mm; jmen.průřez jádra 2,50 mm2; teplota použití -40 až 60 °C</t>
  </si>
  <si>
    <t>210810053R00</t>
  </si>
  <si>
    <t>Montáž kabelu CYKY 750 V, 4 x 10 mm2, pevně uloženého</t>
  </si>
  <si>
    <t>34111076R</t>
  </si>
  <si>
    <t>kabel CYKY; instalační; pro pevné uložení ve vnitřních a venk.prostorách v zemi, betonu; Cu plné holé jádro, tvar jádra RE-kulatý jednodrát; počet a průřez žil 4x10mm2; počet žil 4; teplota použití -30 až 70 °C; max.provoz.teplota při zkratu 160 °C; min.teplota pokládky -5 °C; průřez vodiče 10,0 mm2; samozhášivý; odolnost vůči UV záření; barva pláště černá</t>
  </si>
  <si>
    <t>220111761R00</t>
  </si>
  <si>
    <t>Svorka uzemňovací</t>
  </si>
  <si>
    <t>35442150R</t>
  </si>
  <si>
    <t>svorka uzemňovací; provedení Fe/Zn</t>
  </si>
  <si>
    <t>210010311R00</t>
  </si>
  <si>
    <t xml:space="preserve">Montáž krabice plastové univerzální, kruhové,  ,  ,  , do zdiva, bez zapojení,  </t>
  </si>
  <si>
    <t>34571518R</t>
  </si>
  <si>
    <t>krabice elektroinstalační pod omítku; univerzální; mat. PVC samozhášivé; teplot.rozsah -5 až 60 °C; určeno pro rozvody s napětím 400 V a proudem max. 16 A; rozměry-průměr,hloubka pr.73x42 mm</t>
  </si>
  <si>
    <t>210010322R00</t>
  </si>
  <si>
    <t xml:space="preserve">Montáž krabice plastové rozvodné, kruhové,  ,  ,  , do zdiva, se zapojením,  </t>
  </si>
  <si>
    <t>345704420000R</t>
  </si>
  <si>
    <t>krabice elektroinstalační pod omítku; rozvodná s víčkem a svorkovnicí; mat. PVC samozhášivé; teplot.rozsah -5 až 60 °C; určeno pro rozvody s napětím 400 V a proudem max. 16 A; rozměry-průměr,hloubka pr.103x50 mm</t>
  </si>
  <si>
    <t>650051171RT1</t>
  </si>
  <si>
    <t>Montáž spínače nástěnného, řaz. 1/0, vratného, včetně dodávky spínače</t>
  </si>
  <si>
    <t>210110001RT2</t>
  </si>
  <si>
    <t>Montáž spínače nástěnného pro prostředí obyčejné nebo vlhké včetně zapojení a dodávky spínače, jednopólového,  , řazení 1</t>
  </si>
  <si>
    <t>210110045RT9</t>
  </si>
  <si>
    <t>Spínač zapuštěný střídavý, řazení 6, IP44, vč. dodávky strojku, rámečku a krytu</t>
  </si>
  <si>
    <t>210110043RT6</t>
  </si>
  <si>
    <t>Montáž spínače zapuštěného a polozapuštěného včetně zapojení, dodávky spínače, krytu a rámečku, sériového,  , řazení 5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</si>
  <si>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</si>
  <si>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</si>
  <si>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</si>
  <si>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</si>
  <si>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210110082R00</t>
  </si>
  <si>
    <t xml:space="preserve">Montáž spínače sporákového zapuštěného včetně doutnavky,  ,  ,  </t>
  </si>
  <si>
    <t>34536398R</t>
  </si>
  <si>
    <t>přípojka sporáková s doutnavkou, zápustná; řazení 3; 20A/400VAC</t>
  </si>
  <si>
    <t>210290522MTZ</t>
  </si>
  <si>
    <t>Montáž objímky</t>
  </si>
  <si>
    <t>34513102R</t>
  </si>
  <si>
    <t>objímka pro žárovku; typ E27 závěsná keramická</t>
  </si>
  <si>
    <t>210-002</t>
  </si>
  <si>
    <t>Mtž LED pásek vč. dodávky lišty, trafa, kabeláž</t>
  </si>
  <si>
    <t>210-003</t>
  </si>
  <si>
    <t>LED pásek 12W/m vč. dodávky lišty, trafa, kabeláž, 5m</t>
  </si>
  <si>
    <t>210201521MTZ</t>
  </si>
  <si>
    <t>Mtž svítidlo LED stropní, byt přisaz 1z+kryt</t>
  </si>
  <si>
    <t>348-001</t>
  </si>
  <si>
    <t>Stropní LED svítdlo IP44, max. 20W, min. 1500lm</t>
  </si>
  <si>
    <t>650101571MTZ</t>
  </si>
  <si>
    <t>Svítidlo LED nástěnné, byt přisaz 1z+kryt</t>
  </si>
  <si>
    <t>348-002</t>
  </si>
  <si>
    <t>Nástěnné LED svítdlo IP44, max. 15W, min. 800lm</t>
  </si>
  <si>
    <t>34195KPL</t>
  </si>
  <si>
    <t>Materiál pro elektroinstalaci</t>
  </si>
  <si>
    <t>357-RB</t>
  </si>
  <si>
    <t>Bytový rozvaděč RB dle výkresu</t>
  </si>
  <si>
    <t>222280241R00</t>
  </si>
  <si>
    <t>Koaxiální kabel v trubkách</t>
  </si>
  <si>
    <t>3412652210D</t>
  </si>
  <si>
    <t>Koaxiální kabel KH21D, PVC 5 mm</t>
  </si>
  <si>
    <t>357-RP</t>
  </si>
  <si>
    <t>Rozvaděč plastový prázdný 46M s trojzásuvkou 230V, vč, montáže</t>
  </si>
  <si>
    <t>222280214R00</t>
  </si>
  <si>
    <t>Kabel UTP/FTP kat.5e v trubkách</t>
  </si>
  <si>
    <t>371201303R</t>
  </si>
  <si>
    <t>kabel UTP Elite, Cat5E, venkovní PE+PVC, odolný proti UV záření</t>
  </si>
  <si>
    <t>222280221R30</t>
  </si>
  <si>
    <t>SYKFY 3x2x0.5 mm v trubkách</t>
  </si>
  <si>
    <t>34121046R</t>
  </si>
  <si>
    <t>kabel SYKFY; sdělovací, stíněný vnitřní; pevné uložení vnitřní; Cu plná holá jádra; počet prvků 3; počet žil v prvku 2; jmen.prům.jádra 0,50 mm; teplota použití -25 až 60 °C; barva pláště šedá</t>
  </si>
  <si>
    <t>210010323R00</t>
  </si>
  <si>
    <t xml:space="preserve">Montáž krabice plastové odbočné, čtvercové,  ,  ,  , do zdiva, se zapojením,  </t>
  </si>
  <si>
    <t>34571532R</t>
  </si>
  <si>
    <t>krabice elektroinstalační pod omítku; s víčkem; mat. PVC samozhášivé; teplot.rozsah -5 až 60 °C; určeno pro rozvody s napětím 400 V a proudem max. 16 A; rozměry-průměr,hloubka 128x128x70 mm</t>
  </si>
  <si>
    <t>220711301R00</t>
  </si>
  <si>
    <t>Montáž detektoru</t>
  </si>
  <si>
    <t>Montáž včetně napojení kabelů.</t>
  </si>
  <si>
    <t>220-001</t>
  </si>
  <si>
    <t>Autonomní požární detektor s akust.signalizací vlastní akubaterií, certif.dle ČSN EN 14 604</t>
  </si>
  <si>
    <t>222323301R00</t>
  </si>
  <si>
    <t>Domácí telefon digitální, na úchyt.body</t>
  </si>
  <si>
    <t>38226869TD</t>
  </si>
  <si>
    <t>Telefon domácí</t>
  </si>
  <si>
    <t>210140461R00</t>
  </si>
  <si>
    <t>Montáž ovladače tlačítkového domovního ovladače polozapuštěného nebo zapuštěného včetně zapojení, bez signálky</t>
  </si>
  <si>
    <t>220-003</t>
  </si>
  <si>
    <t>Zvonkové tlačítko komplet včetně rámečku</t>
  </si>
  <si>
    <t>220-004</t>
  </si>
  <si>
    <t>Zásuvka STA  TV koncová, bílá, komplet včetně dodávky a rámečku provedení do zdi</t>
  </si>
  <si>
    <t>220-005</t>
  </si>
  <si>
    <t>Zásuvka STA TV průběžná, včetně dodávky a rámečku provedení do zdi</t>
  </si>
  <si>
    <t>222290103R00</t>
  </si>
  <si>
    <t>Dvojzásuvka 2xRJ45 UTP kat.5e na omítku</t>
  </si>
  <si>
    <t>371202013R</t>
  </si>
  <si>
    <t>zásuvka datová 2xRJ45, bílá, montáž do instalačních krabic</t>
  </si>
  <si>
    <t>210010002R00</t>
  </si>
  <si>
    <t xml:space="preserve">Montáž trubky ohebné, z PVC, uložené pod omítku, vnější průměr 20 mm,  ,  </t>
  </si>
  <si>
    <t>34571050R</t>
  </si>
  <si>
    <t>trubka ohebná, elektroinstalační; mat. PE není samozhášivý; vnější pr.= 21,2 mm; vnitřní pr.= 16,0 mm; mech.odolnost nízká; mezní hodnota zatížení 320 N/5 cm; teplot.rozsah -25 až 90 °C; stupeň hořlavosti A1; použití: pro přímé zalévání při monolitické betonáži nebo pod omítku</t>
  </si>
  <si>
    <t>34195KPLS</t>
  </si>
  <si>
    <t>Materiál pro slp. elektroinstalaci</t>
  </si>
  <si>
    <t>HZS-001</t>
  </si>
  <si>
    <t>Demontáže</t>
  </si>
  <si>
    <t>HZS-002</t>
  </si>
  <si>
    <t>Napojení na stávající zařízení</t>
  </si>
  <si>
    <t>HZS-003</t>
  </si>
  <si>
    <t>Napojení nového přívodu CYKY 4x10 do rozvaděče RE</t>
  </si>
  <si>
    <t>971033141KPL</t>
  </si>
  <si>
    <t>Vybourání otvorů zeď cihel. d=6 cm, tl. 30 cm, MVC</t>
  </si>
  <si>
    <t>POL1_1</t>
  </si>
  <si>
    <t>973031619R13</t>
  </si>
  <si>
    <t>Vysekání kapes zeď cih. špalíky, krabice 13x13x7cm</t>
  </si>
  <si>
    <t>973031334V00</t>
  </si>
  <si>
    <t>Vysekání kapsy pro rozvaděče silno a slabo, 40x40x10</t>
  </si>
  <si>
    <t>973031616R00</t>
  </si>
  <si>
    <t>Vysekání v cihelném zdivu výklenků a kapes kapes pro špalíky a krabice_x000D_
 na jakoukoliv maltu vápennou nebo vápenocementovou, velilkosti do 100x100x50 mm</t>
  </si>
  <si>
    <t>974031121R00</t>
  </si>
  <si>
    <t>Vysekání rýh v jakémkoliv zdivu cihelném v ploše_x000D_
 do hloubky 30 mm, šířky do 30 mm</t>
  </si>
  <si>
    <t>612403380R00</t>
  </si>
  <si>
    <t>Hrubá výplň rýh ve stěnách, jakoukoliv maltou maltou ze suchých směsí_x000D_
 30 x 30 mm</t>
  </si>
  <si>
    <t>112 : 1*2,03*0,37</t>
  </si>
  <si>
    <t>114 : 1,8*2,06*0,37</t>
  </si>
  <si>
    <t>112 : 2,03*2</t>
  </si>
  <si>
    <t>114 : 2,06*2</t>
  </si>
  <si>
    <t>342261112RS1</t>
  </si>
  <si>
    <t>Příčky z desek sádrokartonových jednoduché opláštění, jednoduchá konstrukce CW 75 tloušťka příčky 100 mm, desky standard, tloušťky 12,5 mm, tloušťka izolace 60 mm</t>
  </si>
  <si>
    <t>109/111 : 5,03*3,44</t>
  </si>
  <si>
    <t>109/110 : 5,03*3,44</t>
  </si>
  <si>
    <t>113-114 : (1+1,98+2,85)*3,44</t>
  </si>
  <si>
    <t>342262411RT3</t>
  </si>
  <si>
    <t>Příčky z desek sádrokartonových instalační příčky, dvojitá ocelová konstrukce CW 50, 2x opláštění tloušťka příčky od 220 mm, desky impregnované, tloušťky 12,5 mm, tloušťka izolace 50 mm</t>
  </si>
  <si>
    <t>113 : 1,85*3,44</t>
  </si>
  <si>
    <t>342264513R00</t>
  </si>
  <si>
    <t>Revizní protipožární dvířka do SDK podhledů rozměr 300x300 mm, požární odolnost EW 30</t>
  </si>
  <si>
    <t>347013215R00</t>
  </si>
  <si>
    <t xml:space="preserve">Předstěny opláštěné sádrokartonovými deskami předsazené stěny spřažené s minerální izolací tl. 40 mm 1 x ocelová konstrukce CD, tloušťka desky 12,5 mm, akustiská protipožární, tloušťka předstěny 67,5 mm, tl. izolace 40 mm,  </t>
  </si>
  <si>
    <t>110 : 5,03*3,4</t>
  </si>
  <si>
    <t>114 : 0,9*1,2</t>
  </si>
  <si>
    <t>113 : 3,7</t>
  </si>
  <si>
    <t>114 : 1,58</t>
  </si>
  <si>
    <t>108 : 8,78</t>
  </si>
  <si>
    <t>109 : 24,86</t>
  </si>
  <si>
    <t>110 : 17,23</t>
  </si>
  <si>
    <t>111 : 14,29</t>
  </si>
  <si>
    <t>112 : 7,2</t>
  </si>
  <si>
    <t>Odkaz na mn. položky pořadí 10 : 72,36000</t>
  </si>
  <si>
    <t>108 : (2,77+2,85+2,77)*3,4</t>
  </si>
  <si>
    <t>ostění : (2+0,9+2)*0,25</t>
  </si>
  <si>
    <t>(2+0,9+2)*0,64</t>
  </si>
  <si>
    <t>109 : 4,84*3,4*2</t>
  </si>
  <si>
    <t>110 : 3,38*3,4*2</t>
  </si>
  <si>
    <t>111 : (2,79+5,03+2,79)*3,4</t>
  </si>
  <si>
    <t>112 : (2,4+2,85+2,4)*3,4</t>
  </si>
  <si>
    <t>ostění : (2,1+0,8+2,1)*0,64</t>
  </si>
  <si>
    <t>113 : (1,73+0,58+0,58)*1,3</t>
  </si>
  <si>
    <t>114 : 1,79*1,3</t>
  </si>
  <si>
    <t>Odkaz na mn. položky pořadí 12 : 148,29900</t>
  </si>
  <si>
    <t>108 : 2</t>
  </si>
  <si>
    <t>108 : 2,85*3,4</t>
  </si>
  <si>
    <t>110 : 0,9*2,64</t>
  </si>
  <si>
    <t>112 : 1*2,03*2</t>
  </si>
  <si>
    <t>114 : 1,8*2,06*2</t>
  </si>
  <si>
    <t>Odkaz na mn. položky pořadí 35 : 5,08380</t>
  </si>
  <si>
    <t>108 : 8,78*0,1</t>
  </si>
  <si>
    <t>113 : 3,7*0,1</t>
  </si>
  <si>
    <t>114 : 1,58*0,1</t>
  </si>
  <si>
    <t xml:space="preserve">skl P4 : </t>
  </si>
  <si>
    <t>D02 : 1</t>
  </si>
  <si>
    <t>Odkaz na mn. položky pořadí 22 : 1,00000</t>
  </si>
  <si>
    <t>115 : 3,68</t>
  </si>
  <si>
    <t>110/112 : 2,85*3,47</t>
  </si>
  <si>
    <t>109/111 : 0,8*2,76*2</t>
  </si>
  <si>
    <t>-0,8*1,97*2</t>
  </si>
  <si>
    <t>111/112 : 0,7*2,76</t>
  </si>
  <si>
    <t>-0,7*1,97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</si>
  <si>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</si>
  <si>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</si>
  <si>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</si>
  <si>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109/110 : 2,85*3,47*0,2</t>
  </si>
  <si>
    <t>-0,8*1,97*0,2</t>
  </si>
  <si>
    <t>0,9*1,97</t>
  </si>
  <si>
    <t>0,7*1,97*2</t>
  </si>
  <si>
    <t>0,8*1,97*3</t>
  </si>
  <si>
    <t>968095001R00</t>
  </si>
  <si>
    <t xml:space="preserve">Vybourání vnitřních parapetů dřevěných, šířky do 25 cm,  </t>
  </si>
  <si>
    <t>110 B7 : 1,8*2</t>
  </si>
  <si>
    <t>N6 : 0,37</t>
  </si>
  <si>
    <t>Odkaz na mn. položky pořadí 15 : 72,36000</t>
  </si>
  <si>
    <t>Odkaz na mn. položky pořadí 18 : 148,29900</t>
  </si>
  <si>
    <t>112 : 1,1*0,6</t>
  </si>
  <si>
    <t>(2,28+0,75)*1,46</t>
  </si>
  <si>
    <t xml:space="preserve">1,2,3,4,5,6,7,8,9,10,11,12,13,14,15,16,17,18,19,20,21,22,23,24,25,26,27,29, : </t>
  </si>
  <si>
    <t>Součet: : 16,21461</t>
  </si>
  <si>
    <t>Odkaz na mn. položky pořadí 38 : 18,10000</t>
  </si>
  <si>
    <t xml:space="preserve">skl P2, P7 : </t>
  </si>
  <si>
    <t>stěna : (1+1)*2,02</t>
  </si>
  <si>
    <t>108 : (2,85+2,77)*2</t>
  </si>
  <si>
    <t>-0,9-0,9-0,7-0,7</t>
  </si>
  <si>
    <t>113 : (2,43+1,7)*2</t>
  </si>
  <si>
    <t>114 : (1,73+0,9)*2</t>
  </si>
  <si>
    <t xml:space="preserve">37,38,39,40, : </t>
  </si>
  <si>
    <t>Součet: : 0,07235</t>
  </si>
  <si>
    <t>Izolace podlah tepelná pod topné rohože, tl. 6 mm, lepením, včetně flex.lepidla, pro prostory s termickým namáháním</t>
  </si>
  <si>
    <t>Odkaz na mn. položky pořadí 42 : 63,58000</t>
  </si>
  <si>
    <t xml:space="preserve">43,44, : </t>
  </si>
  <si>
    <t>Součet: : 0,15761</t>
  </si>
  <si>
    <t>116 : 1</t>
  </si>
  <si>
    <t>112 : 1</t>
  </si>
  <si>
    <t>113 : 2,9</t>
  </si>
  <si>
    <t xml:space="preserve">SP 3b : </t>
  </si>
  <si>
    <t>109 : 12,13</t>
  </si>
  <si>
    <t>110 : 9,48</t>
  </si>
  <si>
    <t xml:space="preserve">sp3a, 3b : </t>
  </si>
  <si>
    <t>110 : 11,19</t>
  </si>
  <si>
    <t>111 : 57,71</t>
  </si>
  <si>
    <t>112 : 5,48</t>
  </si>
  <si>
    <t xml:space="preserve">skl P4 dvě vrstvy : </t>
  </si>
  <si>
    <t>109 : 24,86*2</t>
  </si>
  <si>
    <t>110 : 17,23*2</t>
  </si>
  <si>
    <t>111 : 14,29*2</t>
  </si>
  <si>
    <t>112 : 7,2*2</t>
  </si>
  <si>
    <t xml:space="preserve">51,52,53, : </t>
  </si>
  <si>
    <t>Součet: : 1,56502</t>
  </si>
  <si>
    <t>766112820R00</t>
  </si>
  <si>
    <t>Demontáž dřevěných stěn prosklených</t>
  </si>
  <si>
    <t>včetně demontáže lišt a vysklení,</t>
  </si>
  <si>
    <t>110 B7 : 1,8*2,06</t>
  </si>
  <si>
    <t>D08 : 2</t>
  </si>
  <si>
    <t>D04 : 1</t>
  </si>
  <si>
    <t>D05 : 1</t>
  </si>
  <si>
    <t>D07 : 2</t>
  </si>
  <si>
    <t>D08 : 4</t>
  </si>
  <si>
    <t>61165411R</t>
  </si>
  <si>
    <t>dveře vnitřní š = 700 mm; h = 1 970,0 mm; profilované; otevíravé; počet křídel 1; prosklení 2/3; povrch. úprava laminát CPL; dekor dub, buk, olše, javor, hruška, teak, wenge</t>
  </si>
  <si>
    <t>Odkaz na mn. položky pořadí 55 : 1,00000</t>
  </si>
  <si>
    <t>Odkaz na mn. položky pořadí 64 : 2,00000</t>
  </si>
  <si>
    <t>Odkaz na mn. položky pořadí 65 : 1,00000</t>
  </si>
  <si>
    <t>Odkaz na mn. položky pořadí 66 : 3,00000</t>
  </si>
  <si>
    <t xml:space="preserve">59,62,63,65,66,67,68,69,70, : </t>
  </si>
  <si>
    <t>Součet: : 0,31966</t>
  </si>
  <si>
    <t>Odkaz na mn. položky pořadí 75 : 14,06000</t>
  </si>
  <si>
    <t>108 : (2,85+2,77+0,29+0,64)*2</t>
  </si>
  <si>
    <t>Odkaz na mn. položky pořadí 74 : 9,90000</t>
  </si>
  <si>
    <t>113 : (2,43+1,73)*2</t>
  </si>
  <si>
    <t>18</t>
  </si>
  <si>
    <t xml:space="preserve">73,74,75,76,77,78,79, : </t>
  </si>
  <si>
    <t>Součet: : 0,40906</t>
  </si>
  <si>
    <t>776401800R00</t>
  </si>
  <si>
    <t>Demontáž soklíků nebo lišt pryžových nebo PVC odstranění a uložení na hromady</t>
  </si>
  <si>
    <t>109 : (2,89+3,8+0,64)*2</t>
  </si>
  <si>
    <t>-0,9-0,8-0,8-0,9</t>
  </si>
  <si>
    <t>110 : (2,89+3,75+0,58)*2</t>
  </si>
  <si>
    <t>-0,8</t>
  </si>
  <si>
    <t>111 : (5,03+11,27+0,64)*2</t>
  </si>
  <si>
    <t>0,23*8</t>
  </si>
  <si>
    <t>-0,7-0,8-0,8</t>
  </si>
  <si>
    <t>112 : (3,76+1,7)*2</t>
  </si>
  <si>
    <t>-1-0,7</t>
  </si>
  <si>
    <t>109 : (5,03+4,84+0,23+0,23)*2</t>
  </si>
  <si>
    <t>-0,8*3</t>
  </si>
  <si>
    <t>110 : (5,03+3,38+0,23)*2</t>
  </si>
  <si>
    <t>111 : (5,03+2,79+0,23)*2</t>
  </si>
  <si>
    <t>-0,8-0,7</t>
  </si>
  <si>
    <t>112 : (2,85+2,4+0,74)*2</t>
  </si>
  <si>
    <t>776511810R00</t>
  </si>
  <si>
    <t>Odstranění povlakových podlah z nášlapné plochy lepených, bez podložky, z ploch přes 20 m2</t>
  </si>
  <si>
    <t>Odkaz na mn. položky pořadí 81 : 60,62000</t>
  </si>
  <si>
    <t>Odkaz na mn. položky pořadí 83 : 63,58000</t>
  </si>
  <si>
    <t>soklík : 60,62*0,06</t>
  </si>
  <si>
    <t xml:space="preserve">82,84,85,86, : </t>
  </si>
  <si>
    <t>Součet: : 0,20792</t>
  </si>
  <si>
    <t xml:space="preserve">stěna- stěna (svisle) : </t>
  </si>
  <si>
    <t>109 : 0,6</t>
  </si>
  <si>
    <t>113 : 2,02*5</t>
  </si>
  <si>
    <t>114 : 2,02*4</t>
  </si>
  <si>
    <t>Odkaz na mn. položky pořadí 89 : 26,43760</t>
  </si>
  <si>
    <t>109 : (2,11+0,6)*0,6</t>
  </si>
  <si>
    <t>113 : (2,43+1,73)*2*2,02</t>
  </si>
  <si>
    <t>114 : (1,73+0,9)*2*2,02</t>
  </si>
  <si>
    <t>113 : 2,02</t>
  </si>
  <si>
    <t>114 : 0,9</t>
  </si>
  <si>
    <t xml:space="preserve">88,89,90,91,92, : </t>
  </si>
  <si>
    <t>Součet: : 0,65777</t>
  </si>
  <si>
    <t>108 : (2,77+2,77)*3,35</t>
  </si>
  <si>
    <t>109 : 4,84*3,35*2</t>
  </si>
  <si>
    <t>110 : 3,38*3,35*2</t>
  </si>
  <si>
    <t>-0,9*2,64</t>
  </si>
  <si>
    <t>111 : (2,79+5,03+2,79)*3,35</t>
  </si>
  <si>
    <t>112 : (2,4+2,85+2,4)*3,35</t>
  </si>
  <si>
    <t>-1*2,03</t>
  </si>
  <si>
    <t>113 : (1,73+0,58+0,58)*3,35</t>
  </si>
  <si>
    <t>114 : 1,73*3,35</t>
  </si>
  <si>
    <t>-1,8*2,06</t>
  </si>
  <si>
    <t xml:space="preserve">- odsekané obklady : </t>
  </si>
  <si>
    <t>Odkaz na mn. položky pořadí 35 : 5,08380*-1</t>
  </si>
  <si>
    <t>Odkaz na mn. položky pořadí 96 : 344,18040</t>
  </si>
  <si>
    <t>108 : (2,85+2,77)*2*3,35</t>
  </si>
  <si>
    <t>109 : (4,84+5,03)*2*3,35</t>
  </si>
  <si>
    <t>110 : (5,03+3,38)*2*3,35</t>
  </si>
  <si>
    <t>111 : (5,03+2,79)*2*3,35</t>
  </si>
  <si>
    <t>112 : (2,4+2,28)*2*3,35</t>
  </si>
  <si>
    <t>113 : (1,73+2,43)*2*0,38</t>
  </si>
  <si>
    <t>114 : (1,73+0,9)*2*0,38</t>
  </si>
  <si>
    <t>115 : 1,5*2,5</t>
  </si>
  <si>
    <t>2*2,5</t>
  </si>
  <si>
    <t>1,5*2,5</t>
  </si>
  <si>
    <t>stropy : 2*2,5</t>
  </si>
  <si>
    <t xml:space="preserve">26,27,28,29,30,31,32,33,34,35,46,47,48,49,54,56,80,82, : </t>
  </si>
  <si>
    <t>Součet: : 12,34045</t>
  </si>
  <si>
    <t xml:space="preserve">-dřevo : </t>
  </si>
  <si>
    <t>Odkaz na mn. položky pořadí 98 : 3,64844*-1</t>
  </si>
  <si>
    <t>Odkaz na dem. hmot. položky pořadí 28 : 0,12000</t>
  </si>
  <si>
    <t>Odkaz na dem. hmot. položky pořadí 30 : 0,04007</t>
  </si>
  <si>
    <t>Odkaz na dem. hmot. položky pořadí 48 : 0,38898</t>
  </si>
  <si>
    <t>Odkaz na dem. hmot. položky pořadí 49 : 3,02785</t>
  </si>
  <si>
    <t>Odkaz na dem. hmot. položky pořadí 54 : 0,06074</t>
  </si>
  <si>
    <t>Odkaz na dem. hmot. položky pořadí 56 : 0,01080</t>
  </si>
  <si>
    <t xml:space="preserve">26,27,28,29,30,31,32,33,34,35,46,47,49,50,55,57,81,83, : </t>
  </si>
  <si>
    <t>Součet: : 74,04269</t>
  </si>
  <si>
    <t>Součet: : 24,68090</t>
  </si>
  <si>
    <t>u ventilátoru : 0,4</t>
  </si>
  <si>
    <t>113+114 : 2</t>
  </si>
  <si>
    <t>potrubí SPIRO D 125 mm : 1,5</t>
  </si>
  <si>
    <t>Odkaz na mn. položky pořadí 2 : 2,00000</t>
  </si>
  <si>
    <t xml:space="preserve">4,5,8,9, : </t>
  </si>
  <si>
    <t>Součet: : 0,03235</t>
  </si>
  <si>
    <t>Kanalizace : 5,5</t>
  </si>
  <si>
    <t>Vodovod : 11,0</t>
  </si>
  <si>
    <t>612403388R00</t>
  </si>
  <si>
    <t>Hrubá výplň rýh ve stěnách, jakoukoliv maltou maltou ze suchých směsí_x000D_
 150 x 150 mm</t>
  </si>
  <si>
    <t>Kanalizace : 2,5</t>
  </si>
  <si>
    <t>612401291RT2</t>
  </si>
  <si>
    <t>Omítky malých ploch vnitřních stěn přes 0,09 do 0,25 m2, vápennou štukovou omítkou</t>
  </si>
  <si>
    <t>973031324R00</t>
  </si>
  <si>
    <t>Vysekání v cihelném zdivu výklenků a kapes kapes na jakoukoliv maltu vápennou nebo vápenocementovou, plochy do 0,1 m2, hloubky do 150 mm</t>
  </si>
  <si>
    <t>721176104R00</t>
  </si>
  <si>
    <t>Potrubí HT připojovací vnější průměr D 75 mm, tloušťka stěny 1,9 mm, DN 70</t>
  </si>
  <si>
    <t>včetně tvarovek, objímek. Bez zednických výpomocí.</t>
  </si>
  <si>
    <t>8,0+2,0+3,5</t>
  </si>
  <si>
    <t>72213193PRO0</t>
  </si>
  <si>
    <t>Napojení na stávající stoupací potrubí</t>
  </si>
  <si>
    <t>14,5+12,0</t>
  </si>
  <si>
    <t>Plynovod : 9,5</t>
  </si>
  <si>
    <t>974042542R00</t>
  </si>
  <si>
    <t>Vysekání rýh v podlaze betonové do hloubky 70 mm, šířky do 70 mm</t>
  </si>
  <si>
    <t>nebo dlažbě s betonovým podkladem</t>
  </si>
  <si>
    <t>631312141R00</t>
  </si>
  <si>
    <t>Doplnění mazanin betonem prostým rýh v dosavadních mazaninách</t>
  </si>
  <si>
    <t>prostým betonem (s dodáním hmot) bez potěru,</t>
  </si>
  <si>
    <t>0,7*0,7*3,5</t>
  </si>
  <si>
    <t>971033381R00</t>
  </si>
  <si>
    <t>Vybourání otvorů ve zdivu cihelném z jakýchkoliv cihel pálených_x000D_
 na jakoukoliv maltu vápenou nebo vápenocementovou, plochy do 0,09 m2, tloušťky do 900 mm</t>
  </si>
  <si>
    <t>35+32</t>
  </si>
  <si>
    <t>283771020R</t>
  </si>
  <si>
    <t>pouzdro potrubní tvarovatelné; pěnový polyetylén; vnitřní průměr 18,0 mm; tl. izolace 13,0 mm; provozní teplota  -65 až 90 °C; tepelná vodivost (10°C) 0,0380 W/mK</t>
  </si>
  <si>
    <t>733163103R00</t>
  </si>
  <si>
    <t>Potrubí z měděných trubek měděné potrubí, D 18 mm, s 1,0 mm, pájení pomocí kapilárních pájecích tvarovek</t>
  </si>
  <si>
    <t>733167002R00</t>
  </si>
  <si>
    <t>Příplatek k ceně za zhotovení přípojky z trubek měděných D 18 mm, tloušťka stěny 1 mm</t>
  </si>
  <si>
    <t>484518230500</t>
  </si>
  <si>
    <t>těleso otopné trubkové koupelnové; zapojení na teplovodnou otopnou soustavu; 652W, ocel.profil 40x30 mm; v=1500mm; l=500mm; šířka 30mm; povrch barva bílá; rovné; d trubky 20,0</t>
  </si>
  <si>
    <t>48457505.AR</t>
  </si>
  <si>
    <t>těleso otopné deskové ocelové; čelní deska profilovaná; v = 600 mm; l = 800 mm; hloubka tělesa 66 mm; způsob připojení pravé spodní; ventil kompakt; počet desek 2; počet přídavných přestupných ploch 1; připojovací rozteč 50 mm; tepel.výkon 1 030 W</t>
  </si>
  <si>
    <t>48457591R</t>
  </si>
  <si>
    <t>těleso otopné deskové ocelové; čelní deska profilovaná; v = 900 mm; l = 400 mm; hloubka tělesa 100 mm; způsob připojení pravé spodní; ventil kompakt; počet desek 2; počet přídavných přestupných ploch 2; připojovací rozteč 50 mm; tepel.výkon 925 W</t>
  </si>
  <si>
    <t>210110054RT6</t>
  </si>
  <si>
    <t>Montáž spínače zapuštěného a polozapuštěného včetně zapojení, dodávky spínače, krytu a rámečku, střídavého dvojitého,  , řazení 6+6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</si>
</sst>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center" vertical="top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sheetProtection algorithmName="SHA-512" hashValue="hPyazNb6E0gVgra+mcNs2F4LOmgEG9oiPEb2/EMRHkBTPgN/yocD1oE244RPuNRuRvZrtg/Y6AYNpC0Zr4Nc0g==" saltValue="bDZDQuCEv/+boPi8mcxV6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9"/>
  <sheetViews>
    <sheetView showGridLines="0" tabSelected="1" topLeftCell="B1" zoomScaleNormal="100" zoomScaleSheetLayoutView="75" workbookViewId="0">
      <selection activeCell="D14" sqref="D14:G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8" t="s">
        <v>41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4" t="s">
        <v>22</v>
      </c>
      <c r="C2" s="75"/>
      <c r="D2" s="76" t="s">
        <v>44</v>
      </c>
      <c r="E2" s="234" t="s">
        <v>45</v>
      </c>
      <c r="F2" s="235"/>
      <c r="G2" s="235"/>
      <c r="H2" s="235"/>
      <c r="I2" s="235"/>
      <c r="J2" s="236"/>
      <c r="O2" s="1"/>
    </row>
    <row r="3" spans="1:15" ht="27" hidden="1" customHeight="1" x14ac:dyDescent="0.2">
      <c r="A3" s="2"/>
      <c r="B3" s="77"/>
      <c r="C3" s="75"/>
      <c r="D3" s="78"/>
      <c r="E3" s="237"/>
      <c r="F3" s="238"/>
      <c r="G3" s="238"/>
      <c r="H3" s="238"/>
      <c r="I3" s="238"/>
      <c r="J3" s="239"/>
    </row>
    <row r="4" spans="1:15" ht="23.25" customHeight="1" x14ac:dyDescent="0.2">
      <c r="A4" s="2"/>
      <c r="B4" s="79"/>
      <c r="C4" s="80"/>
      <c r="D4" s="81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42</v>
      </c>
      <c r="D5" s="222" t="s">
        <v>46</v>
      </c>
      <c r="E5" s="223"/>
      <c r="F5" s="223"/>
      <c r="G5" s="223"/>
      <c r="H5" s="18" t="s">
        <v>40</v>
      </c>
      <c r="I5" s="83" t="s">
        <v>50</v>
      </c>
      <c r="J5" s="8"/>
    </row>
    <row r="6" spans="1:15" ht="15.75" customHeight="1" x14ac:dyDescent="0.2">
      <c r="A6" s="2"/>
      <c r="B6" s="28"/>
      <c r="C6" s="55"/>
      <c r="D6" s="224" t="s">
        <v>47</v>
      </c>
      <c r="E6" s="225"/>
      <c r="F6" s="225"/>
      <c r="G6" s="225"/>
      <c r="H6" s="18" t="s">
        <v>34</v>
      </c>
      <c r="I6" s="83" t="s">
        <v>51</v>
      </c>
      <c r="J6" s="8"/>
    </row>
    <row r="7" spans="1:15" ht="15.75" customHeight="1" x14ac:dyDescent="0.2">
      <c r="A7" s="2"/>
      <c r="B7" s="29"/>
      <c r="C7" s="56"/>
      <c r="D7" s="82" t="s">
        <v>49</v>
      </c>
      <c r="E7" s="226" t="s">
        <v>48</v>
      </c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1"/>
      <c r="E11" s="241"/>
      <c r="F11" s="241"/>
      <c r="G11" s="241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195" t="s">
        <v>43</v>
      </c>
      <c r="E14" s="195"/>
      <c r="F14" s="195"/>
      <c r="G14" s="195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240"/>
      <c r="F15" s="240"/>
      <c r="G15" s="242"/>
      <c r="H15" s="242"/>
      <c r="I15" s="242" t="s">
        <v>29</v>
      </c>
      <c r="J15" s="243"/>
    </row>
    <row r="16" spans="1:15" ht="23.25" customHeight="1" x14ac:dyDescent="0.2">
      <c r="A16" s="138" t="s">
        <v>24</v>
      </c>
      <c r="B16" s="38" t="s">
        <v>24</v>
      </c>
      <c r="C16" s="60"/>
      <c r="D16" s="61"/>
      <c r="E16" s="206"/>
      <c r="F16" s="207"/>
      <c r="G16" s="206"/>
      <c r="H16" s="207"/>
      <c r="I16" s="206">
        <f>SUMIF(F64:F105,A16,I64:I105)+SUMIF(F64:F105,"PSU",I64:I105)</f>
        <v>0</v>
      </c>
      <c r="J16" s="208"/>
    </row>
    <row r="17" spans="1:10" ht="23.25" customHeight="1" x14ac:dyDescent="0.2">
      <c r="A17" s="138" t="s">
        <v>25</v>
      </c>
      <c r="B17" s="38" t="s">
        <v>25</v>
      </c>
      <c r="C17" s="60"/>
      <c r="D17" s="61"/>
      <c r="E17" s="206"/>
      <c r="F17" s="207"/>
      <c r="G17" s="206"/>
      <c r="H17" s="207"/>
      <c r="I17" s="206">
        <f>SUMIF(F64:F105,A17,I64:I105)</f>
        <v>0</v>
      </c>
      <c r="J17" s="208"/>
    </row>
    <row r="18" spans="1:10" ht="23.25" customHeight="1" x14ac:dyDescent="0.2">
      <c r="A18" s="138" t="s">
        <v>26</v>
      </c>
      <c r="B18" s="38" t="s">
        <v>26</v>
      </c>
      <c r="C18" s="60"/>
      <c r="D18" s="61"/>
      <c r="E18" s="206"/>
      <c r="F18" s="207"/>
      <c r="G18" s="206"/>
      <c r="H18" s="207"/>
      <c r="I18" s="206">
        <f>SUMIF(F64:F105,A18,I64:I105)</f>
        <v>0</v>
      </c>
      <c r="J18" s="208"/>
    </row>
    <row r="19" spans="1:10" ht="23.25" customHeight="1" x14ac:dyDescent="0.2">
      <c r="A19" s="138" t="s">
        <v>153</v>
      </c>
      <c r="B19" s="38" t="s">
        <v>27</v>
      </c>
      <c r="C19" s="60"/>
      <c r="D19" s="61"/>
      <c r="E19" s="206"/>
      <c r="F19" s="207"/>
      <c r="G19" s="206"/>
      <c r="H19" s="207"/>
      <c r="I19" s="206">
        <f>SUMIF(F64:F105,A19,I64:I105)</f>
        <v>0</v>
      </c>
      <c r="J19" s="208"/>
    </row>
    <row r="20" spans="1:10" ht="23.25" customHeight="1" x14ac:dyDescent="0.2">
      <c r="A20" s="138" t="s">
        <v>154</v>
      </c>
      <c r="B20" s="38" t="s">
        <v>28</v>
      </c>
      <c r="C20" s="60"/>
      <c r="D20" s="61"/>
      <c r="E20" s="206"/>
      <c r="F20" s="207"/>
      <c r="G20" s="206"/>
      <c r="H20" s="207"/>
      <c r="I20" s="206">
        <f>SUMIF(F64:F105,A20,I64:I105)</f>
        <v>0</v>
      </c>
      <c r="J20" s="208"/>
    </row>
    <row r="21" spans="1:10" ht="23.25" customHeight="1" x14ac:dyDescent="0.2">
      <c r="A21" s="2"/>
      <c r="B21" s="48" t="s">
        <v>29</v>
      </c>
      <c r="C21" s="62"/>
      <c r="D21" s="63"/>
      <c r="E21" s="209"/>
      <c r="F21" s="244"/>
      <c r="G21" s="209"/>
      <c r="H21" s="244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2">
        <f>ZakladDPHSniVypocet+ZakladDPHZaklVypocet</f>
        <v>0</v>
      </c>
      <c r="H28" s="212"/>
      <c r="I28" s="212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1">
        <f>A27</f>
        <v>0</v>
      </c>
      <c r="H29" s="211"/>
      <c r="I29" s="211"/>
      <c r="J29" s="119" t="s">
        <v>71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52</v>
      </c>
      <c r="C39" s="196"/>
      <c r="D39" s="196"/>
      <c r="E39" s="196"/>
      <c r="F39" s="99">
        <f>'099 01 Naklady'!AE17+'01 01 Pol'!AE702+'01 02 Pol'!AE62+'01 03 Pol'!AE124+'01 04 Pol'!AE50+'01 05 Pol'!AE117+'01 06 Pol'!AE98+'02 01 Pol'!AE534+'02 02 Pol'!AE33+'02 03 Pol'!AE131+'02 04 Pol'!AE57+'02 05 Pol'!AE110+'02 06 Pol'!AE98</f>
        <v>0</v>
      </c>
      <c r="G39" s="100">
        <f>'099 01 Naklady'!AF17+'01 01 Pol'!AF702+'01 02 Pol'!AF62+'01 03 Pol'!AF124+'01 04 Pol'!AF50+'01 05 Pol'!AF117+'01 06 Pol'!AF98+'02 01 Pol'!AF534+'02 02 Pol'!AF33+'02 03 Pol'!AF131+'02 04 Pol'!AF57+'02 05 Pol'!AF110+'02 06 Pol'!AF98</f>
        <v>0</v>
      </c>
      <c r="H39" s="101">
        <f t="shared" ref="H39:H56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200" t="s">
        <v>53</v>
      </c>
      <c r="D40" s="200"/>
      <c r="E40" s="200"/>
      <c r="F40" s="104">
        <f>'099 01 Naklady'!AE17</f>
        <v>0</v>
      </c>
      <c r="G40" s="105">
        <f>'099 01 Naklady'!AF17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88">
        <v>3</v>
      </c>
      <c r="B41" s="107" t="s">
        <v>54</v>
      </c>
      <c r="C41" s="196" t="s">
        <v>55</v>
      </c>
      <c r="D41" s="196"/>
      <c r="E41" s="196"/>
      <c r="F41" s="108">
        <f>'099 01 Naklady'!AE17</f>
        <v>0</v>
      </c>
      <c r="G41" s="101">
        <f>'099 01 Naklady'!AF17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">
      <c r="A42" s="88">
        <v>2</v>
      </c>
      <c r="B42" s="103"/>
      <c r="C42" s="200" t="s">
        <v>56</v>
      </c>
      <c r="D42" s="200"/>
      <c r="E42" s="200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">
      <c r="A43" s="88">
        <v>2</v>
      </c>
      <c r="B43" s="103" t="s">
        <v>54</v>
      </c>
      <c r="C43" s="200" t="s">
        <v>57</v>
      </c>
      <c r="D43" s="200"/>
      <c r="E43" s="200"/>
      <c r="F43" s="104">
        <f>'01 01 Pol'!AE702+'01 02 Pol'!AE62+'01 03 Pol'!AE124+'01 04 Pol'!AE50+'01 05 Pol'!AE117+'01 06 Pol'!AE98</f>
        <v>0</v>
      </c>
      <c r="G43" s="105">
        <f>'01 01 Pol'!AF702+'01 02 Pol'!AF62+'01 03 Pol'!AF124+'01 04 Pol'!AF50+'01 05 Pol'!AF117+'01 06 Pol'!AF98</f>
        <v>0</v>
      </c>
      <c r="H43" s="105">
        <f t="shared" si="1"/>
        <v>0</v>
      </c>
      <c r="I43" s="105">
        <f t="shared" ref="I43:I56" si="2">F43+G43+H43</f>
        <v>0</v>
      </c>
      <c r="J43" s="106" t="str">
        <f t="shared" ref="J43:J56" si="3">IF(CenaCelkemVypocet=0,"",I43/CenaCelkemVypocet*100)</f>
        <v/>
      </c>
    </row>
    <row r="44" spans="1:10" ht="25.5" customHeight="1" x14ac:dyDescent="0.2">
      <c r="A44" s="88">
        <v>3</v>
      </c>
      <c r="B44" s="107" t="s">
        <v>54</v>
      </c>
      <c r="C44" s="196" t="s">
        <v>58</v>
      </c>
      <c r="D44" s="196"/>
      <c r="E44" s="196"/>
      <c r="F44" s="108">
        <f>'01 01 Pol'!AE702</f>
        <v>0</v>
      </c>
      <c r="G44" s="101">
        <f>'01 01 Pol'!AF702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59</v>
      </c>
      <c r="C45" s="196" t="s">
        <v>60</v>
      </c>
      <c r="D45" s="196"/>
      <c r="E45" s="196"/>
      <c r="F45" s="108">
        <f>'01 02 Pol'!AE62</f>
        <v>0</v>
      </c>
      <c r="G45" s="101">
        <f>'01 02 Pol'!AF62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61</v>
      </c>
      <c r="C46" s="196" t="s">
        <v>62</v>
      </c>
      <c r="D46" s="196"/>
      <c r="E46" s="196"/>
      <c r="F46" s="108">
        <f>'01 03 Pol'!AE124</f>
        <v>0</v>
      </c>
      <c r="G46" s="101">
        <f>'01 03 Pol'!AF124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63</v>
      </c>
      <c r="C47" s="196" t="s">
        <v>64</v>
      </c>
      <c r="D47" s="196"/>
      <c r="E47" s="196"/>
      <c r="F47" s="108">
        <f>'01 04 Pol'!AE50</f>
        <v>0</v>
      </c>
      <c r="G47" s="101">
        <f>'01 04 Pol'!AF50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3</v>
      </c>
      <c r="B48" s="107" t="s">
        <v>65</v>
      </c>
      <c r="C48" s="196" t="s">
        <v>66</v>
      </c>
      <c r="D48" s="196"/>
      <c r="E48" s="196"/>
      <c r="F48" s="108">
        <f>'01 05 Pol'!AE117</f>
        <v>0</v>
      </c>
      <c r="G48" s="101">
        <f>'01 05 Pol'!AF117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3</v>
      </c>
      <c r="B49" s="107" t="s">
        <v>67</v>
      </c>
      <c r="C49" s="196" t="s">
        <v>68</v>
      </c>
      <c r="D49" s="196"/>
      <c r="E49" s="196"/>
      <c r="F49" s="108">
        <f>'01 06 Pol'!AE98</f>
        <v>0</v>
      </c>
      <c r="G49" s="101">
        <f>'01 06 Pol'!AF98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>
        <v>2</v>
      </c>
      <c r="B50" s="103" t="s">
        <v>59</v>
      </c>
      <c r="C50" s="200" t="s">
        <v>69</v>
      </c>
      <c r="D50" s="200"/>
      <c r="E50" s="200"/>
      <c r="F50" s="104">
        <f>'02 01 Pol'!AE534+'02 02 Pol'!AE33+'02 03 Pol'!AE131+'02 04 Pol'!AE57+'02 05 Pol'!AE110+'02 06 Pol'!AE98</f>
        <v>0</v>
      </c>
      <c r="G50" s="105">
        <f>'02 01 Pol'!AF534+'02 02 Pol'!AF33+'02 03 Pol'!AF131+'02 04 Pol'!AF57+'02 05 Pol'!AF110+'02 06 Pol'!AF98</f>
        <v>0</v>
      </c>
      <c r="H50" s="105">
        <f t="shared" si="1"/>
        <v>0</v>
      </c>
      <c r="I50" s="105">
        <f t="shared" si="2"/>
        <v>0</v>
      </c>
      <c r="J50" s="106" t="str">
        <f t="shared" si="3"/>
        <v/>
      </c>
    </row>
    <row r="51" spans="1:10" ht="25.5" customHeight="1" x14ac:dyDescent="0.2">
      <c r="A51" s="88">
        <v>3</v>
      </c>
      <c r="B51" s="107" t="s">
        <v>54</v>
      </c>
      <c r="C51" s="196" t="s">
        <v>58</v>
      </c>
      <c r="D51" s="196"/>
      <c r="E51" s="196"/>
      <c r="F51" s="108">
        <f>'02 01 Pol'!AE534</f>
        <v>0</v>
      </c>
      <c r="G51" s="101">
        <f>'02 01 Pol'!AF534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">
      <c r="A52" s="88">
        <v>3</v>
      </c>
      <c r="B52" s="107" t="s">
        <v>59</v>
      </c>
      <c r="C52" s="196" t="s">
        <v>60</v>
      </c>
      <c r="D52" s="196"/>
      <c r="E52" s="196"/>
      <c r="F52" s="108">
        <f>'02 02 Pol'!AE33</f>
        <v>0</v>
      </c>
      <c r="G52" s="101">
        <f>'02 02 Pol'!AF33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">
      <c r="A53" s="88">
        <v>3</v>
      </c>
      <c r="B53" s="107" t="s">
        <v>61</v>
      </c>
      <c r="C53" s="196" t="s">
        <v>62</v>
      </c>
      <c r="D53" s="196"/>
      <c r="E53" s="196"/>
      <c r="F53" s="108">
        <f>'02 03 Pol'!AE131</f>
        <v>0</v>
      </c>
      <c r="G53" s="101">
        <f>'02 03 Pol'!AF131</f>
        <v>0</v>
      </c>
      <c r="H53" s="101">
        <f t="shared" si="1"/>
        <v>0</v>
      </c>
      <c r="I53" s="101">
        <f t="shared" si="2"/>
        <v>0</v>
      </c>
      <c r="J53" s="102" t="str">
        <f t="shared" si="3"/>
        <v/>
      </c>
    </row>
    <row r="54" spans="1:10" ht="25.5" customHeight="1" x14ac:dyDescent="0.2">
      <c r="A54" s="88">
        <v>3</v>
      </c>
      <c r="B54" s="107" t="s">
        <v>63</v>
      </c>
      <c r="C54" s="196" t="s">
        <v>64</v>
      </c>
      <c r="D54" s="196"/>
      <c r="E54" s="196"/>
      <c r="F54" s="108">
        <f>'02 04 Pol'!AE57</f>
        <v>0</v>
      </c>
      <c r="G54" s="101">
        <f>'02 04 Pol'!AF57</f>
        <v>0</v>
      </c>
      <c r="H54" s="101">
        <f t="shared" si="1"/>
        <v>0</v>
      </c>
      <c r="I54" s="101">
        <f t="shared" si="2"/>
        <v>0</v>
      </c>
      <c r="J54" s="102" t="str">
        <f t="shared" si="3"/>
        <v/>
      </c>
    </row>
    <row r="55" spans="1:10" ht="25.5" customHeight="1" x14ac:dyDescent="0.2">
      <c r="A55" s="88">
        <v>3</v>
      </c>
      <c r="B55" s="107" t="s">
        <v>65</v>
      </c>
      <c r="C55" s="196" t="s">
        <v>66</v>
      </c>
      <c r="D55" s="196"/>
      <c r="E55" s="196"/>
      <c r="F55" s="108">
        <f>'02 05 Pol'!AE110</f>
        <v>0</v>
      </c>
      <c r="G55" s="101">
        <f>'02 05 Pol'!AF110</f>
        <v>0</v>
      </c>
      <c r="H55" s="101">
        <f t="shared" si="1"/>
        <v>0</v>
      </c>
      <c r="I55" s="101">
        <f t="shared" si="2"/>
        <v>0</v>
      </c>
      <c r="J55" s="102" t="str">
        <f t="shared" si="3"/>
        <v/>
      </c>
    </row>
    <row r="56" spans="1:10" ht="25.5" customHeight="1" x14ac:dyDescent="0.2">
      <c r="A56" s="88">
        <v>3</v>
      </c>
      <c r="B56" s="107" t="s">
        <v>67</v>
      </c>
      <c r="C56" s="196" t="s">
        <v>68</v>
      </c>
      <c r="D56" s="196"/>
      <c r="E56" s="196"/>
      <c r="F56" s="108">
        <f>'02 06 Pol'!AE98</f>
        <v>0</v>
      </c>
      <c r="G56" s="101">
        <f>'02 06 Pol'!AF98</f>
        <v>0</v>
      </c>
      <c r="H56" s="101">
        <f t="shared" si="1"/>
        <v>0</v>
      </c>
      <c r="I56" s="101">
        <f t="shared" si="2"/>
        <v>0</v>
      </c>
      <c r="J56" s="102" t="str">
        <f t="shared" si="3"/>
        <v/>
      </c>
    </row>
    <row r="57" spans="1:10" ht="25.5" customHeight="1" x14ac:dyDescent="0.2">
      <c r="A57" s="88"/>
      <c r="B57" s="197" t="s">
        <v>70</v>
      </c>
      <c r="C57" s="198"/>
      <c r="D57" s="198"/>
      <c r="E57" s="199"/>
      <c r="F57" s="109">
        <f>SUMIF(A39:A56,"=1",F39:F56)</f>
        <v>0</v>
      </c>
      <c r="G57" s="110">
        <f>SUMIF(A39:A56,"=1",G39:G56)</f>
        <v>0</v>
      </c>
      <c r="H57" s="110">
        <f>SUMIF(A39:A56,"=1",H39:H56)</f>
        <v>0</v>
      </c>
      <c r="I57" s="110">
        <f>SUMIF(A39:A56,"=1",I39:I56)</f>
        <v>0</v>
      </c>
      <c r="J57" s="111">
        <f>SUMIF(A39:A56,"=1",J39:J56)</f>
        <v>0</v>
      </c>
    </row>
    <row r="61" spans="1:10" ht="15.75" x14ac:dyDescent="0.25">
      <c r="B61" s="120" t="s">
        <v>72</v>
      </c>
    </row>
    <row r="63" spans="1:10" ht="25.5" customHeight="1" x14ac:dyDescent="0.2">
      <c r="A63" s="122"/>
      <c r="B63" s="125" t="s">
        <v>17</v>
      </c>
      <c r="C63" s="125" t="s">
        <v>5</v>
      </c>
      <c r="D63" s="126"/>
      <c r="E63" s="126"/>
      <c r="F63" s="127" t="s">
        <v>73</v>
      </c>
      <c r="G63" s="127"/>
      <c r="H63" s="127"/>
      <c r="I63" s="127" t="s">
        <v>29</v>
      </c>
      <c r="J63" s="127" t="s">
        <v>0</v>
      </c>
    </row>
    <row r="64" spans="1:10" ht="36.75" customHeight="1" x14ac:dyDescent="0.2">
      <c r="A64" s="123"/>
      <c r="B64" s="128" t="s">
        <v>74</v>
      </c>
      <c r="C64" s="193" t="s">
        <v>75</v>
      </c>
      <c r="D64" s="194"/>
      <c r="E64" s="194"/>
      <c r="F64" s="134" t="s">
        <v>24</v>
      </c>
      <c r="G64" s="135"/>
      <c r="H64" s="135"/>
      <c r="I64" s="135">
        <f>'01 01 Pol'!G8+'02 01 Pol'!G8</f>
        <v>0</v>
      </c>
      <c r="J64" s="132" t="str">
        <f>IF(I106=0,"",I64/I106*100)</f>
        <v/>
      </c>
    </row>
    <row r="65" spans="1:10" ht="36.75" customHeight="1" x14ac:dyDescent="0.2">
      <c r="A65" s="123"/>
      <c r="B65" s="128" t="s">
        <v>76</v>
      </c>
      <c r="C65" s="193" t="s">
        <v>77</v>
      </c>
      <c r="D65" s="194"/>
      <c r="E65" s="194"/>
      <c r="F65" s="134" t="s">
        <v>24</v>
      </c>
      <c r="G65" s="135"/>
      <c r="H65" s="135"/>
      <c r="I65" s="135">
        <f>'01 01 Pol'!G78+'02 01 Pol'!G45</f>
        <v>0</v>
      </c>
      <c r="J65" s="132" t="str">
        <f>IF(I106=0,"",I65/I106*100)</f>
        <v/>
      </c>
    </row>
    <row r="66" spans="1:10" ht="36.75" customHeight="1" x14ac:dyDescent="0.2">
      <c r="A66" s="123"/>
      <c r="B66" s="128" t="s">
        <v>78</v>
      </c>
      <c r="C66" s="193" t="s">
        <v>79</v>
      </c>
      <c r="D66" s="194"/>
      <c r="E66" s="194"/>
      <c r="F66" s="134" t="s">
        <v>24</v>
      </c>
      <c r="G66" s="135"/>
      <c r="H66" s="135"/>
      <c r="I66" s="135">
        <f>'01 01 Pol'!G105+'01 03 Pol'!G8+'01 04 Pol'!G8+'01 05 Pol'!G8+'01 06 Pol'!G94+'02 01 Pol'!G50+'02 03 Pol'!G8+'02 04 Pol'!G8+'02 05 Pol'!G8+'02 06 Pol'!G94</f>
        <v>0</v>
      </c>
      <c r="J66" s="132" t="str">
        <f>IF(I106=0,"",I66/I106*100)</f>
        <v/>
      </c>
    </row>
    <row r="67" spans="1:10" ht="36.75" customHeight="1" x14ac:dyDescent="0.2">
      <c r="A67" s="123"/>
      <c r="B67" s="128" t="s">
        <v>80</v>
      </c>
      <c r="C67" s="193" t="s">
        <v>81</v>
      </c>
      <c r="D67" s="194"/>
      <c r="E67" s="194"/>
      <c r="F67" s="134" t="s">
        <v>24</v>
      </c>
      <c r="G67" s="135"/>
      <c r="H67" s="135"/>
      <c r="I67" s="135">
        <f>'01 01 Pol'!G181+'02 01 Pol'!G107+'02 04 Pol'!G17</f>
        <v>0</v>
      </c>
      <c r="J67" s="132" t="str">
        <f>IF(I106=0,"",I67/I106*100)</f>
        <v/>
      </c>
    </row>
    <row r="68" spans="1:10" ht="36.75" customHeight="1" x14ac:dyDescent="0.2">
      <c r="A68" s="123"/>
      <c r="B68" s="128" t="s">
        <v>82</v>
      </c>
      <c r="C68" s="193" t="s">
        <v>83</v>
      </c>
      <c r="D68" s="194"/>
      <c r="E68" s="194"/>
      <c r="F68" s="134" t="s">
        <v>24</v>
      </c>
      <c r="G68" s="135"/>
      <c r="H68" s="135"/>
      <c r="I68" s="135">
        <f>'01 01 Pol'!G204+'02 01 Pol'!G127</f>
        <v>0</v>
      </c>
      <c r="J68" s="132" t="str">
        <f>IF(I106=0,"",I68/I106*100)</f>
        <v/>
      </c>
    </row>
    <row r="69" spans="1:10" ht="36.75" customHeight="1" x14ac:dyDescent="0.2">
      <c r="A69" s="123"/>
      <c r="B69" s="128" t="s">
        <v>84</v>
      </c>
      <c r="C69" s="193" t="s">
        <v>85</v>
      </c>
      <c r="D69" s="194"/>
      <c r="E69" s="194"/>
      <c r="F69" s="134" t="s">
        <v>24</v>
      </c>
      <c r="G69" s="135"/>
      <c r="H69" s="135"/>
      <c r="I69" s="135">
        <f>'01 04 Pol'!G11+'01 06 Pol'!G85+'02 03 Pol'!G20+'02 06 Pol'!G85</f>
        <v>0</v>
      </c>
      <c r="J69" s="132" t="str">
        <f>IF(I106=0,"",I69/I106*100)</f>
        <v/>
      </c>
    </row>
    <row r="70" spans="1:10" ht="36.75" customHeight="1" x14ac:dyDescent="0.2">
      <c r="A70" s="123"/>
      <c r="B70" s="128" t="s">
        <v>86</v>
      </c>
      <c r="C70" s="193" t="s">
        <v>87</v>
      </c>
      <c r="D70" s="194"/>
      <c r="E70" s="194"/>
      <c r="F70" s="134" t="s">
        <v>24</v>
      </c>
      <c r="G70" s="135"/>
      <c r="H70" s="135"/>
      <c r="I70" s="135">
        <f>'01 01 Pol'!G211+'01 02 Pol'!G8+'02 01 Pol'!G134</f>
        <v>0</v>
      </c>
      <c r="J70" s="132" t="str">
        <f>IF(I106=0,"",I70/I106*100)</f>
        <v/>
      </c>
    </row>
    <row r="71" spans="1:10" ht="36.75" customHeight="1" x14ac:dyDescent="0.2">
      <c r="A71" s="123"/>
      <c r="B71" s="128" t="s">
        <v>88</v>
      </c>
      <c r="C71" s="193" t="s">
        <v>89</v>
      </c>
      <c r="D71" s="194"/>
      <c r="E71" s="194"/>
      <c r="F71" s="134" t="s">
        <v>24</v>
      </c>
      <c r="G71" s="135"/>
      <c r="H71" s="135"/>
      <c r="I71" s="135">
        <f>'01 01 Pol'!G220+'02 01 Pol'!G143</f>
        <v>0</v>
      </c>
      <c r="J71" s="132" t="str">
        <f>IF(I106=0,"",I71/I106*100)</f>
        <v/>
      </c>
    </row>
    <row r="72" spans="1:10" ht="36.75" customHeight="1" x14ac:dyDescent="0.2">
      <c r="A72" s="123"/>
      <c r="B72" s="128" t="s">
        <v>90</v>
      </c>
      <c r="C72" s="193" t="s">
        <v>91</v>
      </c>
      <c r="D72" s="194"/>
      <c r="E72" s="194"/>
      <c r="F72" s="134" t="s">
        <v>24</v>
      </c>
      <c r="G72" s="135"/>
      <c r="H72" s="135"/>
      <c r="I72" s="135">
        <f>'01 01 Pol'!G229+'01 03 Pol'!G15+'01 05 Pol'!G11+'01 06 Pol'!G89+'02 01 Pol'!G153+'02 03 Pol'!G23+'02 04 Pol'!G11+'02 05 Pol'!G11+'02 06 Pol'!G89</f>
        <v>0</v>
      </c>
      <c r="J72" s="132" t="str">
        <f>IF(I106=0,"",I72/I106*100)</f>
        <v/>
      </c>
    </row>
    <row r="73" spans="1:10" ht="36.75" customHeight="1" x14ac:dyDescent="0.2">
      <c r="A73" s="123"/>
      <c r="B73" s="128" t="s">
        <v>92</v>
      </c>
      <c r="C73" s="193" t="s">
        <v>93</v>
      </c>
      <c r="D73" s="194"/>
      <c r="E73" s="194"/>
      <c r="F73" s="134" t="s">
        <v>24</v>
      </c>
      <c r="G73" s="135"/>
      <c r="H73" s="135"/>
      <c r="I73" s="135">
        <f>'01 01 Pol'!G301+'01 03 Pol'!G22+'01 04 Pol'!G14+'01 05 Pol'!G29+'02 01 Pol'!G186+'02 03 Pol'!G33+'02 04 Pol'!G21+'02 05 Pol'!G23</f>
        <v>0</v>
      </c>
      <c r="J73" s="132" t="str">
        <f>IF(I106=0,"",I73/I106*100)</f>
        <v/>
      </c>
    </row>
    <row r="74" spans="1:10" ht="36.75" customHeight="1" x14ac:dyDescent="0.2">
      <c r="A74" s="123"/>
      <c r="B74" s="128" t="s">
        <v>94</v>
      </c>
      <c r="C74" s="193" t="s">
        <v>95</v>
      </c>
      <c r="D74" s="194"/>
      <c r="E74" s="194"/>
      <c r="F74" s="134" t="s">
        <v>25</v>
      </c>
      <c r="G74" s="135"/>
      <c r="H74" s="135"/>
      <c r="I74" s="135">
        <f>'01 06 Pol'!G81+'02 06 Pol'!G81</f>
        <v>0</v>
      </c>
      <c r="J74" s="132" t="str">
        <f>IF(I106=0,"",I74/I106*100)</f>
        <v/>
      </c>
    </row>
    <row r="75" spans="1:10" ht="36.75" customHeight="1" x14ac:dyDescent="0.2">
      <c r="A75" s="123"/>
      <c r="B75" s="128" t="s">
        <v>94</v>
      </c>
      <c r="C75" s="193" t="s">
        <v>96</v>
      </c>
      <c r="D75" s="194"/>
      <c r="E75" s="194"/>
      <c r="F75" s="134" t="s">
        <v>25</v>
      </c>
      <c r="G75" s="135"/>
      <c r="H75" s="135"/>
      <c r="I75" s="135">
        <f>'01 05 Pol'!G32+'02 05 Pol'!G26</f>
        <v>0</v>
      </c>
      <c r="J75" s="132" t="str">
        <f>IF(I106=0,"",I75/I106*100)</f>
        <v/>
      </c>
    </row>
    <row r="76" spans="1:10" ht="36.75" customHeight="1" x14ac:dyDescent="0.2">
      <c r="A76" s="123"/>
      <c r="B76" s="128" t="s">
        <v>97</v>
      </c>
      <c r="C76" s="193" t="s">
        <v>98</v>
      </c>
      <c r="D76" s="194"/>
      <c r="E76" s="194"/>
      <c r="F76" s="134" t="s">
        <v>25</v>
      </c>
      <c r="G76" s="135"/>
      <c r="H76" s="135"/>
      <c r="I76" s="135">
        <f>'01 01 Pol'!G308+'02 01 Pol'!G192</f>
        <v>0</v>
      </c>
      <c r="J76" s="132" t="str">
        <f>IF(I106=0,"",I76/I106*100)</f>
        <v/>
      </c>
    </row>
    <row r="77" spans="1:10" ht="36.75" customHeight="1" x14ac:dyDescent="0.2">
      <c r="A77" s="123"/>
      <c r="B77" s="128" t="s">
        <v>99</v>
      </c>
      <c r="C77" s="193" t="s">
        <v>100</v>
      </c>
      <c r="D77" s="194"/>
      <c r="E77" s="194"/>
      <c r="F77" s="134" t="s">
        <v>25</v>
      </c>
      <c r="G77" s="135"/>
      <c r="H77" s="135"/>
      <c r="I77" s="135">
        <f>'01 01 Pol'!G333+'01 02 Pol'!G14+'01 05 Pol'!G36+'02 01 Pol'!G216+'02 05 Pol'!G30</f>
        <v>0</v>
      </c>
      <c r="J77" s="132" t="str">
        <f>IF(I106=0,"",I77/I106*100)</f>
        <v/>
      </c>
    </row>
    <row r="78" spans="1:10" ht="36.75" customHeight="1" x14ac:dyDescent="0.2">
      <c r="A78" s="123"/>
      <c r="B78" s="128" t="s">
        <v>101</v>
      </c>
      <c r="C78" s="193" t="s">
        <v>102</v>
      </c>
      <c r="D78" s="194"/>
      <c r="E78" s="194"/>
      <c r="F78" s="134" t="s">
        <v>25</v>
      </c>
      <c r="G78" s="135"/>
      <c r="H78" s="135"/>
      <c r="I78" s="135">
        <f>'01 01 Pol'!G358+'01 03 Pol'!G25+'02 03 Pol'!G36</f>
        <v>0</v>
      </c>
      <c r="J78" s="132" t="str">
        <f>IF(I106=0,"",I78/I106*100)</f>
        <v/>
      </c>
    </row>
    <row r="79" spans="1:10" ht="36.75" customHeight="1" x14ac:dyDescent="0.2">
      <c r="A79" s="123"/>
      <c r="B79" s="128" t="s">
        <v>103</v>
      </c>
      <c r="C79" s="193" t="s">
        <v>104</v>
      </c>
      <c r="D79" s="194"/>
      <c r="E79" s="194"/>
      <c r="F79" s="134" t="s">
        <v>25</v>
      </c>
      <c r="G79" s="135"/>
      <c r="H79" s="135"/>
      <c r="I79" s="135">
        <f>'01 03 Pol'!G45+'02 03 Pol'!G59</f>
        <v>0</v>
      </c>
      <c r="J79" s="132" t="str">
        <f>IF(I106=0,"",I79/I106*100)</f>
        <v/>
      </c>
    </row>
    <row r="80" spans="1:10" ht="36.75" customHeight="1" x14ac:dyDescent="0.2">
      <c r="A80" s="123"/>
      <c r="B80" s="128" t="s">
        <v>105</v>
      </c>
      <c r="C80" s="193" t="s">
        <v>106</v>
      </c>
      <c r="D80" s="194"/>
      <c r="E80" s="194"/>
      <c r="F80" s="134" t="s">
        <v>25</v>
      </c>
      <c r="G80" s="135"/>
      <c r="H80" s="135"/>
      <c r="I80" s="135">
        <f>'01 04 Pol'!G17+'02 04 Pol'!G24</f>
        <v>0</v>
      </c>
      <c r="J80" s="132" t="str">
        <f>IF(I106=0,"",I80/I106*100)</f>
        <v/>
      </c>
    </row>
    <row r="81" spans="1:10" ht="36.75" customHeight="1" x14ac:dyDescent="0.2">
      <c r="A81" s="123"/>
      <c r="B81" s="128" t="s">
        <v>107</v>
      </c>
      <c r="C81" s="193" t="s">
        <v>108</v>
      </c>
      <c r="D81" s="194"/>
      <c r="E81" s="194"/>
      <c r="F81" s="134" t="s">
        <v>25</v>
      </c>
      <c r="G81" s="135"/>
      <c r="H81" s="135"/>
      <c r="I81" s="135">
        <f>'01 03 Pol'!G75</f>
        <v>0</v>
      </c>
      <c r="J81" s="132" t="str">
        <f>IF(I106=0,"",I81/I106*100)</f>
        <v/>
      </c>
    </row>
    <row r="82" spans="1:10" ht="36.75" customHeight="1" x14ac:dyDescent="0.2">
      <c r="A82" s="123"/>
      <c r="B82" s="128" t="s">
        <v>109</v>
      </c>
      <c r="C82" s="193" t="s">
        <v>110</v>
      </c>
      <c r="D82" s="194"/>
      <c r="E82" s="194"/>
      <c r="F82" s="134" t="s">
        <v>25</v>
      </c>
      <c r="G82" s="135"/>
      <c r="H82" s="135"/>
      <c r="I82" s="135">
        <f>'01 01 Pol'!G361+'01 03 Pol'!G80+'02 01 Pol'!G235+'02 03 Pol'!G87</f>
        <v>0</v>
      </c>
      <c r="J82" s="132" t="str">
        <f>IF(I106=0,"",I82/I106*100)</f>
        <v/>
      </c>
    </row>
    <row r="83" spans="1:10" ht="36.75" customHeight="1" x14ac:dyDescent="0.2">
      <c r="A83" s="123"/>
      <c r="B83" s="128" t="s">
        <v>111</v>
      </c>
      <c r="C83" s="193" t="s">
        <v>112</v>
      </c>
      <c r="D83" s="194"/>
      <c r="E83" s="194"/>
      <c r="F83" s="134" t="s">
        <v>25</v>
      </c>
      <c r="G83" s="135"/>
      <c r="H83" s="135"/>
      <c r="I83" s="135">
        <f>'01 03 Pol'!G105+'02 03 Pol'!G112</f>
        <v>0</v>
      </c>
      <c r="J83" s="132" t="str">
        <f>IF(I106=0,"",I83/I106*100)</f>
        <v/>
      </c>
    </row>
    <row r="84" spans="1:10" ht="36.75" customHeight="1" x14ac:dyDescent="0.2">
      <c r="A84" s="123"/>
      <c r="B84" s="128" t="s">
        <v>113</v>
      </c>
      <c r="C84" s="193" t="s">
        <v>60</v>
      </c>
      <c r="D84" s="194"/>
      <c r="E84" s="194"/>
      <c r="F84" s="134" t="s">
        <v>25</v>
      </c>
      <c r="G84" s="135"/>
      <c r="H84" s="135"/>
      <c r="I84" s="135">
        <f>'01 02 Pol'!G30+'02 02 Pol'!G8</f>
        <v>0</v>
      </c>
      <c r="J84" s="132" t="str">
        <f>IF(I106=0,"",I84/I106*100)</f>
        <v/>
      </c>
    </row>
    <row r="85" spans="1:10" ht="36.75" customHeight="1" x14ac:dyDescent="0.2">
      <c r="A85" s="123"/>
      <c r="B85" s="128" t="s">
        <v>114</v>
      </c>
      <c r="C85" s="193" t="s">
        <v>115</v>
      </c>
      <c r="D85" s="194"/>
      <c r="E85" s="194"/>
      <c r="F85" s="134" t="s">
        <v>25</v>
      </c>
      <c r="G85" s="135"/>
      <c r="H85" s="135"/>
      <c r="I85" s="135">
        <f>'01 05 Pol'!G45+'02 05 Pol'!G39</f>
        <v>0</v>
      </c>
      <c r="J85" s="132" t="str">
        <f>IF(I106=0,"",I85/I106*100)</f>
        <v/>
      </c>
    </row>
    <row r="86" spans="1:10" ht="36.75" customHeight="1" x14ac:dyDescent="0.2">
      <c r="A86" s="123"/>
      <c r="B86" s="128" t="s">
        <v>116</v>
      </c>
      <c r="C86" s="193" t="s">
        <v>117</v>
      </c>
      <c r="D86" s="194"/>
      <c r="E86" s="194"/>
      <c r="F86" s="134" t="s">
        <v>25</v>
      </c>
      <c r="G86" s="135"/>
      <c r="H86" s="135"/>
      <c r="I86" s="135">
        <f>'01 05 Pol'!G59+'02 05 Pol'!G53</f>
        <v>0</v>
      </c>
      <c r="J86" s="132" t="str">
        <f>IF(I106=0,"",I86/I106*100)</f>
        <v/>
      </c>
    </row>
    <row r="87" spans="1:10" ht="36.75" customHeight="1" x14ac:dyDescent="0.2">
      <c r="A87" s="123"/>
      <c r="B87" s="128" t="s">
        <v>118</v>
      </c>
      <c r="C87" s="193" t="s">
        <v>119</v>
      </c>
      <c r="D87" s="194"/>
      <c r="E87" s="194"/>
      <c r="F87" s="134" t="s">
        <v>25</v>
      </c>
      <c r="G87" s="135"/>
      <c r="H87" s="135"/>
      <c r="I87" s="135">
        <f>'01 05 Pol'!G73+'02 05 Pol'!G67</f>
        <v>0</v>
      </c>
      <c r="J87" s="132" t="str">
        <f>IF(I106=0,"",I87/I106*100)</f>
        <v/>
      </c>
    </row>
    <row r="88" spans="1:10" ht="36.75" customHeight="1" x14ac:dyDescent="0.2">
      <c r="A88" s="123"/>
      <c r="B88" s="128" t="s">
        <v>120</v>
      </c>
      <c r="C88" s="193" t="s">
        <v>121</v>
      </c>
      <c r="D88" s="194"/>
      <c r="E88" s="194"/>
      <c r="F88" s="134" t="s">
        <v>25</v>
      </c>
      <c r="G88" s="135"/>
      <c r="H88" s="135"/>
      <c r="I88" s="135">
        <f>'01 05 Pol'!G85+'02 05 Pol'!G79</f>
        <v>0</v>
      </c>
      <c r="J88" s="132" t="str">
        <f>IF(I106=0,"",I88/I106*100)</f>
        <v/>
      </c>
    </row>
    <row r="89" spans="1:10" ht="36.75" customHeight="1" x14ac:dyDescent="0.2">
      <c r="A89" s="123"/>
      <c r="B89" s="128" t="s">
        <v>122</v>
      </c>
      <c r="C89" s="193" t="s">
        <v>123</v>
      </c>
      <c r="D89" s="194"/>
      <c r="E89" s="194"/>
      <c r="F89" s="134" t="s">
        <v>25</v>
      </c>
      <c r="G89" s="135"/>
      <c r="H89" s="135"/>
      <c r="I89" s="135">
        <f>'01 01 Pol'!G367+'02 01 Pol'!G240</f>
        <v>0</v>
      </c>
      <c r="J89" s="132" t="str">
        <f>IF(I106=0,"",I89/I106*100)</f>
        <v/>
      </c>
    </row>
    <row r="90" spans="1:10" ht="36.75" customHeight="1" x14ac:dyDescent="0.2">
      <c r="A90" s="123"/>
      <c r="B90" s="128" t="s">
        <v>124</v>
      </c>
      <c r="C90" s="193" t="s">
        <v>125</v>
      </c>
      <c r="D90" s="194"/>
      <c r="E90" s="194"/>
      <c r="F90" s="134" t="s">
        <v>25</v>
      </c>
      <c r="G90" s="135"/>
      <c r="H90" s="135"/>
      <c r="I90" s="135">
        <f>'01 01 Pol'!G372+'02 01 Pol'!G245</f>
        <v>0</v>
      </c>
      <c r="J90" s="132" t="str">
        <f>IF(I106=0,"",I90/I106*100)</f>
        <v/>
      </c>
    </row>
    <row r="91" spans="1:10" ht="36.75" customHeight="1" x14ac:dyDescent="0.2">
      <c r="A91" s="123"/>
      <c r="B91" s="128" t="s">
        <v>126</v>
      </c>
      <c r="C91" s="193" t="s">
        <v>127</v>
      </c>
      <c r="D91" s="194"/>
      <c r="E91" s="194"/>
      <c r="F91" s="134" t="s">
        <v>25</v>
      </c>
      <c r="G91" s="135"/>
      <c r="H91" s="135"/>
      <c r="I91" s="135">
        <f>'01 01 Pol'!G399+'02 01 Pol'!G256</f>
        <v>0</v>
      </c>
      <c r="J91" s="132" t="str">
        <f>IF(I106=0,"",I91/I106*100)</f>
        <v/>
      </c>
    </row>
    <row r="92" spans="1:10" ht="36.75" customHeight="1" x14ac:dyDescent="0.2">
      <c r="A92" s="123"/>
      <c r="B92" s="128" t="s">
        <v>128</v>
      </c>
      <c r="C92" s="193" t="s">
        <v>129</v>
      </c>
      <c r="D92" s="194"/>
      <c r="E92" s="194"/>
      <c r="F92" s="134" t="s">
        <v>25</v>
      </c>
      <c r="G92" s="135"/>
      <c r="H92" s="135"/>
      <c r="I92" s="135">
        <f>'01 01 Pol'!G431+'02 01 Pol'!G283</f>
        <v>0</v>
      </c>
      <c r="J92" s="132" t="str">
        <f>IF(I106=0,"",I92/I106*100)</f>
        <v/>
      </c>
    </row>
    <row r="93" spans="1:10" ht="36.75" customHeight="1" x14ac:dyDescent="0.2">
      <c r="A93" s="123"/>
      <c r="B93" s="128" t="s">
        <v>130</v>
      </c>
      <c r="C93" s="193" t="s">
        <v>131</v>
      </c>
      <c r="D93" s="194"/>
      <c r="E93" s="194"/>
      <c r="F93" s="134" t="s">
        <v>25</v>
      </c>
      <c r="G93" s="135"/>
      <c r="H93" s="135"/>
      <c r="I93" s="135">
        <f>'01 01 Pol'!G485</f>
        <v>0</v>
      </c>
      <c r="J93" s="132" t="str">
        <f>IF(I106=0,"",I93/I106*100)</f>
        <v/>
      </c>
    </row>
    <row r="94" spans="1:10" ht="36.75" customHeight="1" x14ac:dyDescent="0.2">
      <c r="A94" s="123"/>
      <c r="B94" s="128" t="s">
        <v>132</v>
      </c>
      <c r="C94" s="193" t="s">
        <v>133</v>
      </c>
      <c r="D94" s="194"/>
      <c r="E94" s="194"/>
      <c r="F94" s="134" t="s">
        <v>25</v>
      </c>
      <c r="G94" s="135"/>
      <c r="H94" s="135"/>
      <c r="I94" s="135">
        <f>'01 01 Pol'!G488+'02 01 Pol'!G334</f>
        <v>0</v>
      </c>
      <c r="J94" s="132" t="str">
        <f>IF(I106=0,"",I94/I106*100)</f>
        <v/>
      </c>
    </row>
    <row r="95" spans="1:10" ht="36.75" customHeight="1" x14ac:dyDescent="0.2">
      <c r="A95" s="123"/>
      <c r="B95" s="128" t="s">
        <v>134</v>
      </c>
      <c r="C95" s="193" t="s">
        <v>135</v>
      </c>
      <c r="D95" s="194"/>
      <c r="E95" s="194"/>
      <c r="F95" s="134" t="s">
        <v>25</v>
      </c>
      <c r="G95" s="135"/>
      <c r="H95" s="135"/>
      <c r="I95" s="135">
        <f>'01 01 Pol'!G490+'02 01 Pol'!G336</f>
        <v>0</v>
      </c>
      <c r="J95" s="132" t="str">
        <f>IF(I106=0,"",I95/I106*100)</f>
        <v/>
      </c>
    </row>
    <row r="96" spans="1:10" ht="36.75" customHeight="1" x14ac:dyDescent="0.2">
      <c r="A96" s="123"/>
      <c r="B96" s="128" t="s">
        <v>136</v>
      </c>
      <c r="C96" s="193" t="s">
        <v>137</v>
      </c>
      <c r="D96" s="194"/>
      <c r="E96" s="194"/>
      <c r="F96" s="134" t="s">
        <v>25</v>
      </c>
      <c r="G96" s="135"/>
      <c r="H96" s="135"/>
      <c r="I96" s="135">
        <f>'01 01 Pol'!G523</f>
        <v>0</v>
      </c>
      <c r="J96" s="132" t="str">
        <f>IF(I106=0,"",I96/I106*100)</f>
        <v/>
      </c>
    </row>
    <row r="97" spans="1:10" ht="36.75" customHeight="1" x14ac:dyDescent="0.2">
      <c r="A97" s="123"/>
      <c r="B97" s="128" t="s">
        <v>138</v>
      </c>
      <c r="C97" s="193" t="s">
        <v>139</v>
      </c>
      <c r="D97" s="194"/>
      <c r="E97" s="194"/>
      <c r="F97" s="134" t="s">
        <v>25</v>
      </c>
      <c r="G97" s="135"/>
      <c r="H97" s="135"/>
      <c r="I97" s="135">
        <f>'01 01 Pol'!G539+'02 01 Pol'!G367</f>
        <v>0</v>
      </c>
      <c r="J97" s="132" t="str">
        <f>IF(I106=0,"",I97/I106*100)</f>
        <v/>
      </c>
    </row>
    <row r="98" spans="1:10" ht="36.75" customHeight="1" x14ac:dyDescent="0.2">
      <c r="A98" s="123"/>
      <c r="B98" s="128" t="s">
        <v>140</v>
      </c>
      <c r="C98" s="193" t="s">
        <v>141</v>
      </c>
      <c r="D98" s="194"/>
      <c r="E98" s="194"/>
      <c r="F98" s="134" t="s">
        <v>25</v>
      </c>
      <c r="G98" s="135"/>
      <c r="H98" s="135"/>
      <c r="I98" s="135">
        <f>'01 01 Pol'!G570+'02 01 Pol'!G416</f>
        <v>0</v>
      </c>
      <c r="J98" s="132" t="str">
        <f>IF(I106=0,"",I98/I106*100)</f>
        <v/>
      </c>
    </row>
    <row r="99" spans="1:10" ht="36.75" customHeight="1" x14ac:dyDescent="0.2">
      <c r="A99" s="123"/>
      <c r="B99" s="128" t="s">
        <v>142</v>
      </c>
      <c r="C99" s="193" t="s">
        <v>143</v>
      </c>
      <c r="D99" s="194"/>
      <c r="E99" s="194"/>
      <c r="F99" s="134" t="s">
        <v>25</v>
      </c>
      <c r="G99" s="135"/>
      <c r="H99" s="135"/>
      <c r="I99" s="135">
        <f>'01 01 Pol'!G598+'01 04 Pol'!G34+'02 01 Pol'!G443+'02 04 Pol'!G41</f>
        <v>0</v>
      </c>
      <c r="J99" s="132" t="str">
        <f>IF(I106=0,"",I99/I106*100)</f>
        <v/>
      </c>
    </row>
    <row r="100" spans="1:10" ht="36.75" customHeight="1" x14ac:dyDescent="0.2">
      <c r="A100" s="123"/>
      <c r="B100" s="128" t="s">
        <v>144</v>
      </c>
      <c r="C100" s="193" t="s">
        <v>145</v>
      </c>
      <c r="D100" s="194"/>
      <c r="E100" s="194"/>
      <c r="F100" s="134" t="s">
        <v>25</v>
      </c>
      <c r="G100" s="135"/>
      <c r="H100" s="135"/>
      <c r="I100" s="135">
        <f>'01 01 Pol'!G605+'02 01 Pol'!G447</f>
        <v>0</v>
      </c>
      <c r="J100" s="132" t="str">
        <f>IF(I106=0,"",I100/I106*100)</f>
        <v/>
      </c>
    </row>
    <row r="101" spans="1:10" ht="36.75" customHeight="1" x14ac:dyDescent="0.2">
      <c r="A101" s="123"/>
      <c r="B101" s="128" t="s">
        <v>146</v>
      </c>
      <c r="C101" s="193" t="s">
        <v>147</v>
      </c>
      <c r="D101" s="194"/>
      <c r="E101" s="194"/>
      <c r="F101" s="134" t="s">
        <v>26</v>
      </c>
      <c r="G101" s="135"/>
      <c r="H101" s="135"/>
      <c r="I101" s="135">
        <f>'01 05 Pol'!G98+'01 06 Pol'!G8+'01 06 Pol'!G27+'01 06 Pol'!G59+'01 06 Pol'!G68+'01 06 Pol'!G76+'02 05 Pol'!G91+'02 06 Pol'!G8+'02 06 Pol'!G27+'02 06 Pol'!G59+'02 06 Pol'!G68+'02 06 Pol'!G76</f>
        <v>0</v>
      </c>
      <c r="J101" s="132" t="str">
        <f>IF(I106=0,"",I101/I106*100)</f>
        <v/>
      </c>
    </row>
    <row r="102" spans="1:10" ht="36.75" customHeight="1" x14ac:dyDescent="0.2">
      <c r="A102" s="123"/>
      <c r="B102" s="128" t="s">
        <v>148</v>
      </c>
      <c r="C102" s="193" t="s">
        <v>149</v>
      </c>
      <c r="D102" s="194"/>
      <c r="E102" s="194"/>
      <c r="F102" s="134" t="s">
        <v>26</v>
      </c>
      <c r="G102" s="135"/>
      <c r="H102" s="135"/>
      <c r="I102" s="135">
        <f>'01 06 Pol'!G25+'01 06 Pol'!G51+'01 06 Pol'!G61+'01 06 Pol'!G70+'01 06 Pol'!G78+'02 06 Pol'!G25+'02 06 Pol'!G51+'02 06 Pol'!G61+'02 06 Pol'!G70+'02 06 Pol'!G78</f>
        <v>0</v>
      </c>
      <c r="J102" s="132" t="str">
        <f>IF(I106=0,"",I102/I106*100)</f>
        <v/>
      </c>
    </row>
    <row r="103" spans="1:10" ht="36.75" customHeight="1" x14ac:dyDescent="0.2">
      <c r="A103" s="123"/>
      <c r="B103" s="128" t="s">
        <v>150</v>
      </c>
      <c r="C103" s="193" t="s">
        <v>151</v>
      </c>
      <c r="D103" s="194"/>
      <c r="E103" s="194"/>
      <c r="F103" s="134" t="s">
        <v>152</v>
      </c>
      <c r="G103" s="135"/>
      <c r="H103" s="135"/>
      <c r="I103" s="135">
        <f>'01 01 Pol'!G667+'01 03 Pol'!G111+'01 04 Pol'!G37+'01 05 Pol'!G104+'02 01 Pol'!G502+'02 03 Pol'!G118+'02 04 Pol'!G44+'02 05 Pol'!G97</f>
        <v>0</v>
      </c>
      <c r="J103" s="132" t="str">
        <f>IF(I106=0,"",I103/I106*100)</f>
        <v/>
      </c>
    </row>
    <row r="104" spans="1:10" ht="36.75" customHeight="1" x14ac:dyDescent="0.2">
      <c r="A104" s="123"/>
      <c r="B104" s="128" t="s">
        <v>153</v>
      </c>
      <c r="C104" s="193" t="s">
        <v>27</v>
      </c>
      <c r="D104" s="194"/>
      <c r="E104" s="194"/>
      <c r="F104" s="134" t="s">
        <v>153</v>
      </c>
      <c r="G104" s="135"/>
      <c r="H104" s="135"/>
      <c r="I104" s="135">
        <f>'099 01 Naklady'!G8+'01 03 Pol'!G118+'01 04 Pol'!G44+'01 05 Pol'!G111+'02 03 Pol'!G125+'02 04 Pol'!G51+'02 05 Pol'!G104</f>
        <v>0</v>
      </c>
      <c r="J104" s="132" t="str">
        <f>IF(I106=0,"",I104/I106*100)</f>
        <v/>
      </c>
    </row>
    <row r="105" spans="1:10" ht="36.75" customHeight="1" x14ac:dyDescent="0.2">
      <c r="A105" s="123"/>
      <c r="B105" s="128" t="s">
        <v>154</v>
      </c>
      <c r="C105" s="193" t="s">
        <v>28</v>
      </c>
      <c r="D105" s="194"/>
      <c r="E105" s="194"/>
      <c r="F105" s="134" t="s">
        <v>154</v>
      </c>
      <c r="G105" s="135"/>
      <c r="H105" s="135"/>
      <c r="I105" s="135">
        <f>'099 01 Naklady'!G13+'01 03 Pol'!G120+'01 04 Pol'!G46+'01 05 Pol'!G113+'02 03 Pol'!G127+'02 04 Pol'!G53+'02 05 Pol'!G106</f>
        <v>0</v>
      </c>
      <c r="J105" s="132" t="str">
        <f>IF(I106=0,"",I105/I106*100)</f>
        <v/>
      </c>
    </row>
    <row r="106" spans="1:10" ht="25.5" customHeight="1" x14ac:dyDescent="0.2">
      <c r="A106" s="124"/>
      <c r="B106" s="129" t="s">
        <v>1</v>
      </c>
      <c r="C106" s="130"/>
      <c r="D106" s="131"/>
      <c r="E106" s="131"/>
      <c r="F106" s="136"/>
      <c r="G106" s="137"/>
      <c r="H106" s="137"/>
      <c r="I106" s="137">
        <f>SUM(I64:I105)</f>
        <v>0</v>
      </c>
      <c r="J106" s="133">
        <f>SUM(J64:J105)</f>
        <v>0</v>
      </c>
    </row>
    <row r="107" spans="1:10" x14ac:dyDescent="0.2">
      <c r="F107" s="86"/>
      <c r="G107" s="86"/>
      <c r="H107" s="86"/>
      <c r="I107" s="86"/>
      <c r="J107" s="87"/>
    </row>
    <row r="108" spans="1:10" x14ac:dyDescent="0.2">
      <c r="F108" s="86"/>
      <c r="G108" s="86"/>
      <c r="H108" s="86"/>
      <c r="I108" s="86"/>
      <c r="J108" s="87"/>
    </row>
    <row r="109" spans="1:10" x14ac:dyDescent="0.2">
      <c r="F109" s="86"/>
      <c r="G109" s="86"/>
      <c r="H109" s="86"/>
      <c r="I109" s="86"/>
      <c r="J109" s="87"/>
    </row>
  </sheetData>
  <sheetProtection algorithmName="SHA-512" hashValue="JuuD0lt5aYMAYVIBcWkxzqtO4t/hBPFWi5WTlBO0ZvWuakdzMLZTqdFYRnrBLo+CLm4n2tSHRQx6hcQyYZvbfA==" saltValue="BfTZpA56/boBdCVwYwrMb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65:E65"/>
    <mergeCell ref="C66:E66"/>
    <mergeCell ref="C67:E67"/>
    <mergeCell ref="C68:E68"/>
    <mergeCell ref="C69:E69"/>
    <mergeCell ref="C54:E54"/>
    <mergeCell ref="C55:E55"/>
    <mergeCell ref="C56:E56"/>
    <mergeCell ref="B57:E57"/>
    <mergeCell ref="C64:E64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105:E105"/>
    <mergeCell ref="D14:G14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algorithmName="SHA-512" hashValue="y5GxfYZItv8nNpk1kS1nzoHMeKCWoUZL/PejPR7oYmMJv8ZCwnlwA6IvKWUkNuetpYHPPdqMNAJMzsN2P6vuGw==" saltValue="b58fAcTSRgXoFIFkcCpEU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155</v>
      </c>
      <c r="B1" s="251"/>
      <c r="C1" s="251"/>
      <c r="D1" s="251"/>
      <c r="E1" s="251"/>
      <c r="F1" s="251"/>
      <c r="G1" s="251"/>
      <c r="AG1" t="s">
        <v>156</v>
      </c>
    </row>
    <row r="2" spans="1:60" ht="24.95" customHeight="1" x14ac:dyDescent="0.2">
      <c r="A2" s="139" t="s">
        <v>7</v>
      </c>
      <c r="B2" s="49" t="s">
        <v>44</v>
      </c>
      <c r="C2" s="252" t="s">
        <v>45</v>
      </c>
      <c r="D2" s="253"/>
      <c r="E2" s="253"/>
      <c r="F2" s="253"/>
      <c r="G2" s="254"/>
      <c r="AG2" t="s">
        <v>157</v>
      </c>
    </row>
    <row r="3" spans="1:60" ht="24.95" customHeight="1" x14ac:dyDescent="0.2">
      <c r="A3" s="139" t="s">
        <v>8</v>
      </c>
      <c r="B3" s="49" t="s">
        <v>158</v>
      </c>
      <c r="C3" s="252" t="s">
        <v>159</v>
      </c>
      <c r="D3" s="253"/>
      <c r="E3" s="253"/>
      <c r="F3" s="253"/>
      <c r="G3" s="254"/>
      <c r="AC3" s="121" t="s">
        <v>160</v>
      </c>
      <c r="AG3" t="s">
        <v>161</v>
      </c>
    </row>
    <row r="4" spans="1:60" ht="24.95" customHeight="1" x14ac:dyDescent="0.2">
      <c r="A4" s="140" t="s">
        <v>9</v>
      </c>
      <c r="B4" s="141" t="s">
        <v>54</v>
      </c>
      <c r="C4" s="255" t="s">
        <v>55</v>
      </c>
      <c r="D4" s="256"/>
      <c r="E4" s="256"/>
      <c r="F4" s="256"/>
      <c r="G4" s="257"/>
      <c r="AG4" t="s">
        <v>162</v>
      </c>
    </row>
    <row r="5" spans="1:60" x14ac:dyDescent="0.2">
      <c r="D5" s="10"/>
    </row>
    <row r="6" spans="1:60" ht="38.25" x14ac:dyDescent="0.2">
      <c r="A6" s="143" t="s">
        <v>163</v>
      </c>
      <c r="B6" s="145" t="s">
        <v>164</v>
      </c>
      <c r="C6" s="145" t="s">
        <v>165</v>
      </c>
      <c r="D6" s="144" t="s">
        <v>166</v>
      </c>
      <c r="E6" s="143" t="s">
        <v>167</v>
      </c>
      <c r="F6" s="142" t="s">
        <v>168</v>
      </c>
      <c r="G6" s="143" t="s">
        <v>29</v>
      </c>
      <c r="H6" s="146" t="s">
        <v>30</v>
      </c>
      <c r="I6" s="146" t="s">
        <v>169</v>
      </c>
      <c r="J6" s="146" t="s">
        <v>31</v>
      </c>
      <c r="K6" s="146" t="s">
        <v>170</v>
      </c>
      <c r="L6" s="146" t="s">
        <v>171</v>
      </c>
      <c r="M6" s="146" t="s">
        <v>172</v>
      </c>
      <c r="N6" s="146" t="s">
        <v>173</v>
      </c>
      <c r="O6" s="146" t="s">
        <v>174</v>
      </c>
      <c r="P6" s="146" t="s">
        <v>175</v>
      </c>
      <c r="Q6" s="146" t="s">
        <v>176</v>
      </c>
      <c r="R6" s="146" t="s">
        <v>177</v>
      </c>
      <c r="S6" s="146" t="s">
        <v>178</v>
      </c>
      <c r="T6" s="146" t="s">
        <v>179</v>
      </c>
      <c r="U6" s="146" t="s">
        <v>180</v>
      </c>
      <c r="V6" s="146" t="s">
        <v>181</v>
      </c>
      <c r="W6" s="146" t="s">
        <v>182</v>
      </c>
      <c r="X6" s="146" t="s">
        <v>183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184</v>
      </c>
      <c r="B8" s="159" t="s">
        <v>153</v>
      </c>
      <c r="C8" s="173" t="s">
        <v>27</v>
      </c>
      <c r="D8" s="160"/>
      <c r="E8" s="161"/>
      <c r="F8" s="162"/>
      <c r="G8" s="162">
        <f>SUMIF(AG9:AG12,"&lt;&gt;NOR",G9:G12)</f>
        <v>0</v>
      </c>
      <c r="H8" s="162"/>
      <c r="I8" s="162">
        <f>SUM(I9:I12)</f>
        <v>0</v>
      </c>
      <c r="J8" s="162"/>
      <c r="K8" s="162">
        <f>SUM(K9:K12)</f>
        <v>0</v>
      </c>
      <c r="L8" s="162"/>
      <c r="M8" s="162">
        <f>SUM(M9:M12)</f>
        <v>0</v>
      </c>
      <c r="N8" s="162"/>
      <c r="O8" s="162">
        <f>SUM(O9:O12)</f>
        <v>0</v>
      </c>
      <c r="P8" s="162"/>
      <c r="Q8" s="162">
        <f>SUM(Q9:Q12)</f>
        <v>0</v>
      </c>
      <c r="R8" s="162"/>
      <c r="S8" s="162"/>
      <c r="T8" s="163"/>
      <c r="U8" s="157"/>
      <c r="V8" s="157">
        <f>SUM(V9:V12)</f>
        <v>0</v>
      </c>
      <c r="W8" s="157"/>
      <c r="X8" s="157"/>
      <c r="AG8" t="s">
        <v>185</v>
      </c>
    </row>
    <row r="9" spans="1:60" outlineLevel="1" x14ac:dyDescent="0.2">
      <c r="A9" s="164">
        <v>1</v>
      </c>
      <c r="B9" s="165" t="s">
        <v>186</v>
      </c>
      <c r="C9" s="174" t="s">
        <v>187</v>
      </c>
      <c r="D9" s="166" t="s">
        <v>188</v>
      </c>
      <c r="E9" s="167">
        <v>1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15</v>
      </c>
      <c r="M9" s="169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/>
      <c r="S9" s="169" t="s">
        <v>189</v>
      </c>
      <c r="T9" s="170" t="s">
        <v>190</v>
      </c>
      <c r="U9" s="156">
        <v>0</v>
      </c>
      <c r="V9" s="156">
        <f>ROUND(E9*U9,2)</f>
        <v>0</v>
      </c>
      <c r="W9" s="156"/>
      <c r="X9" s="156" t="s">
        <v>191</v>
      </c>
      <c r="Y9" s="147"/>
      <c r="Z9" s="147"/>
      <c r="AA9" s="147"/>
      <c r="AB9" s="147"/>
      <c r="AC9" s="147"/>
      <c r="AD9" s="147"/>
      <c r="AE9" s="147"/>
      <c r="AF9" s="147"/>
      <c r="AG9" s="147" t="s">
        <v>192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 t="s">
        <v>193</v>
      </c>
      <c r="D10" s="250"/>
      <c r="E10" s="250"/>
      <c r="F10" s="250"/>
      <c r="G10" s="250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194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4">
        <v>2</v>
      </c>
      <c r="B11" s="165" t="s">
        <v>195</v>
      </c>
      <c r="C11" s="174" t="s">
        <v>196</v>
      </c>
      <c r="D11" s="166" t="s">
        <v>188</v>
      </c>
      <c r="E11" s="167">
        <v>1</v>
      </c>
      <c r="F11" s="168"/>
      <c r="G11" s="169">
        <f>ROUND(E11*F11,2)</f>
        <v>0</v>
      </c>
      <c r="H11" s="168"/>
      <c r="I11" s="169">
        <f>ROUND(E11*H11,2)</f>
        <v>0</v>
      </c>
      <c r="J11" s="168"/>
      <c r="K11" s="169">
        <f>ROUND(E11*J11,2)</f>
        <v>0</v>
      </c>
      <c r="L11" s="169">
        <v>15</v>
      </c>
      <c r="M11" s="169">
        <f>G11*(1+L11/100)</f>
        <v>0</v>
      </c>
      <c r="N11" s="169">
        <v>0</v>
      </c>
      <c r="O11" s="169">
        <f>ROUND(E11*N11,2)</f>
        <v>0</v>
      </c>
      <c r="P11" s="169">
        <v>0</v>
      </c>
      <c r="Q11" s="169">
        <f>ROUND(E11*P11,2)</f>
        <v>0</v>
      </c>
      <c r="R11" s="169"/>
      <c r="S11" s="169" t="s">
        <v>189</v>
      </c>
      <c r="T11" s="170" t="s">
        <v>190</v>
      </c>
      <c r="U11" s="156">
        <v>0</v>
      </c>
      <c r="V11" s="156">
        <f>ROUND(E11*U11,2)</f>
        <v>0</v>
      </c>
      <c r="W11" s="156"/>
      <c r="X11" s="156" t="s">
        <v>191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192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 t="s">
        <v>197</v>
      </c>
      <c r="D12" s="250"/>
      <c r="E12" s="250"/>
      <c r="F12" s="250"/>
      <c r="G12" s="250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194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58" t="s">
        <v>184</v>
      </c>
      <c r="B13" s="159" t="s">
        <v>154</v>
      </c>
      <c r="C13" s="173" t="s">
        <v>28</v>
      </c>
      <c r="D13" s="160"/>
      <c r="E13" s="161"/>
      <c r="F13" s="162"/>
      <c r="G13" s="162">
        <f>SUMIF(AG14:AG15,"&lt;&gt;NOR",G14:G15)</f>
        <v>0</v>
      </c>
      <c r="H13" s="162"/>
      <c r="I13" s="162">
        <f>SUM(I14:I15)</f>
        <v>0</v>
      </c>
      <c r="J13" s="162"/>
      <c r="K13" s="162">
        <f>SUM(K14:K15)</f>
        <v>0</v>
      </c>
      <c r="L13" s="162"/>
      <c r="M13" s="162">
        <f>SUM(M14:M15)</f>
        <v>0</v>
      </c>
      <c r="N13" s="162"/>
      <c r="O13" s="162">
        <f>SUM(O14:O15)</f>
        <v>0</v>
      </c>
      <c r="P13" s="162"/>
      <c r="Q13" s="162">
        <f>SUM(Q14:Q15)</f>
        <v>0</v>
      </c>
      <c r="R13" s="162"/>
      <c r="S13" s="162"/>
      <c r="T13" s="163"/>
      <c r="U13" s="157"/>
      <c r="V13" s="157">
        <f>SUM(V14:V15)</f>
        <v>0</v>
      </c>
      <c r="W13" s="157"/>
      <c r="X13" s="157"/>
      <c r="AG13" t="s">
        <v>185</v>
      </c>
    </row>
    <row r="14" spans="1:60" outlineLevel="1" x14ac:dyDescent="0.2">
      <c r="A14" s="164">
        <v>3</v>
      </c>
      <c r="B14" s="165" t="s">
        <v>198</v>
      </c>
      <c r="C14" s="174" t="s">
        <v>199</v>
      </c>
      <c r="D14" s="166" t="s">
        <v>188</v>
      </c>
      <c r="E14" s="167">
        <v>1</v>
      </c>
      <c r="F14" s="168"/>
      <c r="G14" s="169">
        <f>ROUND(E14*F14,2)</f>
        <v>0</v>
      </c>
      <c r="H14" s="168"/>
      <c r="I14" s="169">
        <f>ROUND(E14*H14,2)</f>
        <v>0</v>
      </c>
      <c r="J14" s="168"/>
      <c r="K14" s="169">
        <f>ROUND(E14*J14,2)</f>
        <v>0</v>
      </c>
      <c r="L14" s="169">
        <v>15</v>
      </c>
      <c r="M14" s="169">
        <f>G14*(1+L14/100)</f>
        <v>0</v>
      </c>
      <c r="N14" s="169">
        <v>0</v>
      </c>
      <c r="O14" s="169">
        <f>ROUND(E14*N14,2)</f>
        <v>0</v>
      </c>
      <c r="P14" s="169">
        <v>0</v>
      </c>
      <c r="Q14" s="169">
        <f>ROUND(E14*P14,2)</f>
        <v>0</v>
      </c>
      <c r="R14" s="169"/>
      <c r="S14" s="169" t="s">
        <v>189</v>
      </c>
      <c r="T14" s="170" t="s">
        <v>190</v>
      </c>
      <c r="U14" s="156">
        <v>0</v>
      </c>
      <c r="V14" s="156">
        <f>ROUND(E14*U14,2)</f>
        <v>0</v>
      </c>
      <c r="W14" s="156"/>
      <c r="X14" s="156" t="s">
        <v>191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200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49" t="s">
        <v>201</v>
      </c>
      <c r="D15" s="250"/>
      <c r="E15" s="250"/>
      <c r="F15" s="250"/>
      <c r="G15" s="250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194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1" t="str">
        <f>C15</f>
        <v>Náklady na vyhotovení dokumentace skutečného provedení stavby a její předání objednateli v požadované formě a požadovaném počtu.</v>
      </c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3"/>
      <c r="B16" s="4"/>
      <c r="C16" s="175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171</v>
      </c>
    </row>
    <row r="17" spans="1:33" x14ac:dyDescent="0.2">
      <c r="A17" s="150"/>
      <c r="B17" s="151" t="s">
        <v>29</v>
      </c>
      <c r="C17" s="176"/>
      <c r="D17" s="152"/>
      <c r="E17" s="153"/>
      <c r="F17" s="153"/>
      <c r="G17" s="172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202</v>
      </c>
    </row>
    <row r="18" spans="1:33" x14ac:dyDescent="0.2">
      <c r="C18" s="177"/>
      <c r="D18" s="10"/>
      <c r="AG18" t="s">
        <v>203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IRs6E/mF6ZcWTRVagUFd2eRRtShatS6dhUUbZTmqyqranvRbg/L7AXP/BnoKMM1zPfiQWyjOiiVt/myV5AJwA==" saltValue="6gjUWI8TvqpMOfjOu7W/sA==" spinCount="100000" sheet="1"/>
  <mergeCells count="7">
    <mergeCell ref="C15:G1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204</v>
      </c>
      <c r="B1" s="251"/>
      <c r="C1" s="251"/>
      <c r="D1" s="251"/>
      <c r="E1" s="251"/>
      <c r="F1" s="251"/>
      <c r="G1" s="251"/>
      <c r="AG1" t="s">
        <v>156</v>
      </c>
    </row>
    <row r="2" spans="1:60" ht="24.95" customHeight="1" x14ac:dyDescent="0.2">
      <c r="A2" s="139" t="s">
        <v>7</v>
      </c>
      <c r="B2" s="49" t="s">
        <v>44</v>
      </c>
      <c r="C2" s="252" t="s">
        <v>45</v>
      </c>
      <c r="D2" s="253"/>
      <c r="E2" s="253"/>
      <c r="F2" s="253"/>
      <c r="G2" s="254"/>
      <c r="AG2" t="s">
        <v>157</v>
      </c>
    </row>
    <row r="3" spans="1:60" ht="24.95" customHeight="1" x14ac:dyDescent="0.2">
      <c r="A3" s="139" t="s">
        <v>8</v>
      </c>
      <c r="B3" s="49" t="s">
        <v>54</v>
      </c>
      <c r="C3" s="252" t="s">
        <v>57</v>
      </c>
      <c r="D3" s="253"/>
      <c r="E3" s="253"/>
      <c r="F3" s="253"/>
      <c r="G3" s="254"/>
      <c r="AC3" s="121" t="s">
        <v>157</v>
      </c>
      <c r="AG3" t="s">
        <v>161</v>
      </c>
    </row>
    <row r="4" spans="1:60" ht="24.95" customHeight="1" x14ac:dyDescent="0.2">
      <c r="A4" s="140" t="s">
        <v>9</v>
      </c>
      <c r="B4" s="141" t="s">
        <v>54</v>
      </c>
      <c r="C4" s="255" t="s">
        <v>58</v>
      </c>
      <c r="D4" s="256"/>
      <c r="E4" s="256"/>
      <c r="F4" s="256"/>
      <c r="G4" s="257"/>
      <c r="AG4" t="s">
        <v>162</v>
      </c>
    </row>
    <row r="5" spans="1:60" x14ac:dyDescent="0.2">
      <c r="D5" s="10"/>
    </row>
    <row r="6" spans="1:60" ht="38.25" x14ac:dyDescent="0.2">
      <c r="A6" s="143" t="s">
        <v>163</v>
      </c>
      <c r="B6" s="145" t="s">
        <v>164</v>
      </c>
      <c r="C6" s="145" t="s">
        <v>165</v>
      </c>
      <c r="D6" s="144" t="s">
        <v>166</v>
      </c>
      <c r="E6" s="143" t="s">
        <v>167</v>
      </c>
      <c r="F6" s="142" t="s">
        <v>168</v>
      </c>
      <c r="G6" s="143" t="s">
        <v>29</v>
      </c>
      <c r="H6" s="146" t="s">
        <v>30</v>
      </c>
      <c r="I6" s="146" t="s">
        <v>169</v>
      </c>
      <c r="J6" s="146" t="s">
        <v>31</v>
      </c>
      <c r="K6" s="146" t="s">
        <v>170</v>
      </c>
      <c r="L6" s="146" t="s">
        <v>171</v>
      </c>
      <c r="M6" s="146" t="s">
        <v>172</v>
      </c>
      <c r="N6" s="146" t="s">
        <v>173</v>
      </c>
      <c r="O6" s="146" t="s">
        <v>174</v>
      </c>
      <c r="P6" s="146" t="s">
        <v>175</v>
      </c>
      <c r="Q6" s="146" t="s">
        <v>176</v>
      </c>
      <c r="R6" s="146" t="s">
        <v>177</v>
      </c>
      <c r="S6" s="146" t="s">
        <v>178</v>
      </c>
      <c r="T6" s="146" t="s">
        <v>179</v>
      </c>
      <c r="U6" s="146" t="s">
        <v>180</v>
      </c>
      <c r="V6" s="146" t="s">
        <v>181</v>
      </c>
      <c r="W6" s="146" t="s">
        <v>182</v>
      </c>
      <c r="X6" s="146" t="s">
        <v>183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184</v>
      </c>
      <c r="B8" s="159" t="s">
        <v>74</v>
      </c>
      <c r="C8" s="173" t="s">
        <v>75</v>
      </c>
      <c r="D8" s="160"/>
      <c r="E8" s="161"/>
      <c r="F8" s="162"/>
      <c r="G8" s="162">
        <f>SUMIF(AG9:AG77,"&lt;&gt;NOR",G9:G77)</f>
        <v>0</v>
      </c>
      <c r="H8" s="162"/>
      <c r="I8" s="162">
        <f>SUM(I9:I77)</f>
        <v>0</v>
      </c>
      <c r="J8" s="162"/>
      <c r="K8" s="162">
        <f>SUM(K9:K77)</f>
        <v>0</v>
      </c>
      <c r="L8" s="162"/>
      <c r="M8" s="162">
        <f>SUM(M9:M77)</f>
        <v>0</v>
      </c>
      <c r="N8" s="162"/>
      <c r="O8" s="162">
        <f>SUM(O9:O77)</f>
        <v>12.15</v>
      </c>
      <c r="P8" s="162"/>
      <c r="Q8" s="162">
        <f>SUM(Q9:Q77)</f>
        <v>0</v>
      </c>
      <c r="R8" s="162"/>
      <c r="S8" s="162"/>
      <c r="T8" s="163"/>
      <c r="U8" s="157"/>
      <c r="V8" s="157">
        <f>SUM(V9:V77)</f>
        <v>56.139999999999993</v>
      </c>
      <c r="W8" s="157"/>
      <c r="X8" s="157"/>
      <c r="AG8" t="s">
        <v>185</v>
      </c>
    </row>
    <row r="9" spans="1:60" ht="22.5" outlineLevel="1" x14ac:dyDescent="0.2">
      <c r="A9" s="164">
        <v>1</v>
      </c>
      <c r="B9" s="165" t="s">
        <v>205</v>
      </c>
      <c r="C9" s="174" t="s">
        <v>206</v>
      </c>
      <c r="D9" s="166" t="s">
        <v>207</v>
      </c>
      <c r="E9" s="167">
        <v>0.47625000000000001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15</v>
      </c>
      <c r="M9" s="169">
        <f>G9*(1+L9/100)</f>
        <v>0</v>
      </c>
      <c r="N9" s="169">
        <v>1.62836</v>
      </c>
      <c r="O9" s="169">
        <f>ROUND(E9*N9,2)</f>
        <v>0.78</v>
      </c>
      <c r="P9" s="169">
        <v>0</v>
      </c>
      <c r="Q9" s="169">
        <f>ROUND(E9*P9,2)</f>
        <v>0</v>
      </c>
      <c r="R9" s="169" t="s">
        <v>208</v>
      </c>
      <c r="S9" s="169" t="s">
        <v>189</v>
      </c>
      <c r="T9" s="170" t="s">
        <v>209</v>
      </c>
      <c r="U9" s="156">
        <v>4.8899999999999997</v>
      </c>
      <c r="V9" s="156">
        <f>ROUND(E9*U9,2)</f>
        <v>2.33</v>
      </c>
      <c r="W9" s="156"/>
      <c r="X9" s="156" t="s">
        <v>210</v>
      </c>
      <c r="Y9" s="147"/>
      <c r="Z9" s="147"/>
      <c r="AA9" s="147"/>
      <c r="AB9" s="147"/>
      <c r="AC9" s="147"/>
      <c r="AD9" s="147"/>
      <c r="AE9" s="147"/>
      <c r="AF9" s="147"/>
      <c r="AG9" s="147" t="s">
        <v>211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0" t="s">
        <v>212</v>
      </c>
      <c r="D10" s="261"/>
      <c r="E10" s="261"/>
      <c r="F10" s="261"/>
      <c r="G10" s="26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213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9" t="s">
        <v>214</v>
      </c>
      <c r="D11" s="178"/>
      <c r="E11" s="179">
        <v>0.10125000000000001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215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9" t="s">
        <v>216</v>
      </c>
      <c r="D12" s="178"/>
      <c r="E12" s="179">
        <v>0.375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215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4">
        <v>2</v>
      </c>
      <c r="B13" s="165" t="s">
        <v>217</v>
      </c>
      <c r="C13" s="174" t="s">
        <v>218</v>
      </c>
      <c r="D13" s="166" t="s">
        <v>207</v>
      </c>
      <c r="E13" s="167">
        <v>4.10832</v>
      </c>
      <c r="F13" s="168"/>
      <c r="G13" s="169">
        <f>ROUND(E13*F13,2)</f>
        <v>0</v>
      </c>
      <c r="H13" s="168"/>
      <c r="I13" s="169">
        <f>ROUND(E13*H13,2)</f>
        <v>0</v>
      </c>
      <c r="J13" s="168"/>
      <c r="K13" s="169">
        <f>ROUND(E13*J13,2)</f>
        <v>0</v>
      </c>
      <c r="L13" s="169">
        <v>15</v>
      </c>
      <c r="M13" s="169">
        <f>G13*(1+L13/100)</f>
        <v>0</v>
      </c>
      <c r="N13" s="169">
        <v>1.62836</v>
      </c>
      <c r="O13" s="169">
        <f>ROUND(E13*N13,2)</f>
        <v>6.69</v>
      </c>
      <c r="P13" s="169">
        <v>0</v>
      </c>
      <c r="Q13" s="169">
        <f>ROUND(E13*P13,2)</f>
        <v>0</v>
      </c>
      <c r="R13" s="169" t="s">
        <v>208</v>
      </c>
      <c r="S13" s="169" t="s">
        <v>189</v>
      </c>
      <c r="T13" s="170" t="s">
        <v>209</v>
      </c>
      <c r="U13" s="156">
        <v>3.9380000000000002</v>
      </c>
      <c r="V13" s="156">
        <f>ROUND(E13*U13,2)</f>
        <v>16.18</v>
      </c>
      <c r="W13" s="156"/>
      <c r="X13" s="156" t="s">
        <v>210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60" t="s">
        <v>212</v>
      </c>
      <c r="D14" s="261"/>
      <c r="E14" s="261"/>
      <c r="F14" s="261"/>
      <c r="G14" s="261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213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9" t="s">
        <v>219</v>
      </c>
      <c r="D15" s="178"/>
      <c r="E15" s="179">
        <v>0.66659999999999997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215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9" t="s">
        <v>220</v>
      </c>
      <c r="D16" s="178"/>
      <c r="E16" s="179">
        <v>0.29997000000000001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215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9" t="s">
        <v>221</v>
      </c>
      <c r="D17" s="178"/>
      <c r="E17" s="179">
        <v>0.6885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215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9" t="s">
        <v>222</v>
      </c>
      <c r="D18" s="178"/>
      <c r="E18" s="179">
        <v>1.7212499999999999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215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9" t="s">
        <v>223</v>
      </c>
      <c r="D19" s="178"/>
      <c r="E19" s="179">
        <v>0.73199999999999998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215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4">
        <v>3</v>
      </c>
      <c r="B20" s="165" t="s">
        <v>224</v>
      </c>
      <c r="C20" s="174" t="s">
        <v>225</v>
      </c>
      <c r="D20" s="166" t="s">
        <v>226</v>
      </c>
      <c r="E20" s="167">
        <v>12.317600000000001</v>
      </c>
      <c r="F20" s="168"/>
      <c r="G20" s="169">
        <f>ROUND(E20*F20,2)</f>
        <v>0</v>
      </c>
      <c r="H20" s="168"/>
      <c r="I20" s="169">
        <f>ROUND(E20*H20,2)</f>
        <v>0</v>
      </c>
      <c r="J20" s="168"/>
      <c r="K20" s="169">
        <f>ROUND(E20*J20,2)</f>
        <v>0</v>
      </c>
      <c r="L20" s="169">
        <v>15</v>
      </c>
      <c r="M20" s="169">
        <f>G20*(1+L20/100)</f>
        <v>0</v>
      </c>
      <c r="N20" s="169">
        <v>0.27412999999999998</v>
      </c>
      <c r="O20" s="169">
        <f>ROUND(E20*N20,2)</f>
        <v>3.38</v>
      </c>
      <c r="P20" s="169">
        <v>0</v>
      </c>
      <c r="Q20" s="169">
        <f>ROUND(E20*P20,2)</f>
        <v>0</v>
      </c>
      <c r="R20" s="169" t="s">
        <v>227</v>
      </c>
      <c r="S20" s="169" t="s">
        <v>189</v>
      </c>
      <c r="T20" s="170" t="s">
        <v>209</v>
      </c>
      <c r="U20" s="156">
        <v>0.94</v>
      </c>
      <c r="V20" s="156">
        <f>ROUND(E20*U20,2)</f>
        <v>11.58</v>
      </c>
      <c r="W20" s="156"/>
      <c r="X20" s="156" t="s">
        <v>210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9" t="s">
        <v>228</v>
      </c>
      <c r="D21" s="178"/>
      <c r="E21" s="179">
        <v>9.9415999999999993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9" t="s">
        <v>229</v>
      </c>
      <c r="D22" s="178"/>
      <c r="E22" s="179">
        <v>2.3759999999999999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215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4">
        <v>4</v>
      </c>
      <c r="B23" s="165" t="s">
        <v>230</v>
      </c>
      <c r="C23" s="174" t="s">
        <v>231</v>
      </c>
      <c r="D23" s="166" t="s">
        <v>232</v>
      </c>
      <c r="E23" s="167">
        <v>13.76</v>
      </c>
      <c r="F23" s="168"/>
      <c r="G23" s="169">
        <f>ROUND(E23*F23,2)</f>
        <v>0</v>
      </c>
      <c r="H23" s="168"/>
      <c r="I23" s="169">
        <f>ROUND(E23*H23,2)</f>
        <v>0</v>
      </c>
      <c r="J23" s="168"/>
      <c r="K23" s="169">
        <f>ROUND(E23*J23,2)</f>
        <v>0</v>
      </c>
      <c r="L23" s="169">
        <v>15</v>
      </c>
      <c r="M23" s="169">
        <f>G23*(1+L23/100)</f>
        <v>0</v>
      </c>
      <c r="N23" s="169">
        <v>2E-3</v>
      </c>
      <c r="O23" s="169">
        <f>ROUND(E23*N23,2)</f>
        <v>0.03</v>
      </c>
      <c r="P23" s="169">
        <v>0</v>
      </c>
      <c r="Q23" s="169">
        <f>ROUND(E23*P23,2)</f>
        <v>0</v>
      </c>
      <c r="R23" s="169" t="s">
        <v>227</v>
      </c>
      <c r="S23" s="169" t="s">
        <v>189</v>
      </c>
      <c r="T23" s="170" t="s">
        <v>209</v>
      </c>
      <c r="U23" s="156">
        <v>0.152</v>
      </c>
      <c r="V23" s="156">
        <f>ROUND(E23*U23,2)</f>
        <v>2.09</v>
      </c>
      <c r="W23" s="156"/>
      <c r="X23" s="156" t="s">
        <v>210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60" t="s">
        <v>233</v>
      </c>
      <c r="D24" s="261"/>
      <c r="E24" s="261"/>
      <c r="F24" s="261"/>
      <c r="G24" s="261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213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8" t="s">
        <v>234</v>
      </c>
      <c r="D25" s="259"/>
      <c r="E25" s="259"/>
      <c r="F25" s="259"/>
      <c r="G25" s="259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194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9" t="s">
        <v>235</v>
      </c>
      <c r="D26" s="178"/>
      <c r="E26" s="179">
        <v>6.88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215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9" t="s">
        <v>236</v>
      </c>
      <c r="D27" s="178"/>
      <c r="E27" s="179">
        <v>6.88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215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4">
        <v>5</v>
      </c>
      <c r="B28" s="165" t="s">
        <v>237</v>
      </c>
      <c r="C28" s="174" t="s">
        <v>238</v>
      </c>
      <c r="D28" s="166" t="s">
        <v>207</v>
      </c>
      <c r="E28" s="167">
        <v>0.19864999999999999</v>
      </c>
      <c r="F28" s="168"/>
      <c r="G28" s="169">
        <f>ROUND(E28*F28,2)</f>
        <v>0</v>
      </c>
      <c r="H28" s="168"/>
      <c r="I28" s="169">
        <f>ROUND(E28*H28,2)</f>
        <v>0</v>
      </c>
      <c r="J28" s="168"/>
      <c r="K28" s="169">
        <f>ROUND(E28*J28,2)</f>
        <v>0</v>
      </c>
      <c r="L28" s="169">
        <v>15</v>
      </c>
      <c r="M28" s="169">
        <f>G28*(1+L28/100)</f>
        <v>0</v>
      </c>
      <c r="N28" s="169">
        <v>1.6823999999999999</v>
      </c>
      <c r="O28" s="169">
        <f>ROUND(E28*N28,2)</f>
        <v>0.33</v>
      </c>
      <c r="P28" s="169">
        <v>0</v>
      </c>
      <c r="Q28" s="169">
        <f>ROUND(E28*P28,2)</f>
        <v>0</v>
      </c>
      <c r="R28" s="169" t="s">
        <v>208</v>
      </c>
      <c r="S28" s="169" t="s">
        <v>189</v>
      </c>
      <c r="T28" s="170" t="s">
        <v>209</v>
      </c>
      <c r="U28" s="156">
        <v>6.8680000000000003</v>
      </c>
      <c r="V28" s="156">
        <f>ROUND(E28*U28,2)</f>
        <v>1.36</v>
      </c>
      <c r="W28" s="156"/>
      <c r="X28" s="156" t="s">
        <v>210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60" t="s">
        <v>239</v>
      </c>
      <c r="D29" s="261"/>
      <c r="E29" s="261"/>
      <c r="F29" s="261"/>
      <c r="G29" s="261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213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9" t="s">
        <v>240</v>
      </c>
      <c r="D30" s="178"/>
      <c r="E30" s="179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215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9" t="s">
        <v>241</v>
      </c>
      <c r="D31" s="178"/>
      <c r="E31" s="179">
        <v>3.6400000000000002E-2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215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9" t="s">
        <v>242</v>
      </c>
      <c r="D32" s="178"/>
      <c r="E32" s="179">
        <v>5.5E-2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215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9" t="s">
        <v>243</v>
      </c>
      <c r="D33" s="178"/>
      <c r="E33" s="179">
        <v>4.725E-2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215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9" t="s">
        <v>244</v>
      </c>
      <c r="D34" s="178"/>
      <c r="E34" s="179">
        <v>0.06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215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4">
        <v>6</v>
      </c>
      <c r="B35" s="165" t="s">
        <v>245</v>
      </c>
      <c r="C35" s="174" t="s">
        <v>246</v>
      </c>
      <c r="D35" s="166" t="s">
        <v>247</v>
      </c>
      <c r="E35" s="167">
        <v>2</v>
      </c>
      <c r="F35" s="168"/>
      <c r="G35" s="169">
        <f>ROUND(E35*F35,2)</f>
        <v>0</v>
      </c>
      <c r="H35" s="168"/>
      <c r="I35" s="169">
        <f>ROUND(E35*H35,2)</f>
        <v>0</v>
      </c>
      <c r="J35" s="168"/>
      <c r="K35" s="169">
        <f>ROUND(E35*J35,2)</f>
        <v>0</v>
      </c>
      <c r="L35" s="169">
        <v>15</v>
      </c>
      <c r="M35" s="169">
        <f>G35*(1+L35/100)</f>
        <v>0</v>
      </c>
      <c r="N35" s="169">
        <v>6.3E-3</v>
      </c>
      <c r="O35" s="169">
        <f>ROUND(E35*N35,2)</f>
        <v>0.01</v>
      </c>
      <c r="P35" s="169">
        <v>0</v>
      </c>
      <c r="Q35" s="169">
        <f>ROUND(E35*P35,2)</f>
        <v>0</v>
      </c>
      <c r="R35" s="169" t="s">
        <v>208</v>
      </c>
      <c r="S35" s="169" t="s">
        <v>189</v>
      </c>
      <c r="T35" s="170" t="s">
        <v>209</v>
      </c>
      <c r="U35" s="156">
        <v>0.11</v>
      </c>
      <c r="V35" s="156">
        <f>ROUND(E35*U35,2)</f>
        <v>0.22</v>
      </c>
      <c r="W35" s="156"/>
      <c r="X35" s="156" t="s">
        <v>210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60" t="s">
        <v>248</v>
      </c>
      <c r="D36" s="261"/>
      <c r="E36" s="261"/>
      <c r="F36" s="261"/>
      <c r="G36" s="261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213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9" t="s">
        <v>249</v>
      </c>
      <c r="D37" s="178"/>
      <c r="E37" s="179">
        <v>2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215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64">
        <v>7</v>
      </c>
      <c r="B38" s="165" t="s">
        <v>250</v>
      </c>
      <c r="C38" s="174" t="s">
        <v>251</v>
      </c>
      <c r="D38" s="166" t="s">
        <v>252</v>
      </c>
      <c r="E38" s="167">
        <v>0.21142</v>
      </c>
      <c r="F38" s="168"/>
      <c r="G38" s="169">
        <f>ROUND(E38*F38,2)</f>
        <v>0</v>
      </c>
      <c r="H38" s="168"/>
      <c r="I38" s="169">
        <f>ROUND(E38*H38,2)</f>
        <v>0</v>
      </c>
      <c r="J38" s="168"/>
      <c r="K38" s="169">
        <f>ROUND(E38*J38,2)</f>
        <v>0</v>
      </c>
      <c r="L38" s="169">
        <v>15</v>
      </c>
      <c r="M38" s="169">
        <f>G38*(1+L38/100)</f>
        <v>0</v>
      </c>
      <c r="N38" s="169">
        <v>1.9539999999999998E-2</v>
      </c>
      <c r="O38" s="169">
        <f>ROUND(E38*N38,2)</f>
        <v>0</v>
      </c>
      <c r="P38" s="169">
        <v>0</v>
      </c>
      <c r="Q38" s="169">
        <f>ROUND(E38*P38,2)</f>
        <v>0</v>
      </c>
      <c r="R38" s="169" t="s">
        <v>227</v>
      </c>
      <c r="S38" s="169" t="s">
        <v>189</v>
      </c>
      <c r="T38" s="170" t="s">
        <v>209</v>
      </c>
      <c r="U38" s="156">
        <v>18.175000000000001</v>
      </c>
      <c r="V38" s="156">
        <f>ROUND(E38*U38,2)</f>
        <v>3.84</v>
      </c>
      <c r="W38" s="156"/>
      <c r="X38" s="156" t="s">
        <v>210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60" t="s">
        <v>253</v>
      </c>
      <c r="D39" s="261"/>
      <c r="E39" s="261"/>
      <c r="F39" s="261"/>
      <c r="G39" s="261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213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9" t="s">
        <v>254</v>
      </c>
      <c r="D40" s="178"/>
      <c r="E40" s="179">
        <v>4.0030000000000003E-2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215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9" t="s">
        <v>240</v>
      </c>
      <c r="D41" s="178"/>
      <c r="E41" s="179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215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9" t="s">
        <v>255</v>
      </c>
      <c r="D42" s="178"/>
      <c r="E42" s="179">
        <v>3.2530000000000003E-2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215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9" t="s">
        <v>256</v>
      </c>
      <c r="D43" s="178"/>
      <c r="E43" s="179">
        <v>5.5039999999999999E-2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215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9" t="s">
        <v>257</v>
      </c>
      <c r="D44" s="178"/>
      <c r="E44" s="179">
        <v>4.3790000000000003E-2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215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9" t="s">
        <v>258</v>
      </c>
      <c r="D45" s="178"/>
      <c r="E45" s="179">
        <v>4.0030000000000003E-2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215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64">
        <v>8</v>
      </c>
      <c r="B46" s="165" t="s">
        <v>259</v>
      </c>
      <c r="C46" s="174" t="s">
        <v>260</v>
      </c>
      <c r="D46" s="166" t="s">
        <v>252</v>
      </c>
      <c r="E46" s="167">
        <v>0.23891999999999999</v>
      </c>
      <c r="F46" s="168"/>
      <c r="G46" s="169">
        <f>ROUND(E46*F46,2)</f>
        <v>0</v>
      </c>
      <c r="H46" s="168"/>
      <c r="I46" s="169">
        <f>ROUND(E46*H46,2)</f>
        <v>0</v>
      </c>
      <c r="J46" s="168"/>
      <c r="K46" s="169">
        <f>ROUND(E46*J46,2)</f>
        <v>0</v>
      </c>
      <c r="L46" s="169">
        <v>15</v>
      </c>
      <c r="M46" s="169">
        <f>G46*(1+L46/100)</f>
        <v>0</v>
      </c>
      <c r="N46" s="169">
        <v>1.221E-2</v>
      </c>
      <c r="O46" s="169">
        <f>ROUND(E46*N46,2)</f>
        <v>0</v>
      </c>
      <c r="P46" s="169">
        <v>0</v>
      </c>
      <c r="Q46" s="169">
        <f>ROUND(E46*P46,2)</f>
        <v>0</v>
      </c>
      <c r="R46" s="169" t="s">
        <v>227</v>
      </c>
      <c r="S46" s="169" t="s">
        <v>189</v>
      </c>
      <c r="T46" s="170" t="s">
        <v>209</v>
      </c>
      <c r="U46" s="156">
        <v>15.532999999999999</v>
      </c>
      <c r="V46" s="156">
        <f>ROUND(E46*U46,2)</f>
        <v>3.71</v>
      </c>
      <c r="W46" s="156"/>
      <c r="X46" s="156" t="s">
        <v>210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60" t="s">
        <v>253</v>
      </c>
      <c r="D47" s="261"/>
      <c r="E47" s="261"/>
      <c r="F47" s="261"/>
      <c r="G47" s="261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213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9" t="s">
        <v>261</v>
      </c>
      <c r="D48" s="178"/>
      <c r="E48" s="179">
        <v>0.23891999999999999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215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64">
        <v>9</v>
      </c>
      <c r="B49" s="165" t="s">
        <v>262</v>
      </c>
      <c r="C49" s="174" t="s">
        <v>263</v>
      </c>
      <c r="D49" s="166" t="s">
        <v>226</v>
      </c>
      <c r="E49" s="167">
        <v>8.9440000000000008</v>
      </c>
      <c r="F49" s="168"/>
      <c r="G49" s="169">
        <f>ROUND(E49*F49,2)</f>
        <v>0</v>
      </c>
      <c r="H49" s="168"/>
      <c r="I49" s="169">
        <f>ROUND(E49*H49,2)</f>
        <v>0</v>
      </c>
      <c r="J49" s="168"/>
      <c r="K49" s="169">
        <f>ROUND(E49*J49,2)</f>
        <v>0</v>
      </c>
      <c r="L49" s="169">
        <v>15</v>
      </c>
      <c r="M49" s="169">
        <f>G49*(1+L49/100)</f>
        <v>0</v>
      </c>
      <c r="N49" s="169">
        <v>2.5420000000000002E-2</v>
      </c>
      <c r="O49" s="169">
        <f>ROUND(E49*N49,2)</f>
        <v>0.23</v>
      </c>
      <c r="P49" s="169">
        <v>0</v>
      </c>
      <c r="Q49" s="169">
        <f>ROUND(E49*P49,2)</f>
        <v>0</v>
      </c>
      <c r="R49" s="169" t="s">
        <v>227</v>
      </c>
      <c r="S49" s="169" t="s">
        <v>189</v>
      </c>
      <c r="T49" s="170" t="s">
        <v>209</v>
      </c>
      <c r="U49" s="156">
        <v>1.2250000000000001</v>
      </c>
      <c r="V49" s="156">
        <f>ROUND(E49*U49,2)</f>
        <v>10.96</v>
      </c>
      <c r="W49" s="156"/>
      <c r="X49" s="156" t="s">
        <v>210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54"/>
      <c r="B50" s="155"/>
      <c r="C50" s="260" t="s">
        <v>264</v>
      </c>
      <c r="D50" s="261"/>
      <c r="E50" s="261"/>
      <c r="F50" s="261"/>
      <c r="G50" s="261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213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71" t="str">
        <f>C50</f>
        <v>zřízení nosné konstrukce příčky, vložení tepelné izolace tl. do 5 cm, montáž desek, tmelení spár Q2 a úprava rohů. Včetně dodávek materiálu.</v>
      </c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9" t="s">
        <v>265</v>
      </c>
      <c r="D51" s="178"/>
      <c r="E51" s="179">
        <v>8.9440000000000008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215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4">
        <v>10</v>
      </c>
      <c r="B52" s="165" t="s">
        <v>266</v>
      </c>
      <c r="C52" s="174" t="s">
        <v>267</v>
      </c>
      <c r="D52" s="166" t="s">
        <v>226</v>
      </c>
      <c r="E52" s="167">
        <v>1.29</v>
      </c>
      <c r="F52" s="168"/>
      <c r="G52" s="169">
        <f>ROUND(E52*F52,2)</f>
        <v>0</v>
      </c>
      <c r="H52" s="168"/>
      <c r="I52" s="169">
        <f>ROUND(E52*H52,2)</f>
        <v>0</v>
      </c>
      <c r="J52" s="168"/>
      <c r="K52" s="169">
        <f>ROUND(E52*J52,2)</f>
        <v>0</v>
      </c>
      <c r="L52" s="169">
        <v>15</v>
      </c>
      <c r="M52" s="169">
        <f>G52*(1+L52/100)</f>
        <v>0</v>
      </c>
      <c r="N52" s="169">
        <v>0.15679999999999999</v>
      </c>
      <c r="O52" s="169">
        <f>ROUND(E52*N52,2)</f>
        <v>0.2</v>
      </c>
      <c r="P52" s="169">
        <v>0</v>
      </c>
      <c r="Q52" s="169">
        <f>ROUND(E52*P52,2)</f>
        <v>0</v>
      </c>
      <c r="R52" s="169" t="s">
        <v>227</v>
      </c>
      <c r="S52" s="169" t="s">
        <v>189</v>
      </c>
      <c r="T52" s="170" t="s">
        <v>209</v>
      </c>
      <c r="U52" s="156">
        <v>1.2225999999999999</v>
      </c>
      <c r="V52" s="156">
        <f>ROUND(E52*U52,2)</f>
        <v>1.58</v>
      </c>
      <c r="W52" s="156"/>
      <c r="X52" s="156" t="s">
        <v>210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0" t="s">
        <v>268</v>
      </c>
      <c r="D53" s="261"/>
      <c r="E53" s="261"/>
      <c r="F53" s="261"/>
      <c r="G53" s="261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213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9" t="s">
        <v>240</v>
      </c>
      <c r="D54" s="178"/>
      <c r="E54" s="179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215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9" t="s">
        <v>269</v>
      </c>
      <c r="D55" s="178"/>
      <c r="E55" s="179">
        <v>0.26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215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9" t="s">
        <v>270</v>
      </c>
      <c r="D56" s="178"/>
      <c r="E56" s="179">
        <v>0.44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215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9" t="s">
        <v>271</v>
      </c>
      <c r="D57" s="178"/>
      <c r="E57" s="179">
        <v>0.35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215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9" t="s">
        <v>272</v>
      </c>
      <c r="D58" s="178"/>
      <c r="E58" s="179">
        <v>0.24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215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3.75" outlineLevel="1" x14ac:dyDescent="0.2">
      <c r="A59" s="164">
        <v>11</v>
      </c>
      <c r="B59" s="165" t="s">
        <v>273</v>
      </c>
      <c r="C59" s="174" t="s">
        <v>274</v>
      </c>
      <c r="D59" s="166" t="s">
        <v>226</v>
      </c>
      <c r="E59" s="167">
        <v>1.08</v>
      </c>
      <c r="F59" s="168"/>
      <c r="G59" s="169">
        <f>ROUND(E59*F59,2)</f>
        <v>0</v>
      </c>
      <c r="H59" s="168"/>
      <c r="I59" s="169">
        <f>ROUND(E59*H59,2)</f>
        <v>0</v>
      </c>
      <c r="J59" s="168"/>
      <c r="K59" s="169">
        <f>ROUND(E59*J59,2)</f>
        <v>0</v>
      </c>
      <c r="L59" s="169">
        <v>15</v>
      </c>
      <c r="M59" s="169">
        <f>G59*(1+L59/100)</f>
        <v>0</v>
      </c>
      <c r="N59" s="169">
        <v>1.158E-2</v>
      </c>
      <c r="O59" s="169">
        <f>ROUND(E59*N59,2)</f>
        <v>0.01</v>
      </c>
      <c r="P59" s="169">
        <v>0</v>
      </c>
      <c r="Q59" s="169">
        <f>ROUND(E59*P59,2)</f>
        <v>0</v>
      </c>
      <c r="R59" s="169" t="s">
        <v>227</v>
      </c>
      <c r="S59" s="169" t="s">
        <v>189</v>
      </c>
      <c r="T59" s="170" t="s">
        <v>209</v>
      </c>
      <c r="U59" s="156">
        <v>0.74</v>
      </c>
      <c r="V59" s="156">
        <f>ROUND(E59*U59,2)</f>
        <v>0.8</v>
      </c>
      <c r="W59" s="156"/>
      <c r="X59" s="156" t="s">
        <v>210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9" t="s">
        <v>853</v>
      </c>
      <c r="D60" s="250"/>
      <c r="E60" s="250"/>
      <c r="F60" s="250"/>
      <c r="G60" s="250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194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8" t="s">
        <v>275</v>
      </c>
      <c r="D61" s="259"/>
      <c r="E61" s="259"/>
      <c r="F61" s="259"/>
      <c r="G61" s="259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194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8" t="s">
        <v>276</v>
      </c>
      <c r="D62" s="259"/>
      <c r="E62" s="259"/>
      <c r="F62" s="259"/>
      <c r="G62" s="259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194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8" t="s">
        <v>277</v>
      </c>
      <c r="D63" s="259"/>
      <c r="E63" s="259"/>
      <c r="F63" s="259"/>
      <c r="G63" s="259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194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71" t="str">
        <f>C63</f>
        <v>- standardního tmelení Q2, to je: základní tmelení Q1+ dodatečné tmelení (tmelení najemno) a případné přebroušení.</v>
      </c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9" t="s">
        <v>278</v>
      </c>
      <c r="D64" s="178"/>
      <c r="E64" s="179">
        <v>1.08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215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4">
        <v>12</v>
      </c>
      <c r="B65" s="165" t="s">
        <v>279</v>
      </c>
      <c r="C65" s="174" t="s">
        <v>280</v>
      </c>
      <c r="D65" s="166" t="s">
        <v>247</v>
      </c>
      <c r="E65" s="167">
        <v>1</v>
      </c>
      <c r="F65" s="168"/>
      <c r="G65" s="169">
        <f>ROUND(E65*F65,2)</f>
        <v>0</v>
      </c>
      <c r="H65" s="168"/>
      <c r="I65" s="169">
        <f>ROUND(E65*H65,2)</f>
        <v>0</v>
      </c>
      <c r="J65" s="168"/>
      <c r="K65" s="169">
        <f>ROUND(E65*J65,2)</f>
        <v>0</v>
      </c>
      <c r="L65" s="169">
        <v>15</v>
      </c>
      <c r="M65" s="169">
        <f>G65*(1+L65/100)</f>
        <v>0</v>
      </c>
      <c r="N65" s="169">
        <v>4.7699999999999999E-3</v>
      </c>
      <c r="O65" s="169">
        <f>ROUND(E65*N65,2)</f>
        <v>0</v>
      </c>
      <c r="P65" s="169">
        <v>0</v>
      </c>
      <c r="Q65" s="169">
        <f>ROUND(E65*P65,2)</f>
        <v>0</v>
      </c>
      <c r="R65" s="169"/>
      <c r="S65" s="169" t="s">
        <v>281</v>
      </c>
      <c r="T65" s="170" t="s">
        <v>190</v>
      </c>
      <c r="U65" s="156">
        <v>1.49</v>
      </c>
      <c r="V65" s="156">
        <f>ROUND(E65*U65,2)</f>
        <v>1.49</v>
      </c>
      <c r="W65" s="156"/>
      <c r="X65" s="156" t="s">
        <v>210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9" t="s">
        <v>282</v>
      </c>
      <c r="D66" s="178"/>
      <c r="E66" s="179">
        <v>1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215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4">
        <v>13</v>
      </c>
      <c r="B67" s="165" t="s">
        <v>283</v>
      </c>
      <c r="C67" s="174" t="s">
        <v>284</v>
      </c>
      <c r="D67" s="166" t="s">
        <v>252</v>
      </c>
      <c r="E67" s="167">
        <v>0.22833000000000001</v>
      </c>
      <c r="F67" s="168"/>
      <c r="G67" s="169">
        <f>ROUND(E67*F67,2)</f>
        <v>0</v>
      </c>
      <c r="H67" s="168"/>
      <c r="I67" s="169">
        <f>ROUND(E67*H67,2)</f>
        <v>0</v>
      </c>
      <c r="J67" s="168"/>
      <c r="K67" s="169">
        <f>ROUND(E67*J67,2)</f>
        <v>0</v>
      </c>
      <c r="L67" s="169">
        <v>15</v>
      </c>
      <c r="M67" s="169">
        <f>G67*(1+L67/100)</f>
        <v>0</v>
      </c>
      <c r="N67" s="169">
        <v>1</v>
      </c>
      <c r="O67" s="169">
        <f>ROUND(E67*N67,2)</f>
        <v>0.23</v>
      </c>
      <c r="P67" s="169">
        <v>0</v>
      </c>
      <c r="Q67" s="169">
        <f>ROUND(E67*P67,2)</f>
        <v>0</v>
      </c>
      <c r="R67" s="169" t="s">
        <v>285</v>
      </c>
      <c r="S67" s="169" t="s">
        <v>189</v>
      </c>
      <c r="T67" s="170" t="s">
        <v>209</v>
      </c>
      <c r="U67" s="156">
        <v>0</v>
      </c>
      <c r="V67" s="156">
        <f>ROUND(E67*U67,2)</f>
        <v>0</v>
      </c>
      <c r="W67" s="156"/>
      <c r="X67" s="156" t="s">
        <v>286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287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9" t="s">
        <v>254</v>
      </c>
      <c r="D68" s="178"/>
      <c r="E68" s="179">
        <v>4.0030000000000003E-2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215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9" t="s">
        <v>240</v>
      </c>
      <c r="D69" s="178"/>
      <c r="E69" s="179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215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9" t="s">
        <v>255</v>
      </c>
      <c r="D70" s="178"/>
      <c r="E70" s="179">
        <v>3.2530000000000003E-2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215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9" t="s">
        <v>256</v>
      </c>
      <c r="D71" s="178"/>
      <c r="E71" s="179">
        <v>5.5039999999999999E-2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215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9" t="s">
        <v>257</v>
      </c>
      <c r="D72" s="178"/>
      <c r="E72" s="179">
        <v>4.3790000000000003E-2</v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215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9" t="s">
        <v>258</v>
      </c>
      <c r="D73" s="178"/>
      <c r="E73" s="179">
        <v>4.0030000000000003E-2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215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0" t="s">
        <v>288</v>
      </c>
      <c r="D74" s="180"/>
      <c r="E74" s="181">
        <v>1.6910000000000001E-2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215</v>
      </c>
      <c r="AH74" s="147">
        <v>4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4">
        <v>14</v>
      </c>
      <c r="B75" s="165" t="s">
        <v>289</v>
      </c>
      <c r="C75" s="174" t="s">
        <v>290</v>
      </c>
      <c r="D75" s="166" t="s">
        <v>252</v>
      </c>
      <c r="E75" s="167">
        <v>0.25802999999999998</v>
      </c>
      <c r="F75" s="168"/>
      <c r="G75" s="169">
        <f>ROUND(E75*F75,2)</f>
        <v>0</v>
      </c>
      <c r="H75" s="168"/>
      <c r="I75" s="169">
        <f>ROUND(E75*H75,2)</f>
        <v>0</v>
      </c>
      <c r="J75" s="168"/>
      <c r="K75" s="169">
        <f>ROUND(E75*J75,2)</f>
        <v>0</v>
      </c>
      <c r="L75" s="169">
        <v>15</v>
      </c>
      <c r="M75" s="169">
        <f>G75*(1+L75/100)</f>
        <v>0</v>
      </c>
      <c r="N75" s="169">
        <v>1</v>
      </c>
      <c r="O75" s="169">
        <f>ROUND(E75*N75,2)</f>
        <v>0.26</v>
      </c>
      <c r="P75" s="169">
        <v>0</v>
      </c>
      <c r="Q75" s="169">
        <f>ROUND(E75*P75,2)</f>
        <v>0</v>
      </c>
      <c r="R75" s="169" t="s">
        <v>285</v>
      </c>
      <c r="S75" s="169" t="s">
        <v>189</v>
      </c>
      <c r="T75" s="170" t="s">
        <v>209</v>
      </c>
      <c r="U75" s="156">
        <v>0</v>
      </c>
      <c r="V75" s="156">
        <f>ROUND(E75*U75,2)</f>
        <v>0</v>
      </c>
      <c r="W75" s="156"/>
      <c r="X75" s="156" t="s">
        <v>286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287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9" t="s">
        <v>261</v>
      </c>
      <c r="D76" s="178"/>
      <c r="E76" s="179">
        <v>0.23891999999999999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215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90" t="s">
        <v>288</v>
      </c>
      <c r="D77" s="180"/>
      <c r="E77" s="181">
        <v>1.9109999999999999E-2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215</v>
      </c>
      <c r="AH77" s="147">
        <v>4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58" t="s">
        <v>184</v>
      </c>
      <c r="B78" s="159" t="s">
        <v>76</v>
      </c>
      <c r="C78" s="173" t="s">
        <v>77</v>
      </c>
      <c r="D78" s="160"/>
      <c r="E78" s="161"/>
      <c r="F78" s="162"/>
      <c r="G78" s="162">
        <f>SUMIF(AG79:AG104,"&lt;&gt;NOR",G79:G104)</f>
        <v>0</v>
      </c>
      <c r="H78" s="162"/>
      <c r="I78" s="162">
        <f>SUM(I79:I104)</f>
        <v>0</v>
      </c>
      <c r="J78" s="162"/>
      <c r="K78" s="162">
        <f>SUM(K79:K104)</f>
        <v>0</v>
      </c>
      <c r="L78" s="162"/>
      <c r="M78" s="162">
        <f>SUM(M79:M104)</f>
        <v>0</v>
      </c>
      <c r="N78" s="162"/>
      <c r="O78" s="162">
        <f>SUM(O79:O104)</f>
        <v>0.38</v>
      </c>
      <c r="P78" s="162"/>
      <c r="Q78" s="162">
        <f>SUM(Q79:Q104)</f>
        <v>0</v>
      </c>
      <c r="R78" s="162"/>
      <c r="S78" s="162"/>
      <c r="T78" s="163"/>
      <c r="U78" s="157"/>
      <c r="V78" s="157">
        <f>SUM(V79:V104)</f>
        <v>16.16</v>
      </c>
      <c r="W78" s="157"/>
      <c r="X78" s="157"/>
      <c r="AG78" t="s">
        <v>185</v>
      </c>
    </row>
    <row r="79" spans="1:60" outlineLevel="1" x14ac:dyDescent="0.2">
      <c r="A79" s="164">
        <v>15</v>
      </c>
      <c r="B79" s="165" t="s">
        <v>291</v>
      </c>
      <c r="C79" s="174" t="s">
        <v>292</v>
      </c>
      <c r="D79" s="166" t="s">
        <v>247</v>
      </c>
      <c r="E79" s="167">
        <v>4</v>
      </c>
      <c r="F79" s="168"/>
      <c r="G79" s="169">
        <f>ROUND(E79*F79,2)</f>
        <v>0</v>
      </c>
      <c r="H79" s="168"/>
      <c r="I79" s="169">
        <f>ROUND(E79*H79,2)</f>
        <v>0</v>
      </c>
      <c r="J79" s="168"/>
      <c r="K79" s="169">
        <f>ROUND(E79*J79,2)</f>
        <v>0</v>
      </c>
      <c r="L79" s="169">
        <v>15</v>
      </c>
      <c r="M79" s="169">
        <f>G79*(1+L79/100)</f>
        <v>0</v>
      </c>
      <c r="N79" s="169">
        <v>2.094E-2</v>
      </c>
      <c r="O79" s="169">
        <f>ROUND(E79*N79,2)</f>
        <v>0.08</v>
      </c>
      <c r="P79" s="169">
        <v>0</v>
      </c>
      <c r="Q79" s="169">
        <f>ROUND(E79*P79,2)</f>
        <v>0</v>
      </c>
      <c r="R79" s="169" t="s">
        <v>208</v>
      </c>
      <c r="S79" s="169" t="s">
        <v>189</v>
      </c>
      <c r="T79" s="170" t="s">
        <v>209</v>
      </c>
      <c r="U79" s="156">
        <v>0.2014</v>
      </c>
      <c r="V79" s="156">
        <f>ROUND(E79*U79,2)</f>
        <v>0.81</v>
      </c>
      <c r="W79" s="156"/>
      <c r="X79" s="156" t="s">
        <v>210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211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9" t="s">
        <v>293</v>
      </c>
      <c r="D80" s="178"/>
      <c r="E80" s="179">
        <v>4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215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64">
        <v>16</v>
      </c>
      <c r="B81" s="165" t="s">
        <v>294</v>
      </c>
      <c r="C81" s="174" t="s">
        <v>295</v>
      </c>
      <c r="D81" s="166" t="s">
        <v>247</v>
      </c>
      <c r="E81" s="167">
        <v>2</v>
      </c>
      <c r="F81" s="168"/>
      <c r="G81" s="169">
        <f>ROUND(E81*F81,2)</f>
        <v>0</v>
      </c>
      <c r="H81" s="168"/>
      <c r="I81" s="169">
        <f>ROUND(E81*H81,2)</f>
        <v>0</v>
      </c>
      <c r="J81" s="168"/>
      <c r="K81" s="169">
        <f>ROUND(E81*J81,2)</f>
        <v>0</v>
      </c>
      <c r="L81" s="169">
        <v>15</v>
      </c>
      <c r="M81" s="169">
        <f>G81*(1+L81/100)</f>
        <v>0</v>
      </c>
      <c r="N81" s="169">
        <v>5.4399999999999997E-2</v>
      </c>
      <c r="O81" s="169">
        <f>ROUND(E81*N81,2)</f>
        <v>0.11</v>
      </c>
      <c r="P81" s="169">
        <v>0</v>
      </c>
      <c r="Q81" s="169">
        <f>ROUND(E81*P81,2)</f>
        <v>0</v>
      </c>
      <c r="R81" s="169" t="s">
        <v>208</v>
      </c>
      <c r="S81" s="169" t="s">
        <v>189</v>
      </c>
      <c r="T81" s="170" t="s">
        <v>209</v>
      </c>
      <c r="U81" s="156">
        <v>0.29349999999999998</v>
      </c>
      <c r="V81" s="156">
        <f>ROUND(E81*U81,2)</f>
        <v>0.59</v>
      </c>
      <c r="W81" s="156"/>
      <c r="X81" s="156" t="s">
        <v>210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211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9" t="s">
        <v>296</v>
      </c>
      <c r="D82" s="178"/>
      <c r="E82" s="179">
        <v>2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215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33.75" outlineLevel="1" x14ac:dyDescent="0.2">
      <c r="A83" s="164">
        <v>17</v>
      </c>
      <c r="B83" s="165" t="s">
        <v>297</v>
      </c>
      <c r="C83" s="174" t="s">
        <v>298</v>
      </c>
      <c r="D83" s="166" t="s">
        <v>226</v>
      </c>
      <c r="E83" s="167">
        <v>6.19</v>
      </c>
      <c r="F83" s="168"/>
      <c r="G83" s="169">
        <f>ROUND(E83*F83,2)</f>
        <v>0</v>
      </c>
      <c r="H83" s="168"/>
      <c r="I83" s="169">
        <f>ROUND(E83*H83,2)</f>
        <v>0</v>
      </c>
      <c r="J83" s="168"/>
      <c r="K83" s="169">
        <f>ROUND(E83*J83,2)</f>
        <v>0</v>
      </c>
      <c r="L83" s="169">
        <v>15</v>
      </c>
      <c r="M83" s="169">
        <f>G83*(1+L83/100)</f>
        <v>0</v>
      </c>
      <c r="N83" s="169">
        <v>1.201E-2</v>
      </c>
      <c r="O83" s="169">
        <f>ROUND(E83*N83,2)</f>
        <v>7.0000000000000007E-2</v>
      </c>
      <c r="P83" s="169">
        <v>0</v>
      </c>
      <c r="Q83" s="169">
        <f>ROUND(E83*P83,2)</f>
        <v>0</v>
      </c>
      <c r="R83" s="169" t="s">
        <v>227</v>
      </c>
      <c r="S83" s="169" t="s">
        <v>189</v>
      </c>
      <c r="T83" s="170" t="s">
        <v>209</v>
      </c>
      <c r="U83" s="156">
        <v>0.95</v>
      </c>
      <c r="V83" s="156">
        <f>ROUND(E83*U83,2)</f>
        <v>5.88</v>
      </c>
      <c r="W83" s="156"/>
      <c r="X83" s="156" t="s">
        <v>210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211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9" t="s">
        <v>299</v>
      </c>
      <c r="D84" s="250"/>
      <c r="E84" s="250"/>
      <c r="F84" s="250"/>
      <c r="G84" s="250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194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9" t="s">
        <v>300</v>
      </c>
      <c r="D85" s="178"/>
      <c r="E85" s="179">
        <v>4.8499999999999996</v>
      </c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215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9" t="s">
        <v>301</v>
      </c>
      <c r="D86" s="178"/>
      <c r="E86" s="179">
        <v>1.34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215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64">
        <v>18</v>
      </c>
      <c r="B87" s="165" t="s">
        <v>302</v>
      </c>
      <c r="C87" s="174" t="s">
        <v>303</v>
      </c>
      <c r="D87" s="166" t="s">
        <v>232</v>
      </c>
      <c r="E87" s="167">
        <v>1.2</v>
      </c>
      <c r="F87" s="168"/>
      <c r="G87" s="169">
        <f>ROUND(E87*F87,2)</f>
        <v>0</v>
      </c>
      <c r="H87" s="168"/>
      <c r="I87" s="169">
        <f>ROUND(E87*H87,2)</f>
        <v>0</v>
      </c>
      <c r="J87" s="168"/>
      <c r="K87" s="169">
        <f>ROUND(E87*J87,2)</f>
        <v>0</v>
      </c>
      <c r="L87" s="169">
        <v>15</v>
      </c>
      <c r="M87" s="169">
        <f>G87*(1+L87/100)</f>
        <v>0</v>
      </c>
      <c r="N87" s="169">
        <v>1.261E-2</v>
      </c>
      <c r="O87" s="169">
        <f>ROUND(E87*N87,2)</f>
        <v>0.02</v>
      </c>
      <c r="P87" s="169">
        <v>0</v>
      </c>
      <c r="Q87" s="169">
        <f>ROUND(E87*P87,2)</f>
        <v>0</v>
      </c>
      <c r="R87" s="169" t="s">
        <v>227</v>
      </c>
      <c r="S87" s="169" t="s">
        <v>189</v>
      </c>
      <c r="T87" s="170" t="s">
        <v>209</v>
      </c>
      <c r="U87" s="156">
        <v>1.05</v>
      </c>
      <c r="V87" s="156">
        <f>ROUND(E87*U87,2)</f>
        <v>1.26</v>
      </c>
      <c r="W87" s="156"/>
      <c r="X87" s="156" t="s">
        <v>210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211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9" t="s">
        <v>854</v>
      </c>
      <c r="D88" s="250"/>
      <c r="E88" s="250"/>
      <c r="F88" s="250"/>
      <c r="G88" s="250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194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58" t="s">
        <v>304</v>
      </c>
      <c r="D89" s="259"/>
      <c r="E89" s="259"/>
      <c r="F89" s="259"/>
      <c r="G89" s="259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194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58" t="s">
        <v>305</v>
      </c>
      <c r="D90" s="259"/>
      <c r="E90" s="259"/>
      <c r="F90" s="259"/>
      <c r="G90" s="259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194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58" t="s">
        <v>277</v>
      </c>
      <c r="D91" s="259"/>
      <c r="E91" s="259"/>
      <c r="F91" s="259"/>
      <c r="G91" s="259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194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71" t="str">
        <f>C91</f>
        <v>- standardního tmelení Q2, to je: základní tmelení Q1+ dodatečné tmelení (tmelení najemno) a případné přebroušení.</v>
      </c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9" t="s">
        <v>306</v>
      </c>
      <c r="D92" s="178"/>
      <c r="E92" s="179">
        <v>1.2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215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64">
        <v>19</v>
      </c>
      <c r="B93" s="165" t="s">
        <v>307</v>
      </c>
      <c r="C93" s="174" t="s">
        <v>308</v>
      </c>
      <c r="D93" s="166" t="s">
        <v>232</v>
      </c>
      <c r="E93" s="167">
        <v>5</v>
      </c>
      <c r="F93" s="168"/>
      <c r="G93" s="169">
        <f>ROUND(E93*F93,2)</f>
        <v>0</v>
      </c>
      <c r="H93" s="168"/>
      <c r="I93" s="169">
        <f>ROUND(E93*H93,2)</f>
        <v>0</v>
      </c>
      <c r="J93" s="168"/>
      <c r="K93" s="169">
        <f>ROUND(E93*J93,2)</f>
        <v>0</v>
      </c>
      <c r="L93" s="169">
        <v>15</v>
      </c>
      <c r="M93" s="169">
        <f>G93*(1+L93/100)</f>
        <v>0</v>
      </c>
      <c r="N93" s="169">
        <v>1.405E-2</v>
      </c>
      <c r="O93" s="169">
        <f>ROUND(E93*N93,2)</f>
        <v>7.0000000000000007E-2</v>
      </c>
      <c r="P93" s="169">
        <v>0</v>
      </c>
      <c r="Q93" s="169">
        <f>ROUND(E93*P93,2)</f>
        <v>0</v>
      </c>
      <c r="R93" s="169" t="s">
        <v>227</v>
      </c>
      <c r="S93" s="169" t="s">
        <v>189</v>
      </c>
      <c r="T93" s="170" t="s">
        <v>209</v>
      </c>
      <c r="U93" s="156">
        <v>1.05</v>
      </c>
      <c r="V93" s="156">
        <f>ROUND(E93*U93,2)</f>
        <v>5.25</v>
      </c>
      <c r="W93" s="156"/>
      <c r="X93" s="156" t="s">
        <v>210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211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49" t="s">
        <v>854</v>
      </c>
      <c r="D94" s="250"/>
      <c r="E94" s="250"/>
      <c r="F94" s="250"/>
      <c r="G94" s="250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194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58" t="s">
        <v>304</v>
      </c>
      <c r="D95" s="259"/>
      <c r="E95" s="259"/>
      <c r="F95" s="259"/>
      <c r="G95" s="259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194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58" t="s">
        <v>305</v>
      </c>
      <c r="D96" s="259"/>
      <c r="E96" s="259"/>
      <c r="F96" s="259"/>
      <c r="G96" s="259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194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8" t="s">
        <v>277</v>
      </c>
      <c r="D97" s="259"/>
      <c r="E97" s="259"/>
      <c r="F97" s="259"/>
      <c r="G97" s="259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194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71" t="str">
        <f>C97</f>
        <v>- standardního tmelení Q2, to je: základní tmelení Q1+ dodatečné tmelení (tmelení najemno) a případné přebroušení.</v>
      </c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9" t="s">
        <v>309</v>
      </c>
      <c r="D98" s="178"/>
      <c r="E98" s="179">
        <v>5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215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64">
        <v>20</v>
      </c>
      <c r="B99" s="165" t="s">
        <v>310</v>
      </c>
      <c r="C99" s="174" t="s">
        <v>311</v>
      </c>
      <c r="D99" s="166" t="s">
        <v>232</v>
      </c>
      <c r="E99" s="167">
        <v>1.69</v>
      </c>
      <c r="F99" s="168"/>
      <c r="G99" s="169">
        <f>ROUND(E99*F99,2)</f>
        <v>0</v>
      </c>
      <c r="H99" s="168"/>
      <c r="I99" s="169">
        <f>ROUND(E99*H99,2)</f>
        <v>0</v>
      </c>
      <c r="J99" s="168"/>
      <c r="K99" s="169">
        <f>ROUND(E99*J99,2)</f>
        <v>0</v>
      </c>
      <c r="L99" s="169">
        <v>15</v>
      </c>
      <c r="M99" s="169">
        <f>G99*(1+L99/100)</f>
        <v>0</v>
      </c>
      <c r="N99" s="169">
        <v>2.0629999999999999E-2</v>
      </c>
      <c r="O99" s="169">
        <f>ROUND(E99*N99,2)</f>
        <v>0.03</v>
      </c>
      <c r="P99" s="169">
        <v>0</v>
      </c>
      <c r="Q99" s="169">
        <f>ROUND(E99*P99,2)</f>
        <v>0</v>
      </c>
      <c r="R99" s="169" t="s">
        <v>227</v>
      </c>
      <c r="S99" s="169" t="s">
        <v>189</v>
      </c>
      <c r="T99" s="170" t="s">
        <v>209</v>
      </c>
      <c r="U99" s="156">
        <v>1.4</v>
      </c>
      <c r="V99" s="156">
        <f>ROUND(E99*U99,2)</f>
        <v>2.37</v>
      </c>
      <c r="W99" s="156"/>
      <c r="X99" s="156" t="s">
        <v>210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211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9" t="s">
        <v>854</v>
      </c>
      <c r="D100" s="250"/>
      <c r="E100" s="250"/>
      <c r="F100" s="250"/>
      <c r="G100" s="250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194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58" t="s">
        <v>304</v>
      </c>
      <c r="D101" s="259"/>
      <c r="E101" s="259"/>
      <c r="F101" s="259"/>
      <c r="G101" s="259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194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58" t="s">
        <v>305</v>
      </c>
      <c r="D102" s="259"/>
      <c r="E102" s="259"/>
      <c r="F102" s="259"/>
      <c r="G102" s="259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194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8" t="s">
        <v>277</v>
      </c>
      <c r="D103" s="259"/>
      <c r="E103" s="259"/>
      <c r="F103" s="259"/>
      <c r="G103" s="259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194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71" t="str">
        <f>C103</f>
        <v>- standardního tmelení Q2, to je: základní tmelení Q1+ dodatečné tmelení (tmelení najemno) a případné přebroušení.</v>
      </c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9" t="s">
        <v>312</v>
      </c>
      <c r="D104" s="178"/>
      <c r="E104" s="179">
        <v>1.69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215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58" t="s">
        <v>184</v>
      </c>
      <c r="B105" s="159" t="s">
        <v>78</v>
      </c>
      <c r="C105" s="173" t="s">
        <v>79</v>
      </c>
      <c r="D105" s="160"/>
      <c r="E105" s="161"/>
      <c r="F105" s="162"/>
      <c r="G105" s="162">
        <f>SUMIF(AG106:AG180,"&lt;&gt;NOR",G106:G180)</f>
        <v>0</v>
      </c>
      <c r="H105" s="162"/>
      <c r="I105" s="162">
        <f>SUM(I106:I180)</f>
        <v>0</v>
      </c>
      <c r="J105" s="162"/>
      <c r="K105" s="162">
        <f>SUM(K106:K180)</f>
        <v>0</v>
      </c>
      <c r="L105" s="162"/>
      <c r="M105" s="162">
        <f>SUM(M106:M180)</f>
        <v>0</v>
      </c>
      <c r="N105" s="162"/>
      <c r="O105" s="162">
        <f>SUM(O106:O180)</f>
        <v>8.84</v>
      </c>
      <c r="P105" s="162"/>
      <c r="Q105" s="162">
        <f>SUM(Q106:Q180)</f>
        <v>0</v>
      </c>
      <c r="R105" s="162"/>
      <c r="S105" s="162"/>
      <c r="T105" s="163"/>
      <c r="U105" s="157"/>
      <c r="V105" s="157">
        <f>SUM(V106:V180)</f>
        <v>228.19</v>
      </c>
      <c r="W105" s="157"/>
      <c r="X105" s="157"/>
      <c r="AG105" t="s">
        <v>185</v>
      </c>
    </row>
    <row r="106" spans="1:60" ht="22.5" outlineLevel="1" x14ac:dyDescent="0.2">
      <c r="A106" s="164">
        <v>21</v>
      </c>
      <c r="B106" s="165" t="s">
        <v>313</v>
      </c>
      <c r="C106" s="174" t="s">
        <v>314</v>
      </c>
      <c r="D106" s="166" t="s">
        <v>226</v>
      </c>
      <c r="E106" s="167">
        <v>68.45</v>
      </c>
      <c r="F106" s="168"/>
      <c r="G106" s="169">
        <f>ROUND(E106*F106,2)</f>
        <v>0</v>
      </c>
      <c r="H106" s="168"/>
      <c r="I106" s="169">
        <f>ROUND(E106*H106,2)</f>
        <v>0</v>
      </c>
      <c r="J106" s="168"/>
      <c r="K106" s="169">
        <f>ROUND(E106*J106,2)</f>
        <v>0</v>
      </c>
      <c r="L106" s="169">
        <v>15</v>
      </c>
      <c r="M106" s="169">
        <f>G106*(1+L106/100)</f>
        <v>0</v>
      </c>
      <c r="N106" s="169">
        <v>4.8500000000000001E-3</v>
      </c>
      <c r="O106" s="169">
        <f>ROUND(E106*N106,2)</f>
        <v>0.33</v>
      </c>
      <c r="P106" s="169">
        <v>0</v>
      </c>
      <c r="Q106" s="169">
        <f>ROUND(E106*P106,2)</f>
        <v>0</v>
      </c>
      <c r="R106" s="169" t="s">
        <v>227</v>
      </c>
      <c r="S106" s="169" t="s">
        <v>189</v>
      </c>
      <c r="T106" s="170" t="s">
        <v>209</v>
      </c>
      <c r="U106" s="156">
        <v>0.36499999999999999</v>
      </c>
      <c r="V106" s="156">
        <f>ROUND(E106*U106,2)</f>
        <v>24.98</v>
      </c>
      <c r="W106" s="156"/>
      <c r="X106" s="156" t="s">
        <v>210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211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60" t="s">
        <v>315</v>
      </c>
      <c r="D107" s="261"/>
      <c r="E107" s="261"/>
      <c r="F107" s="261"/>
      <c r="G107" s="261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213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58" t="s">
        <v>316</v>
      </c>
      <c r="D108" s="259"/>
      <c r="E108" s="259"/>
      <c r="F108" s="259"/>
      <c r="G108" s="259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194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9" t="s">
        <v>317</v>
      </c>
      <c r="D109" s="178"/>
      <c r="E109" s="179">
        <v>10.43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215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9" t="s">
        <v>318</v>
      </c>
      <c r="D110" s="178"/>
      <c r="E110" s="179">
        <v>13.33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215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9" t="s">
        <v>319</v>
      </c>
      <c r="D111" s="178"/>
      <c r="E111" s="179">
        <v>14.6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215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9" t="s">
        <v>320</v>
      </c>
      <c r="D112" s="178"/>
      <c r="E112" s="179">
        <v>5.33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215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9" t="s">
        <v>321</v>
      </c>
      <c r="D113" s="178"/>
      <c r="E113" s="179">
        <v>24.76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215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64">
        <v>22</v>
      </c>
      <c r="B114" s="165" t="s">
        <v>322</v>
      </c>
      <c r="C114" s="174" t="s">
        <v>323</v>
      </c>
      <c r="D114" s="166" t="s">
        <v>226</v>
      </c>
      <c r="E114" s="167">
        <v>68.45</v>
      </c>
      <c r="F114" s="168"/>
      <c r="G114" s="169">
        <f>ROUND(E114*F114,2)</f>
        <v>0</v>
      </c>
      <c r="H114" s="168"/>
      <c r="I114" s="169">
        <f>ROUND(E114*H114,2)</f>
        <v>0</v>
      </c>
      <c r="J114" s="168"/>
      <c r="K114" s="169">
        <f>ROUND(E114*J114,2)</f>
        <v>0</v>
      </c>
      <c r="L114" s="169">
        <v>15</v>
      </c>
      <c r="M114" s="169">
        <f>G114*(1+L114/100)</f>
        <v>0</v>
      </c>
      <c r="N114" s="169">
        <v>2.9999999999999997E-4</v>
      </c>
      <c r="O114" s="169">
        <f>ROUND(E114*N114,2)</f>
        <v>0.02</v>
      </c>
      <c r="P114" s="169">
        <v>0</v>
      </c>
      <c r="Q114" s="169">
        <f>ROUND(E114*P114,2)</f>
        <v>0</v>
      </c>
      <c r="R114" s="169" t="s">
        <v>227</v>
      </c>
      <c r="S114" s="169" t="s">
        <v>189</v>
      </c>
      <c r="T114" s="170" t="s">
        <v>209</v>
      </c>
      <c r="U114" s="156">
        <v>8.8999999999999996E-2</v>
      </c>
      <c r="V114" s="156">
        <f>ROUND(E114*U114,2)</f>
        <v>6.09</v>
      </c>
      <c r="W114" s="156"/>
      <c r="X114" s="156" t="s">
        <v>210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211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60" t="s">
        <v>315</v>
      </c>
      <c r="D115" s="261"/>
      <c r="E115" s="261"/>
      <c r="F115" s="261"/>
      <c r="G115" s="261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213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9" t="s">
        <v>324</v>
      </c>
      <c r="D116" s="178"/>
      <c r="E116" s="179">
        <v>68.45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215</v>
      </c>
      <c r="AH116" s="147">
        <v>5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64">
        <v>23</v>
      </c>
      <c r="B117" s="165" t="s">
        <v>325</v>
      </c>
      <c r="C117" s="174" t="s">
        <v>326</v>
      </c>
      <c r="D117" s="166" t="s">
        <v>226</v>
      </c>
      <c r="E117" s="167">
        <v>245.74950000000001</v>
      </c>
      <c r="F117" s="168"/>
      <c r="G117" s="169">
        <f>ROUND(E117*F117,2)</f>
        <v>0</v>
      </c>
      <c r="H117" s="168"/>
      <c r="I117" s="169">
        <f>ROUND(E117*H117,2)</f>
        <v>0</v>
      </c>
      <c r="J117" s="168"/>
      <c r="K117" s="169">
        <f>ROUND(E117*J117,2)</f>
        <v>0</v>
      </c>
      <c r="L117" s="169">
        <v>15</v>
      </c>
      <c r="M117" s="169">
        <f>G117*(1+L117/100)</f>
        <v>0</v>
      </c>
      <c r="N117" s="169">
        <v>4.1999999999999997E-3</v>
      </c>
      <c r="O117" s="169">
        <f>ROUND(E117*N117,2)</f>
        <v>1.03</v>
      </c>
      <c r="P117" s="169">
        <v>0</v>
      </c>
      <c r="Q117" s="169">
        <f>ROUND(E117*P117,2)</f>
        <v>0</v>
      </c>
      <c r="R117" s="169" t="s">
        <v>227</v>
      </c>
      <c r="S117" s="169" t="s">
        <v>189</v>
      </c>
      <c r="T117" s="170" t="s">
        <v>209</v>
      </c>
      <c r="U117" s="156">
        <v>0.245</v>
      </c>
      <c r="V117" s="156">
        <f>ROUND(E117*U117,2)</f>
        <v>60.21</v>
      </c>
      <c r="W117" s="156"/>
      <c r="X117" s="156" t="s">
        <v>210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211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60" t="s">
        <v>315</v>
      </c>
      <c r="D118" s="261"/>
      <c r="E118" s="261"/>
      <c r="F118" s="261"/>
      <c r="G118" s="261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213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9" t="s">
        <v>327</v>
      </c>
      <c r="D119" s="178"/>
      <c r="E119" s="179">
        <v>43.723999999999997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215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9" t="s">
        <v>328</v>
      </c>
      <c r="D120" s="178"/>
      <c r="E120" s="179">
        <v>-3.6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215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9" t="s">
        <v>329</v>
      </c>
      <c r="D121" s="178"/>
      <c r="E121" s="179">
        <v>-2.8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215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9" t="s">
        <v>330</v>
      </c>
      <c r="D122" s="178"/>
      <c r="E122" s="179">
        <v>-1.6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215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9" t="s">
        <v>331</v>
      </c>
      <c r="D123" s="178"/>
      <c r="E123" s="179">
        <v>0.47599999999999998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215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9" t="s">
        <v>332</v>
      </c>
      <c r="D124" s="178"/>
      <c r="E124" s="179">
        <v>3.1850000000000001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215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9" t="s">
        <v>333</v>
      </c>
      <c r="D125" s="178"/>
      <c r="E125" s="179">
        <v>52.292000000000002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215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9" t="s">
        <v>334</v>
      </c>
      <c r="D126" s="178"/>
      <c r="E126" s="179">
        <v>-1.8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215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9" t="s">
        <v>335</v>
      </c>
      <c r="D127" s="178"/>
      <c r="E127" s="179">
        <v>-2.09</v>
      </c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215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9" t="s">
        <v>336</v>
      </c>
      <c r="D128" s="178"/>
      <c r="E128" s="179">
        <v>1.127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215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9" t="s">
        <v>337</v>
      </c>
      <c r="D129" s="178"/>
      <c r="E129" s="179">
        <v>53.652000000000001</v>
      </c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215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9" t="s">
        <v>338</v>
      </c>
      <c r="D130" s="178"/>
      <c r="E130" s="179">
        <v>-1.9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215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9" t="s">
        <v>330</v>
      </c>
      <c r="D131" s="178"/>
      <c r="E131" s="179">
        <v>-1.6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215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9" t="s">
        <v>335</v>
      </c>
      <c r="D132" s="178"/>
      <c r="E132" s="179">
        <v>-2.09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215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9" t="s">
        <v>336</v>
      </c>
      <c r="D133" s="178"/>
      <c r="E133" s="179">
        <v>1.127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215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9" t="s">
        <v>339</v>
      </c>
      <c r="D134" s="178"/>
      <c r="E134" s="179">
        <v>3.7124999999999999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215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9" t="s">
        <v>340</v>
      </c>
      <c r="D135" s="178"/>
      <c r="E135" s="179">
        <v>30.192</v>
      </c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215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9" t="s">
        <v>330</v>
      </c>
      <c r="D136" s="178"/>
      <c r="E136" s="179">
        <v>-1.6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215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9" t="s">
        <v>338</v>
      </c>
      <c r="D137" s="178"/>
      <c r="E137" s="179">
        <v>-1.9</v>
      </c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215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9" t="s">
        <v>341</v>
      </c>
      <c r="D138" s="178"/>
      <c r="E138" s="179">
        <v>65.042000000000002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215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9" t="s">
        <v>330</v>
      </c>
      <c r="D139" s="178"/>
      <c r="E139" s="179">
        <v>-1.6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215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9" t="s">
        <v>342</v>
      </c>
      <c r="D140" s="178"/>
      <c r="E140" s="179">
        <v>-4.18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215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9" t="s">
        <v>343</v>
      </c>
      <c r="D141" s="178"/>
      <c r="E141" s="179">
        <v>2.254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215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9" t="s">
        <v>344</v>
      </c>
      <c r="D142" s="178"/>
      <c r="E142" s="179">
        <v>1.92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215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9" t="s">
        <v>345</v>
      </c>
      <c r="D143" s="178"/>
      <c r="E143" s="179">
        <v>10.686</v>
      </c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215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9" t="s">
        <v>346</v>
      </c>
      <c r="D144" s="178"/>
      <c r="E144" s="179">
        <v>3.12</v>
      </c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215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64">
        <v>24</v>
      </c>
      <c r="B145" s="165" t="s">
        <v>347</v>
      </c>
      <c r="C145" s="174" t="s">
        <v>348</v>
      </c>
      <c r="D145" s="166" t="s">
        <v>226</v>
      </c>
      <c r="E145" s="167">
        <v>245.74950000000001</v>
      </c>
      <c r="F145" s="168"/>
      <c r="G145" s="169">
        <f>ROUND(E145*F145,2)</f>
        <v>0</v>
      </c>
      <c r="H145" s="168"/>
      <c r="I145" s="169">
        <f>ROUND(E145*H145,2)</f>
        <v>0</v>
      </c>
      <c r="J145" s="168"/>
      <c r="K145" s="169">
        <f>ROUND(E145*J145,2)</f>
        <v>0</v>
      </c>
      <c r="L145" s="169">
        <v>15</v>
      </c>
      <c r="M145" s="169">
        <f>G145*(1+L145/100)</f>
        <v>0</v>
      </c>
      <c r="N145" s="169">
        <v>2.9999999999999997E-4</v>
      </c>
      <c r="O145" s="169">
        <f>ROUND(E145*N145,2)</f>
        <v>7.0000000000000007E-2</v>
      </c>
      <c r="P145" s="169">
        <v>0</v>
      </c>
      <c r="Q145" s="169">
        <f>ROUND(E145*P145,2)</f>
        <v>0</v>
      </c>
      <c r="R145" s="169" t="s">
        <v>227</v>
      </c>
      <c r="S145" s="169" t="s">
        <v>189</v>
      </c>
      <c r="T145" s="170" t="s">
        <v>209</v>
      </c>
      <c r="U145" s="156">
        <v>7.0000000000000007E-2</v>
      </c>
      <c r="V145" s="156">
        <f>ROUND(E145*U145,2)</f>
        <v>17.2</v>
      </c>
      <c r="W145" s="156"/>
      <c r="X145" s="156" t="s">
        <v>210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211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60" t="s">
        <v>315</v>
      </c>
      <c r="D146" s="261"/>
      <c r="E146" s="261"/>
      <c r="F146" s="261"/>
      <c r="G146" s="261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213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9" t="s">
        <v>349</v>
      </c>
      <c r="D147" s="178"/>
      <c r="E147" s="179">
        <v>245.74950000000001</v>
      </c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215</v>
      </c>
      <c r="AH147" s="147">
        <v>5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64">
        <v>25</v>
      </c>
      <c r="B148" s="165" t="s">
        <v>350</v>
      </c>
      <c r="C148" s="174" t="s">
        <v>351</v>
      </c>
      <c r="D148" s="166" t="s">
        <v>226</v>
      </c>
      <c r="E148" s="167">
        <v>11.36</v>
      </c>
      <c r="F148" s="168"/>
      <c r="G148" s="169">
        <f>ROUND(E148*F148,2)</f>
        <v>0</v>
      </c>
      <c r="H148" s="168"/>
      <c r="I148" s="169">
        <f>ROUND(E148*H148,2)</f>
        <v>0</v>
      </c>
      <c r="J148" s="168"/>
      <c r="K148" s="169">
        <f>ROUND(E148*J148,2)</f>
        <v>0</v>
      </c>
      <c r="L148" s="169">
        <v>15</v>
      </c>
      <c r="M148" s="169">
        <f>G148*(1+L148/100)</f>
        <v>0</v>
      </c>
      <c r="N148" s="169">
        <v>4.0000000000000003E-5</v>
      </c>
      <c r="O148" s="169">
        <f>ROUND(E148*N148,2)</f>
        <v>0</v>
      </c>
      <c r="P148" s="169">
        <v>0</v>
      </c>
      <c r="Q148" s="169">
        <f>ROUND(E148*P148,2)</f>
        <v>0</v>
      </c>
      <c r="R148" s="169" t="s">
        <v>227</v>
      </c>
      <c r="S148" s="169" t="s">
        <v>189</v>
      </c>
      <c r="T148" s="170" t="s">
        <v>209</v>
      </c>
      <c r="U148" s="156">
        <v>7.8E-2</v>
      </c>
      <c r="V148" s="156">
        <f>ROUND(E148*U148,2)</f>
        <v>0.89</v>
      </c>
      <c r="W148" s="156"/>
      <c r="X148" s="156" t="s">
        <v>210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211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54"/>
      <c r="B149" s="155"/>
      <c r="C149" s="260" t="s">
        <v>352</v>
      </c>
      <c r="D149" s="261"/>
      <c r="E149" s="261"/>
      <c r="F149" s="261"/>
      <c r="G149" s="261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213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71" t="str">
        <f>C149</f>
        <v>které se zřizují před úpravami povrchu, a obalení osazených dveřních zárubní před znečištěním při úpravách povrchu nástřikem plastických maltovin včetně pozdějšího odkrytí,</v>
      </c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9" t="s">
        <v>353</v>
      </c>
      <c r="D150" s="178"/>
      <c r="E150" s="179">
        <v>8.36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215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9" t="s">
        <v>354</v>
      </c>
      <c r="D151" s="178"/>
      <c r="E151" s="179">
        <v>3</v>
      </c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215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33.75" outlineLevel="1" x14ac:dyDescent="0.2">
      <c r="A152" s="164">
        <v>26</v>
      </c>
      <c r="B152" s="165" t="s">
        <v>355</v>
      </c>
      <c r="C152" s="174" t="s">
        <v>356</v>
      </c>
      <c r="D152" s="166" t="s">
        <v>226</v>
      </c>
      <c r="E152" s="167">
        <v>68.45</v>
      </c>
      <c r="F152" s="168"/>
      <c r="G152" s="169">
        <f>ROUND(E152*F152,2)</f>
        <v>0</v>
      </c>
      <c r="H152" s="168"/>
      <c r="I152" s="169">
        <f>ROUND(E152*H152,2)</f>
        <v>0</v>
      </c>
      <c r="J152" s="168"/>
      <c r="K152" s="169">
        <f>ROUND(E152*J152,2)</f>
        <v>0</v>
      </c>
      <c r="L152" s="169">
        <v>15</v>
      </c>
      <c r="M152" s="169">
        <f>G152*(1+L152/100)</f>
        <v>0</v>
      </c>
      <c r="N152" s="169">
        <v>1.5879999999999998E-2</v>
      </c>
      <c r="O152" s="169">
        <f>ROUND(E152*N152,2)</f>
        <v>1.0900000000000001</v>
      </c>
      <c r="P152" s="169">
        <v>0</v>
      </c>
      <c r="Q152" s="169">
        <f>ROUND(E152*P152,2)</f>
        <v>0</v>
      </c>
      <c r="R152" s="169" t="s">
        <v>208</v>
      </c>
      <c r="S152" s="169" t="s">
        <v>189</v>
      </c>
      <c r="T152" s="170" t="s">
        <v>209</v>
      </c>
      <c r="U152" s="156">
        <v>0.33605000000000002</v>
      </c>
      <c r="V152" s="156">
        <f>ROUND(E152*U152,2)</f>
        <v>23</v>
      </c>
      <c r="W152" s="156"/>
      <c r="X152" s="156" t="s">
        <v>210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211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49" t="s">
        <v>357</v>
      </c>
      <c r="D153" s="250"/>
      <c r="E153" s="250"/>
      <c r="F153" s="250"/>
      <c r="G153" s="250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194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9" t="s">
        <v>324</v>
      </c>
      <c r="D154" s="178"/>
      <c r="E154" s="179">
        <v>68.45</v>
      </c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215</v>
      </c>
      <c r="AH154" s="147">
        <v>5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64">
        <v>27</v>
      </c>
      <c r="B155" s="165" t="s">
        <v>358</v>
      </c>
      <c r="C155" s="174" t="s">
        <v>359</v>
      </c>
      <c r="D155" s="166" t="s">
        <v>247</v>
      </c>
      <c r="E155" s="167">
        <v>5</v>
      </c>
      <c r="F155" s="168"/>
      <c r="G155" s="169">
        <f>ROUND(E155*F155,2)</f>
        <v>0</v>
      </c>
      <c r="H155" s="168"/>
      <c r="I155" s="169">
        <f>ROUND(E155*H155,2)</f>
        <v>0</v>
      </c>
      <c r="J155" s="168"/>
      <c r="K155" s="169">
        <f>ROUND(E155*J155,2)</f>
        <v>0</v>
      </c>
      <c r="L155" s="169">
        <v>15</v>
      </c>
      <c r="M155" s="169">
        <f>G155*(1+L155/100)</f>
        <v>0</v>
      </c>
      <c r="N155" s="169">
        <v>3.5619999999999999E-2</v>
      </c>
      <c r="O155" s="169">
        <f>ROUND(E155*N155,2)</f>
        <v>0.18</v>
      </c>
      <c r="P155" s="169">
        <v>0</v>
      </c>
      <c r="Q155" s="169">
        <f>ROUND(E155*P155,2)</f>
        <v>0</v>
      </c>
      <c r="R155" s="169" t="s">
        <v>208</v>
      </c>
      <c r="S155" s="169" t="s">
        <v>189</v>
      </c>
      <c r="T155" s="170" t="s">
        <v>209</v>
      </c>
      <c r="U155" s="156">
        <v>0.88292999999999999</v>
      </c>
      <c r="V155" s="156">
        <f>ROUND(E155*U155,2)</f>
        <v>4.41</v>
      </c>
      <c r="W155" s="156"/>
      <c r="X155" s="156" t="s">
        <v>210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211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60" t="s">
        <v>360</v>
      </c>
      <c r="D156" s="261"/>
      <c r="E156" s="261"/>
      <c r="F156" s="261"/>
      <c r="G156" s="261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213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71" t="str">
        <f>C156</f>
        <v>jakoukoliv maltou, z pomocného pracovního lešení o výšce podlahy do 1900 mm a pro zatížení do 1,5 kPa,</v>
      </c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9" t="s">
        <v>361</v>
      </c>
      <c r="D157" s="178"/>
      <c r="E157" s="179">
        <v>3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215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9" t="s">
        <v>362</v>
      </c>
      <c r="D158" s="178"/>
      <c r="E158" s="179">
        <v>1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215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9" t="s">
        <v>363</v>
      </c>
      <c r="D159" s="178"/>
      <c r="E159" s="179">
        <v>1</v>
      </c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215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64">
        <v>28</v>
      </c>
      <c r="B160" s="165" t="s">
        <v>364</v>
      </c>
      <c r="C160" s="174" t="s">
        <v>365</v>
      </c>
      <c r="D160" s="166" t="s">
        <v>226</v>
      </c>
      <c r="E160" s="167">
        <v>50.575200000000002</v>
      </c>
      <c r="F160" s="168"/>
      <c r="G160" s="169">
        <f>ROUND(E160*F160,2)</f>
        <v>0</v>
      </c>
      <c r="H160" s="168"/>
      <c r="I160" s="169">
        <f>ROUND(E160*H160,2)</f>
        <v>0</v>
      </c>
      <c r="J160" s="168"/>
      <c r="K160" s="169">
        <f>ROUND(E160*J160,2)</f>
        <v>0</v>
      </c>
      <c r="L160" s="169">
        <v>15</v>
      </c>
      <c r="M160" s="169">
        <f>G160*(1+L160/100)</f>
        <v>0</v>
      </c>
      <c r="N160" s="169">
        <v>4.4139999999999999E-2</v>
      </c>
      <c r="O160" s="169">
        <f>ROUND(E160*N160,2)</f>
        <v>2.23</v>
      </c>
      <c r="P160" s="169">
        <v>0</v>
      </c>
      <c r="Q160" s="169">
        <f>ROUND(E160*P160,2)</f>
        <v>0</v>
      </c>
      <c r="R160" s="169" t="s">
        <v>227</v>
      </c>
      <c r="S160" s="169" t="s">
        <v>189</v>
      </c>
      <c r="T160" s="170" t="s">
        <v>209</v>
      </c>
      <c r="U160" s="156">
        <v>0.6</v>
      </c>
      <c r="V160" s="156">
        <f>ROUND(E160*U160,2)</f>
        <v>30.35</v>
      </c>
      <c r="W160" s="156"/>
      <c r="X160" s="156" t="s">
        <v>210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211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9" t="s">
        <v>366</v>
      </c>
      <c r="D161" s="178"/>
      <c r="E161" s="179">
        <v>4.04</v>
      </c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215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9" t="s">
        <v>367</v>
      </c>
      <c r="D162" s="178"/>
      <c r="E162" s="179">
        <v>1.2649999999999999</v>
      </c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215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9" t="s">
        <v>368</v>
      </c>
      <c r="D163" s="178"/>
      <c r="E163" s="179">
        <v>0.83299999999999996</v>
      </c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215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9" t="s">
        <v>369</v>
      </c>
      <c r="D164" s="178"/>
      <c r="E164" s="179">
        <v>1</v>
      </c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215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9" t="s">
        <v>370</v>
      </c>
      <c r="D165" s="178"/>
      <c r="E165" s="179">
        <v>3.4424999999999999</v>
      </c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215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9" t="s">
        <v>371</v>
      </c>
      <c r="D166" s="178"/>
      <c r="E166" s="179">
        <v>6.8849999999999998</v>
      </c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215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9" t="s">
        <v>372</v>
      </c>
      <c r="D167" s="178"/>
      <c r="E167" s="179">
        <v>0.75</v>
      </c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215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9" t="s">
        <v>373</v>
      </c>
      <c r="D168" s="178"/>
      <c r="E168" s="179">
        <v>1.2649999999999999</v>
      </c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215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9" t="s">
        <v>374</v>
      </c>
      <c r="D169" s="178"/>
      <c r="E169" s="179">
        <v>3.4424999999999999</v>
      </c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215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9" t="s">
        <v>372</v>
      </c>
      <c r="D170" s="178"/>
      <c r="E170" s="179">
        <v>0.75</v>
      </c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215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9" t="s">
        <v>375</v>
      </c>
      <c r="D171" s="178"/>
      <c r="E171" s="179">
        <v>1.96</v>
      </c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215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9" t="s">
        <v>376</v>
      </c>
      <c r="D172" s="178"/>
      <c r="E172" s="179">
        <v>4.4375999999999998</v>
      </c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215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9" t="s">
        <v>377</v>
      </c>
      <c r="D173" s="178"/>
      <c r="E173" s="179">
        <v>2.3759999999999999</v>
      </c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215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9" t="s">
        <v>378</v>
      </c>
      <c r="D174" s="178"/>
      <c r="E174" s="179">
        <v>0.72</v>
      </c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215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9" t="s">
        <v>379</v>
      </c>
      <c r="D175" s="178"/>
      <c r="E175" s="179">
        <v>5.1256000000000004</v>
      </c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215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9" t="s">
        <v>380</v>
      </c>
      <c r="D176" s="178"/>
      <c r="E176" s="179">
        <v>0.72</v>
      </c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215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9" t="s">
        <v>381</v>
      </c>
      <c r="D177" s="178"/>
      <c r="E177" s="179">
        <v>11.563000000000001</v>
      </c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215</v>
      </c>
      <c r="AH177" s="147">
        <v>5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64">
        <v>29</v>
      </c>
      <c r="B178" s="165" t="s">
        <v>382</v>
      </c>
      <c r="C178" s="174" t="s">
        <v>383</v>
      </c>
      <c r="D178" s="166" t="s">
        <v>226</v>
      </c>
      <c r="E178" s="167">
        <v>245.74950000000001</v>
      </c>
      <c r="F178" s="168"/>
      <c r="G178" s="169">
        <f>ROUND(E178*F178,2)</f>
        <v>0</v>
      </c>
      <c r="H178" s="168"/>
      <c r="I178" s="169">
        <f>ROUND(E178*H178,2)</f>
        <v>0</v>
      </c>
      <c r="J178" s="168"/>
      <c r="K178" s="169">
        <f>ROUND(E178*J178,2)</f>
        <v>0</v>
      </c>
      <c r="L178" s="169">
        <v>15</v>
      </c>
      <c r="M178" s="169">
        <f>G178*(1+L178/100)</f>
        <v>0</v>
      </c>
      <c r="N178" s="169">
        <v>1.5810000000000001E-2</v>
      </c>
      <c r="O178" s="169">
        <f>ROUND(E178*N178,2)</f>
        <v>3.89</v>
      </c>
      <c r="P178" s="169">
        <v>0</v>
      </c>
      <c r="Q178" s="169">
        <f>ROUND(E178*P178,2)</f>
        <v>0</v>
      </c>
      <c r="R178" s="169" t="s">
        <v>208</v>
      </c>
      <c r="S178" s="169" t="s">
        <v>189</v>
      </c>
      <c r="T178" s="170" t="s">
        <v>209</v>
      </c>
      <c r="U178" s="156">
        <v>0.24845</v>
      </c>
      <c r="V178" s="156">
        <f>ROUND(E178*U178,2)</f>
        <v>61.06</v>
      </c>
      <c r="W178" s="156"/>
      <c r="X178" s="156" t="s">
        <v>210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211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49" t="s">
        <v>357</v>
      </c>
      <c r="D179" s="250"/>
      <c r="E179" s="250"/>
      <c r="F179" s="250"/>
      <c r="G179" s="250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194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9" t="s">
        <v>349</v>
      </c>
      <c r="D180" s="178"/>
      <c r="E180" s="179">
        <v>245.74950000000001</v>
      </c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215</v>
      </c>
      <c r="AH180" s="147">
        <v>5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x14ac:dyDescent="0.2">
      <c r="A181" s="158" t="s">
        <v>184</v>
      </c>
      <c r="B181" s="159" t="s">
        <v>80</v>
      </c>
      <c r="C181" s="173" t="s">
        <v>81</v>
      </c>
      <c r="D181" s="160"/>
      <c r="E181" s="161"/>
      <c r="F181" s="162"/>
      <c r="G181" s="162">
        <f>SUMIF(AG182:AG203,"&lt;&gt;NOR",G182:G203)</f>
        <v>0</v>
      </c>
      <c r="H181" s="162"/>
      <c r="I181" s="162">
        <f>SUM(I182:I203)</f>
        <v>0</v>
      </c>
      <c r="J181" s="162"/>
      <c r="K181" s="162">
        <f>SUM(K182:K203)</f>
        <v>0</v>
      </c>
      <c r="L181" s="162"/>
      <c r="M181" s="162">
        <f>SUM(M182:M203)</f>
        <v>0</v>
      </c>
      <c r="N181" s="162"/>
      <c r="O181" s="162">
        <f>SUM(O182:O203)</f>
        <v>2.6799999999999997</v>
      </c>
      <c r="P181" s="162"/>
      <c r="Q181" s="162">
        <f>SUM(Q182:Q203)</f>
        <v>0</v>
      </c>
      <c r="R181" s="162"/>
      <c r="S181" s="162"/>
      <c r="T181" s="163"/>
      <c r="U181" s="157"/>
      <c r="V181" s="157">
        <f>SUM(V182:V203)</f>
        <v>19.96</v>
      </c>
      <c r="W181" s="157"/>
      <c r="X181" s="157"/>
      <c r="AG181" t="s">
        <v>185</v>
      </c>
    </row>
    <row r="182" spans="1:60" ht="22.5" outlineLevel="1" x14ac:dyDescent="0.2">
      <c r="A182" s="164">
        <v>30</v>
      </c>
      <c r="B182" s="165" t="s">
        <v>384</v>
      </c>
      <c r="C182" s="174" t="s">
        <v>385</v>
      </c>
      <c r="D182" s="166" t="s">
        <v>207</v>
      </c>
      <c r="E182" s="167">
        <v>0.82699999999999996</v>
      </c>
      <c r="F182" s="168"/>
      <c r="G182" s="169">
        <f>ROUND(E182*F182,2)</f>
        <v>0</v>
      </c>
      <c r="H182" s="168"/>
      <c r="I182" s="169">
        <f>ROUND(E182*H182,2)</f>
        <v>0</v>
      </c>
      <c r="J182" s="168"/>
      <c r="K182" s="169">
        <f>ROUND(E182*J182,2)</f>
        <v>0</v>
      </c>
      <c r="L182" s="169">
        <v>15</v>
      </c>
      <c r="M182" s="169">
        <f>G182*(1+L182/100)</f>
        <v>0</v>
      </c>
      <c r="N182" s="169">
        <v>1.837</v>
      </c>
      <c r="O182" s="169">
        <f>ROUND(E182*N182,2)</f>
        <v>1.52</v>
      </c>
      <c r="P182" s="169">
        <v>0</v>
      </c>
      <c r="Q182" s="169">
        <f>ROUND(E182*P182,2)</f>
        <v>0</v>
      </c>
      <c r="R182" s="169" t="s">
        <v>227</v>
      </c>
      <c r="S182" s="169" t="s">
        <v>189</v>
      </c>
      <c r="T182" s="170" t="s">
        <v>209</v>
      </c>
      <c r="U182" s="156">
        <v>1.8360000000000001</v>
      </c>
      <c r="V182" s="156">
        <f>ROUND(E182*U182,2)</f>
        <v>1.52</v>
      </c>
      <c r="W182" s="156"/>
      <c r="X182" s="156" t="s">
        <v>210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211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60" t="s">
        <v>386</v>
      </c>
      <c r="D183" s="261"/>
      <c r="E183" s="261"/>
      <c r="F183" s="261"/>
      <c r="G183" s="261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213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71" t="str">
        <f>C183</f>
        <v>pod mazaniny a dlažby, popř. na plochých střechách, vodorovný nebo ve spádu, s udusáním a urovnáním povrchu,</v>
      </c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9" t="s">
        <v>387</v>
      </c>
      <c r="D184" s="178"/>
      <c r="E184" s="179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215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9" t="s">
        <v>388</v>
      </c>
      <c r="D185" s="178"/>
      <c r="E185" s="179">
        <v>0.20799999999999999</v>
      </c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215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9" t="s">
        <v>389</v>
      </c>
      <c r="D186" s="178"/>
      <c r="E186" s="179">
        <v>0.48499999999999999</v>
      </c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215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9" t="s">
        <v>390</v>
      </c>
      <c r="D187" s="178"/>
      <c r="E187" s="179">
        <v>0.13400000000000001</v>
      </c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215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64">
        <v>31</v>
      </c>
      <c r="B188" s="165" t="s">
        <v>391</v>
      </c>
      <c r="C188" s="174" t="s">
        <v>392</v>
      </c>
      <c r="D188" s="166" t="s">
        <v>226</v>
      </c>
      <c r="E188" s="167">
        <v>8.27</v>
      </c>
      <c r="F188" s="168"/>
      <c r="G188" s="169">
        <f>ROUND(E188*F188,2)</f>
        <v>0</v>
      </c>
      <c r="H188" s="168"/>
      <c r="I188" s="169">
        <f>ROUND(E188*H188,2)</f>
        <v>0</v>
      </c>
      <c r="J188" s="168"/>
      <c r="K188" s="169">
        <f>ROUND(E188*J188,2)</f>
        <v>0</v>
      </c>
      <c r="L188" s="169">
        <v>15</v>
      </c>
      <c r="M188" s="169">
        <f>G188*(1+L188/100)</f>
        <v>0</v>
      </c>
      <c r="N188" s="169">
        <v>9.5000000000000001E-2</v>
      </c>
      <c r="O188" s="169">
        <f>ROUND(E188*N188,2)</f>
        <v>0.79</v>
      </c>
      <c r="P188" s="169">
        <v>0</v>
      </c>
      <c r="Q188" s="169">
        <f>ROUND(E188*P188,2)</f>
        <v>0</v>
      </c>
      <c r="R188" s="169" t="s">
        <v>227</v>
      </c>
      <c r="S188" s="169" t="s">
        <v>189</v>
      </c>
      <c r="T188" s="170" t="s">
        <v>209</v>
      </c>
      <c r="U188" s="156">
        <v>0.47</v>
      </c>
      <c r="V188" s="156">
        <f>ROUND(E188*U188,2)</f>
        <v>3.89</v>
      </c>
      <c r="W188" s="156"/>
      <c r="X188" s="156" t="s">
        <v>210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211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60" t="s">
        <v>393</v>
      </c>
      <c r="D189" s="261"/>
      <c r="E189" s="261"/>
      <c r="F189" s="261"/>
      <c r="G189" s="261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213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9" t="s">
        <v>394</v>
      </c>
      <c r="D190" s="178"/>
      <c r="E190" s="179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215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9" t="s">
        <v>395</v>
      </c>
      <c r="D191" s="178"/>
      <c r="E191" s="179">
        <v>2.08</v>
      </c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215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9" t="s">
        <v>300</v>
      </c>
      <c r="D192" s="178"/>
      <c r="E192" s="179">
        <v>4.8499999999999996</v>
      </c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215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9" t="s">
        <v>301</v>
      </c>
      <c r="D193" s="178"/>
      <c r="E193" s="179">
        <v>1.34</v>
      </c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215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1" x14ac:dyDescent="0.2">
      <c r="A194" s="164">
        <v>32</v>
      </c>
      <c r="B194" s="165" t="s">
        <v>396</v>
      </c>
      <c r="C194" s="174" t="s">
        <v>397</v>
      </c>
      <c r="D194" s="166" t="s">
        <v>226</v>
      </c>
      <c r="E194" s="167">
        <v>8.35</v>
      </c>
      <c r="F194" s="168"/>
      <c r="G194" s="169">
        <f>ROUND(E194*F194,2)</f>
        <v>0</v>
      </c>
      <c r="H194" s="168"/>
      <c r="I194" s="169">
        <f>ROUND(E194*H194,2)</f>
        <v>0</v>
      </c>
      <c r="J194" s="168"/>
      <c r="K194" s="169">
        <f>ROUND(E194*J194,2)</f>
        <v>0</v>
      </c>
      <c r="L194" s="169">
        <v>15</v>
      </c>
      <c r="M194" s="169">
        <f>G194*(1+L194/100)</f>
        <v>0</v>
      </c>
      <c r="N194" s="169">
        <v>3.7499999999999999E-3</v>
      </c>
      <c r="O194" s="169">
        <f>ROUND(E194*N194,2)</f>
        <v>0.03</v>
      </c>
      <c r="P194" s="169">
        <v>0</v>
      </c>
      <c r="Q194" s="169">
        <f>ROUND(E194*P194,2)</f>
        <v>0</v>
      </c>
      <c r="R194" s="169" t="s">
        <v>227</v>
      </c>
      <c r="S194" s="169" t="s">
        <v>189</v>
      </c>
      <c r="T194" s="170" t="s">
        <v>209</v>
      </c>
      <c r="U194" s="156">
        <v>0.34200000000000003</v>
      </c>
      <c r="V194" s="156">
        <f>ROUND(E194*U194,2)</f>
        <v>2.86</v>
      </c>
      <c r="W194" s="156"/>
      <c r="X194" s="156" t="s">
        <v>210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211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60" t="s">
        <v>393</v>
      </c>
      <c r="D195" s="261"/>
      <c r="E195" s="261"/>
      <c r="F195" s="261"/>
      <c r="G195" s="261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213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9" t="s">
        <v>398</v>
      </c>
      <c r="D196" s="178"/>
      <c r="E196" s="179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215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9" t="s">
        <v>399</v>
      </c>
      <c r="D197" s="178"/>
      <c r="E197" s="179">
        <v>8.35</v>
      </c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215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64">
        <v>33</v>
      </c>
      <c r="B198" s="165" t="s">
        <v>400</v>
      </c>
      <c r="C198" s="174" t="s">
        <v>401</v>
      </c>
      <c r="D198" s="166" t="s">
        <v>226</v>
      </c>
      <c r="E198" s="167">
        <v>33.26</v>
      </c>
      <c r="F198" s="168"/>
      <c r="G198" s="169">
        <f>ROUND(E198*F198,2)</f>
        <v>0</v>
      </c>
      <c r="H198" s="168"/>
      <c r="I198" s="169">
        <f>ROUND(E198*H198,2)</f>
        <v>0</v>
      </c>
      <c r="J198" s="168"/>
      <c r="K198" s="169">
        <f>ROUND(E198*J198,2)</f>
        <v>0</v>
      </c>
      <c r="L198" s="169">
        <v>15</v>
      </c>
      <c r="M198" s="169">
        <f>G198*(1+L198/100)</f>
        <v>0</v>
      </c>
      <c r="N198" s="169">
        <v>1.035E-2</v>
      </c>
      <c r="O198" s="169">
        <f>ROUND(E198*N198,2)</f>
        <v>0.34</v>
      </c>
      <c r="P198" s="169">
        <v>0</v>
      </c>
      <c r="Q198" s="169">
        <f>ROUND(E198*P198,2)</f>
        <v>0</v>
      </c>
      <c r="R198" s="169" t="s">
        <v>227</v>
      </c>
      <c r="S198" s="169" t="s">
        <v>189</v>
      </c>
      <c r="T198" s="170" t="s">
        <v>209</v>
      </c>
      <c r="U198" s="156">
        <v>0.35149999999999998</v>
      </c>
      <c r="V198" s="156">
        <f>ROUND(E198*U198,2)</f>
        <v>11.69</v>
      </c>
      <c r="W198" s="156"/>
      <c r="X198" s="156" t="s">
        <v>210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211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60" t="s">
        <v>393</v>
      </c>
      <c r="D199" s="261"/>
      <c r="E199" s="261"/>
      <c r="F199" s="261"/>
      <c r="G199" s="261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213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9" t="s">
        <v>402</v>
      </c>
      <c r="D200" s="178"/>
      <c r="E200" s="179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215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9" t="s">
        <v>318</v>
      </c>
      <c r="D201" s="178"/>
      <c r="E201" s="179">
        <v>13.33</v>
      </c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215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9" t="s">
        <v>319</v>
      </c>
      <c r="D202" s="178"/>
      <c r="E202" s="179">
        <v>14.6</v>
      </c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215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9" t="s">
        <v>320</v>
      </c>
      <c r="D203" s="178"/>
      <c r="E203" s="179">
        <v>5.33</v>
      </c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215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x14ac:dyDescent="0.2">
      <c r="A204" s="158" t="s">
        <v>184</v>
      </c>
      <c r="B204" s="159" t="s">
        <v>82</v>
      </c>
      <c r="C204" s="173" t="s">
        <v>83</v>
      </c>
      <c r="D204" s="160"/>
      <c r="E204" s="161"/>
      <c r="F204" s="162"/>
      <c r="G204" s="162">
        <f>SUMIF(AG205:AG210,"&lt;&gt;NOR",G205:G210)</f>
        <v>0</v>
      </c>
      <c r="H204" s="162"/>
      <c r="I204" s="162">
        <f>SUM(I205:I210)</f>
        <v>0</v>
      </c>
      <c r="J204" s="162"/>
      <c r="K204" s="162">
        <f>SUM(K205:K210)</f>
        <v>0</v>
      </c>
      <c r="L204" s="162"/>
      <c r="M204" s="162">
        <f>SUM(M205:M210)</f>
        <v>0</v>
      </c>
      <c r="N204" s="162"/>
      <c r="O204" s="162">
        <f>SUM(O205:O210)</f>
        <v>0.05</v>
      </c>
      <c r="P204" s="162"/>
      <c r="Q204" s="162">
        <f>SUM(Q205:Q210)</f>
        <v>0</v>
      </c>
      <c r="R204" s="162"/>
      <c r="S204" s="162"/>
      <c r="T204" s="163"/>
      <c r="U204" s="157"/>
      <c r="V204" s="157">
        <f>SUM(V205:V210)</f>
        <v>3.26</v>
      </c>
      <c r="W204" s="157"/>
      <c r="X204" s="157"/>
      <c r="AG204" t="s">
        <v>185</v>
      </c>
    </row>
    <row r="205" spans="1:60" ht="22.5" outlineLevel="1" x14ac:dyDescent="0.2">
      <c r="A205" s="164">
        <v>34</v>
      </c>
      <c r="B205" s="165" t="s">
        <v>403</v>
      </c>
      <c r="C205" s="174" t="s">
        <v>404</v>
      </c>
      <c r="D205" s="166" t="s">
        <v>247</v>
      </c>
      <c r="E205" s="167">
        <v>1</v>
      </c>
      <c r="F205" s="168"/>
      <c r="G205" s="169">
        <f>ROUND(E205*F205,2)</f>
        <v>0</v>
      </c>
      <c r="H205" s="168"/>
      <c r="I205" s="169">
        <f>ROUND(E205*H205,2)</f>
        <v>0</v>
      </c>
      <c r="J205" s="168"/>
      <c r="K205" s="169">
        <f>ROUND(E205*J205,2)</f>
        <v>0</v>
      </c>
      <c r="L205" s="169">
        <v>15</v>
      </c>
      <c r="M205" s="169">
        <f>G205*(1+L205/100)</f>
        <v>0</v>
      </c>
      <c r="N205" s="169">
        <v>4.3200000000000002E-2</v>
      </c>
      <c r="O205" s="169">
        <f>ROUND(E205*N205,2)</f>
        <v>0.04</v>
      </c>
      <c r="P205" s="169">
        <v>0</v>
      </c>
      <c r="Q205" s="169">
        <f>ROUND(E205*P205,2)</f>
        <v>0</v>
      </c>
      <c r="R205" s="169" t="s">
        <v>227</v>
      </c>
      <c r="S205" s="169" t="s">
        <v>189</v>
      </c>
      <c r="T205" s="170" t="s">
        <v>209</v>
      </c>
      <c r="U205" s="156">
        <v>3.258</v>
      </c>
      <c r="V205" s="156">
        <f>ROUND(E205*U205,2)</f>
        <v>3.26</v>
      </c>
      <c r="W205" s="156"/>
      <c r="X205" s="156" t="s">
        <v>210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211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2.5" outlineLevel="1" x14ac:dyDescent="0.2">
      <c r="A206" s="154"/>
      <c r="B206" s="155"/>
      <c r="C206" s="260" t="s">
        <v>405</v>
      </c>
      <c r="D206" s="261"/>
      <c r="E206" s="261"/>
      <c r="F206" s="261"/>
      <c r="G206" s="261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213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71" t="str">
        <f>C206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9" t="s">
        <v>406</v>
      </c>
      <c r="D207" s="178"/>
      <c r="E207" s="179">
        <v>1</v>
      </c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215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33.75" outlineLevel="1" x14ac:dyDescent="0.2">
      <c r="A208" s="164">
        <v>35</v>
      </c>
      <c r="B208" s="165" t="s">
        <v>407</v>
      </c>
      <c r="C208" s="174" t="s">
        <v>408</v>
      </c>
      <c r="D208" s="166" t="s">
        <v>247</v>
      </c>
      <c r="E208" s="167">
        <v>1</v>
      </c>
      <c r="F208" s="168"/>
      <c r="G208" s="169">
        <f>ROUND(E208*F208,2)</f>
        <v>0</v>
      </c>
      <c r="H208" s="168"/>
      <c r="I208" s="169">
        <f>ROUND(E208*H208,2)</f>
        <v>0</v>
      </c>
      <c r="J208" s="168"/>
      <c r="K208" s="169">
        <f>ROUND(E208*J208,2)</f>
        <v>0</v>
      </c>
      <c r="L208" s="169">
        <v>15</v>
      </c>
      <c r="M208" s="169">
        <f>G208*(1+L208/100)</f>
        <v>0</v>
      </c>
      <c r="N208" s="169">
        <v>1.38E-2</v>
      </c>
      <c r="O208" s="169">
        <f>ROUND(E208*N208,2)</f>
        <v>0.01</v>
      </c>
      <c r="P208" s="169">
        <v>0</v>
      </c>
      <c r="Q208" s="169">
        <f>ROUND(E208*P208,2)</f>
        <v>0</v>
      </c>
      <c r="R208" s="169" t="s">
        <v>285</v>
      </c>
      <c r="S208" s="169" t="s">
        <v>189</v>
      </c>
      <c r="T208" s="170" t="s">
        <v>209</v>
      </c>
      <c r="U208" s="156">
        <v>0</v>
      </c>
      <c r="V208" s="156">
        <f>ROUND(E208*U208,2)</f>
        <v>0</v>
      </c>
      <c r="W208" s="156"/>
      <c r="X208" s="156" t="s">
        <v>286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287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49" t="s">
        <v>409</v>
      </c>
      <c r="D209" s="250"/>
      <c r="E209" s="250"/>
      <c r="F209" s="250"/>
      <c r="G209" s="250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194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9" t="s">
        <v>410</v>
      </c>
      <c r="D210" s="178"/>
      <c r="E210" s="179">
        <v>1</v>
      </c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215</v>
      </c>
      <c r="AH210" s="147">
        <v>5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x14ac:dyDescent="0.2">
      <c r="A211" s="158" t="s">
        <v>184</v>
      </c>
      <c r="B211" s="159" t="s">
        <v>86</v>
      </c>
      <c r="C211" s="173" t="s">
        <v>87</v>
      </c>
      <c r="D211" s="160"/>
      <c r="E211" s="161"/>
      <c r="F211" s="162"/>
      <c r="G211" s="162">
        <f>SUMIF(AG212:AG219,"&lt;&gt;NOR",G212:G219)</f>
        <v>0</v>
      </c>
      <c r="H211" s="162"/>
      <c r="I211" s="162">
        <f>SUM(I212:I219)</f>
        <v>0</v>
      </c>
      <c r="J211" s="162"/>
      <c r="K211" s="162">
        <f>SUM(K212:K219)</f>
        <v>0</v>
      </c>
      <c r="L211" s="162"/>
      <c r="M211" s="162">
        <f>SUM(M212:M219)</f>
        <v>0</v>
      </c>
      <c r="N211" s="162"/>
      <c r="O211" s="162">
        <f>SUM(O212:O219)</f>
        <v>0.12</v>
      </c>
      <c r="P211" s="162"/>
      <c r="Q211" s="162">
        <f>SUM(Q212:Q219)</f>
        <v>0</v>
      </c>
      <c r="R211" s="162"/>
      <c r="S211" s="162"/>
      <c r="T211" s="163"/>
      <c r="U211" s="157"/>
      <c r="V211" s="157">
        <f>SUM(V212:V219)</f>
        <v>15.97</v>
      </c>
      <c r="W211" s="157"/>
      <c r="X211" s="157"/>
      <c r="AG211" t="s">
        <v>185</v>
      </c>
    </row>
    <row r="212" spans="1:60" outlineLevel="1" x14ac:dyDescent="0.2">
      <c r="A212" s="164">
        <v>36</v>
      </c>
      <c r="B212" s="165" t="s">
        <v>411</v>
      </c>
      <c r="C212" s="174" t="s">
        <v>412</v>
      </c>
      <c r="D212" s="166" t="s">
        <v>226</v>
      </c>
      <c r="E212" s="167">
        <v>74.64</v>
      </c>
      <c r="F212" s="168"/>
      <c r="G212" s="169">
        <f>ROUND(E212*F212,2)</f>
        <v>0</v>
      </c>
      <c r="H212" s="168"/>
      <c r="I212" s="169">
        <f>ROUND(E212*H212,2)</f>
        <v>0</v>
      </c>
      <c r="J212" s="168"/>
      <c r="K212" s="169">
        <f>ROUND(E212*J212,2)</f>
        <v>0</v>
      </c>
      <c r="L212" s="169">
        <v>15</v>
      </c>
      <c r="M212" s="169">
        <f>G212*(1+L212/100)</f>
        <v>0</v>
      </c>
      <c r="N212" s="169">
        <v>1.58E-3</v>
      </c>
      <c r="O212" s="169">
        <f>ROUND(E212*N212,2)</f>
        <v>0.12</v>
      </c>
      <c r="P212" s="169">
        <v>0</v>
      </c>
      <c r="Q212" s="169">
        <f>ROUND(E212*P212,2)</f>
        <v>0</v>
      </c>
      <c r="R212" s="169" t="s">
        <v>413</v>
      </c>
      <c r="S212" s="169" t="s">
        <v>189</v>
      </c>
      <c r="T212" s="170" t="s">
        <v>209</v>
      </c>
      <c r="U212" s="156">
        <v>0.214</v>
      </c>
      <c r="V212" s="156">
        <f>ROUND(E212*U212,2)</f>
        <v>15.97</v>
      </c>
      <c r="W212" s="156"/>
      <c r="X212" s="156" t="s">
        <v>210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211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9" t="s">
        <v>317</v>
      </c>
      <c r="D213" s="178"/>
      <c r="E213" s="179">
        <v>10.43</v>
      </c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215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9" t="s">
        <v>318</v>
      </c>
      <c r="D214" s="178"/>
      <c r="E214" s="179">
        <v>13.33</v>
      </c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215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9" t="s">
        <v>319</v>
      </c>
      <c r="D215" s="178"/>
      <c r="E215" s="179">
        <v>14.6</v>
      </c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215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9" t="s">
        <v>320</v>
      </c>
      <c r="D216" s="178"/>
      <c r="E216" s="179">
        <v>5.33</v>
      </c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215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9" t="s">
        <v>321</v>
      </c>
      <c r="D217" s="178"/>
      <c r="E217" s="179">
        <v>24.76</v>
      </c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215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9" t="s">
        <v>300</v>
      </c>
      <c r="D218" s="178"/>
      <c r="E218" s="179">
        <v>4.8499999999999996</v>
      </c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215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9" t="s">
        <v>301</v>
      </c>
      <c r="D219" s="178"/>
      <c r="E219" s="179">
        <v>1.34</v>
      </c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215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x14ac:dyDescent="0.2">
      <c r="A220" s="158" t="s">
        <v>184</v>
      </c>
      <c r="B220" s="159" t="s">
        <v>88</v>
      </c>
      <c r="C220" s="173" t="s">
        <v>89</v>
      </c>
      <c r="D220" s="160"/>
      <c r="E220" s="161"/>
      <c r="F220" s="162"/>
      <c r="G220" s="162">
        <f>SUMIF(AG221:AG228,"&lt;&gt;NOR",G221:G228)</f>
        <v>0</v>
      </c>
      <c r="H220" s="162"/>
      <c r="I220" s="162">
        <f>SUM(I221:I228)</f>
        <v>0</v>
      </c>
      <c r="J220" s="162"/>
      <c r="K220" s="162">
        <f>SUM(K221:K228)</f>
        <v>0</v>
      </c>
      <c r="L220" s="162"/>
      <c r="M220" s="162">
        <f>SUM(M221:M228)</f>
        <v>0</v>
      </c>
      <c r="N220" s="162"/>
      <c r="O220" s="162">
        <f>SUM(O221:O228)</f>
        <v>0</v>
      </c>
      <c r="P220" s="162"/>
      <c r="Q220" s="162">
        <f>SUM(Q221:Q228)</f>
        <v>0</v>
      </c>
      <c r="R220" s="162"/>
      <c r="S220" s="162"/>
      <c r="T220" s="163"/>
      <c r="U220" s="157"/>
      <c r="V220" s="157">
        <f>SUM(V221:V228)</f>
        <v>22.99</v>
      </c>
      <c r="W220" s="157"/>
      <c r="X220" s="157"/>
      <c r="AG220" t="s">
        <v>185</v>
      </c>
    </row>
    <row r="221" spans="1:60" ht="56.25" outlineLevel="1" x14ac:dyDescent="0.2">
      <c r="A221" s="164">
        <v>37</v>
      </c>
      <c r="B221" s="165" t="s">
        <v>414</v>
      </c>
      <c r="C221" s="174" t="s">
        <v>415</v>
      </c>
      <c r="D221" s="166" t="s">
        <v>226</v>
      </c>
      <c r="E221" s="167">
        <v>74.64</v>
      </c>
      <c r="F221" s="168"/>
      <c r="G221" s="169">
        <f>ROUND(E221*F221,2)</f>
        <v>0</v>
      </c>
      <c r="H221" s="168"/>
      <c r="I221" s="169">
        <f>ROUND(E221*H221,2)</f>
        <v>0</v>
      </c>
      <c r="J221" s="168"/>
      <c r="K221" s="169">
        <f>ROUND(E221*J221,2)</f>
        <v>0</v>
      </c>
      <c r="L221" s="169">
        <v>15</v>
      </c>
      <c r="M221" s="169">
        <f>G221*(1+L221/100)</f>
        <v>0</v>
      </c>
      <c r="N221" s="169">
        <v>4.0000000000000003E-5</v>
      </c>
      <c r="O221" s="169">
        <f>ROUND(E221*N221,2)</f>
        <v>0</v>
      </c>
      <c r="P221" s="169">
        <v>0</v>
      </c>
      <c r="Q221" s="169">
        <f>ROUND(E221*P221,2)</f>
        <v>0</v>
      </c>
      <c r="R221" s="169" t="s">
        <v>227</v>
      </c>
      <c r="S221" s="169" t="s">
        <v>189</v>
      </c>
      <c r="T221" s="170" t="s">
        <v>209</v>
      </c>
      <c r="U221" s="156">
        <v>0.308</v>
      </c>
      <c r="V221" s="156">
        <f>ROUND(E221*U221,2)</f>
        <v>22.99</v>
      </c>
      <c r="W221" s="156"/>
      <c r="X221" s="156" t="s">
        <v>210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211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9" t="s">
        <v>317</v>
      </c>
      <c r="D222" s="178"/>
      <c r="E222" s="179">
        <v>10.43</v>
      </c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215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9" t="s">
        <v>318</v>
      </c>
      <c r="D223" s="178"/>
      <c r="E223" s="179">
        <v>13.33</v>
      </c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215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9" t="s">
        <v>319</v>
      </c>
      <c r="D224" s="178"/>
      <c r="E224" s="179">
        <v>14.6</v>
      </c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215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9" t="s">
        <v>320</v>
      </c>
      <c r="D225" s="178"/>
      <c r="E225" s="179">
        <v>5.33</v>
      </c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215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9" t="s">
        <v>321</v>
      </c>
      <c r="D226" s="178"/>
      <c r="E226" s="179">
        <v>24.76</v>
      </c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215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9" t="s">
        <v>300</v>
      </c>
      <c r="D227" s="178"/>
      <c r="E227" s="179">
        <v>4.8499999999999996</v>
      </c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215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9" t="s">
        <v>301</v>
      </c>
      <c r="D228" s="178"/>
      <c r="E228" s="179">
        <v>1.34</v>
      </c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215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x14ac:dyDescent="0.2">
      <c r="A229" s="158" t="s">
        <v>184</v>
      </c>
      <c r="B229" s="159" t="s">
        <v>90</v>
      </c>
      <c r="C229" s="173" t="s">
        <v>91</v>
      </c>
      <c r="D229" s="160"/>
      <c r="E229" s="161"/>
      <c r="F229" s="162"/>
      <c r="G229" s="162">
        <f>SUMIF(AG230:AG300,"&lt;&gt;NOR",G230:G300)</f>
        <v>0</v>
      </c>
      <c r="H229" s="162"/>
      <c r="I229" s="162">
        <f>SUM(I230:I300)</f>
        <v>0</v>
      </c>
      <c r="J229" s="162"/>
      <c r="K229" s="162">
        <f>SUM(K230:K300)</f>
        <v>0</v>
      </c>
      <c r="L229" s="162"/>
      <c r="M229" s="162">
        <f>SUM(M230:M300)</f>
        <v>0</v>
      </c>
      <c r="N229" s="162"/>
      <c r="O229" s="162">
        <f>SUM(O230:O300)</f>
        <v>0.04</v>
      </c>
      <c r="P229" s="162"/>
      <c r="Q229" s="162">
        <f>SUM(Q230:Q300)</f>
        <v>15.149999999999999</v>
      </c>
      <c r="R229" s="162"/>
      <c r="S229" s="162"/>
      <c r="T229" s="163"/>
      <c r="U229" s="157"/>
      <c r="V229" s="157">
        <f>SUM(V230:V300)</f>
        <v>89.91</v>
      </c>
      <c r="W229" s="157"/>
      <c r="X229" s="157"/>
      <c r="AG229" t="s">
        <v>185</v>
      </c>
    </row>
    <row r="230" spans="1:60" outlineLevel="1" x14ac:dyDescent="0.2">
      <c r="A230" s="164">
        <v>38</v>
      </c>
      <c r="B230" s="165" t="s">
        <v>416</v>
      </c>
      <c r="C230" s="174" t="s">
        <v>417</v>
      </c>
      <c r="D230" s="166" t="s">
        <v>226</v>
      </c>
      <c r="E230" s="167">
        <v>10.513</v>
      </c>
      <c r="F230" s="168"/>
      <c r="G230" s="169">
        <f>ROUND(E230*F230,2)</f>
        <v>0</v>
      </c>
      <c r="H230" s="168"/>
      <c r="I230" s="169">
        <f>ROUND(E230*H230,2)</f>
        <v>0</v>
      </c>
      <c r="J230" s="168"/>
      <c r="K230" s="169">
        <f>ROUND(E230*J230,2)</f>
        <v>0</v>
      </c>
      <c r="L230" s="169">
        <v>15</v>
      </c>
      <c r="M230" s="169">
        <f>G230*(1+L230/100)</f>
        <v>0</v>
      </c>
      <c r="N230" s="169">
        <v>6.7000000000000002E-4</v>
      </c>
      <c r="O230" s="169">
        <f>ROUND(E230*N230,2)</f>
        <v>0.01</v>
      </c>
      <c r="P230" s="169">
        <v>0.184</v>
      </c>
      <c r="Q230" s="169">
        <f>ROUND(E230*P230,2)</f>
        <v>1.93</v>
      </c>
      <c r="R230" s="169" t="s">
        <v>418</v>
      </c>
      <c r="S230" s="169" t="s">
        <v>189</v>
      </c>
      <c r="T230" s="170" t="s">
        <v>209</v>
      </c>
      <c r="U230" s="156">
        <v>0.22700000000000001</v>
      </c>
      <c r="V230" s="156">
        <f>ROUND(E230*U230,2)</f>
        <v>2.39</v>
      </c>
      <c r="W230" s="156"/>
      <c r="X230" s="156" t="s">
        <v>210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211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54"/>
      <c r="B231" s="155"/>
      <c r="C231" s="260" t="s">
        <v>419</v>
      </c>
      <c r="D231" s="261"/>
      <c r="E231" s="261"/>
      <c r="F231" s="261"/>
      <c r="G231" s="261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213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71" t="str">
        <f>C231</f>
        <v>nebo vybourání otvorů průřezové plochy přes 4 m2 v příčkách, včetně pomocného lešení o výšce podlahy do 1900 mm a pro zatížení do 1,5 kPa  (150 kg/m2),</v>
      </c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9" t="s">
        <v>420</v>
      </c>
      <c r="D232" s="178"/>
      <c r="E232" s="179">
        <v>7.9809999999999999</v>
      </c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215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9" t="s">
        <v>421</v>
      </c>
      <c r="D233" s="178"/>
      <c r="E233" s="179">
        <v>-1.1819999999999999</v>
      </c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215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89" t="s">
        <v>422</v>
      </c>
      <c r="D234" s="178"/>
      <c r="E234" s="179">
        <v>5.29</v>
      </c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215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9" t="s">
        <v>423</v>
      </c>
      <c r="D235" s="178"/>
      <c r="E235" s="179">
        <v>-1.5760000000000001</v>
      </c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215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64">
        <v>39</v>
      </c>
      <c r="B236" s="165" t="s">
        <v>424</v>
      </c>
      <c r="C236" s="174" t="s">
        <v>425</v>
      </c>
      <c r="D236" s="166" t="s">
        <v>226</v>
      </c>
      <c r="E236" s="167">
        <v>4.3129999999999997</v>
      </c>
      <c r="F236" s="168"/>
      <c r="G236" s="169">
        <f>ROUND(E236*F236,2)</f>
        <v>0</v>
      </c>
      <c r="H236" s="168"/>
      <c r="I236" s="169">
        <f>ROUND(E236*H236,2)</f>
        <v>0</v>
      </c>
      <c r="J236" s="168"/>
      <c r="K236" s="169">
        <f>ROUND(E236*J236,2)</f>
        <v>0</v>
      </c>
      <c r="L236" s="169">
        <v>15</v>
      </c>
      <c r="M236" s="169">
        <f>G236*(1+L236/100)</f>
        <v>0</v>
      </c>
      <c r="N236" s="169">
        <v>6.7000000000000002E-4</v>
      </c>
      <c r="O236" s="169">
        <f>ROUND(E236*N236,2)</f>
        <v>0</v>
      </c>
      <c r="P236" s="169">
        <v>0.31900000000000001</v>
      </c>
      <c r="Q236" s="169">
        <f>ROUND(E236*P236,2)</f>
        <v>1.38</v>
      </c>
      <c r="R236" s="169" t="s">
        <v>418</v>
      </c>
      <c r="S236" s="169" t="s">
        <v>189</v>
      </c>
      <c r="T236" s="170" t="s">
        <v>209</v>
      </c>
      <c r="U236" s="156">
        <v>0.317</v>
      </c>
      <c r="V236" s="156">
        <f>ROUND(E236*U236,2)</f>
        <v>1.37</v>
      </c>
      <c r="W236" s="156"/>
      <c r="X236" s="156" t="s">
        <v>210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211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1" x14ac:dyDescent="0.2">
      <c r="A237" s="154"/>
      <c r="B237" s="155"/>
      <c r="C237" s="260" t="s">
        <v>419</v>
      </c>
      <c r="D237" s="261"/>
      <c r="E237" s="261"/>
      <c r="F237" s="261"/>
      <c r="G237" s="261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213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71" t="str">
        <f>C237</f>
        <v>nebo vybourání otvorů průřezové plochy přes 4 m2 v příčkách, včetně pomocného lešení o výšce podlahy do 1900 mm a pro zatížení do 1,5 kPa  (150 kg/m2),</v>
      </c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9" t="s">
        <v>426</v>
      </c>
      <c r="D238" s="178"/>
      <c r="E238" s="179">
        <v>4.3129999999999997</v>
      </c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215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64">
        <v>40</v>
      </c>
      <c r="B239" s="165" t="s">
        <v>427</v>
      </c>
      <c r="C239" s="174" t="s">
        <v>428</v>
      </c>
      <c r="D239" s="166" t="s">
        <v>226</v>
      </c>
      <c r="E239" s="167">
        <v>6.7500000000000004E-2</v>
      </c>
      <c r="F239" s="168"/>
      <c r="G239" s="169">
        <f>ROUND(E239*F239,2)</f>
        <v>0</v>
      </c>
      <c r="H239" s="168"/>
      <c r="I239" s="169">
        <f>ROUND(E239*H239,2)</f>
        <v>0</v>
      </c>
      <c r="J239" s="168"/>
      <c r="K239" s="169">
        <f>ROUND(E239*J239,2)</f>
        <v>0</v>
      </c>
      <c r="L239" s="169">
        <v>15</v>
      </c>
      <c r="M239" s="169">
        <f>G239*(1+L239/100)</f>
        <v>0</v>
      </c>
      <c r="N239" s="169">
        <v>6.7000000000000002E-4</v>
      </c>
      <c r="O239" s="169">
        <f>ROUND(E239*N239,2)</f>
        <v>0</v>
      </c>
      <c r="P239" s="169">
        <v>8.2000000000000003E-2</v>
      </c>
      <c r="Q239" s="169">
        <f>ROUND(E239*P239,2)</f>
        <v>0.01</v>
      </c>
      <c r="R239" s="169" t="s">
        <v>418</v>
      </c>
      <c r="S239" s="169" t="s">
        <v>189</v>
      </c>
      <c r="T239" s="170" t="s">
        <v>209</v>
      </c>
      <c r="U239" s="156">
        <v>0.6</v>
      </c>
      <c r="V239" s="156">
        <f>ROUND(E239*U239,2)</f>
        <v>0.04</v>
      </c>
      <c r="W239" s="156"/>
      <c r="X239" s="156" t="s">
        <v>210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211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2.5" outlineLevel="1" x14ac:dyDescent="0.2">
      <c r="A240" s="154"/>
      <c r="B240" s="155"/>
      <c r="C240" s="260" t="s">
        <v>429</v>
      </c>
      <c r="D240" s="261"/>
      <c r="E240" s="261"/>
      <c r="F240" s="261"/>
      <c r="G240" s="261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213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71" t="str">
        <f>C240</f>
        <v>nebo vybourání otvorů jakýchkoliv rozměrů, včetně pomocného lešení o výšce podlahy do 1900 mm a pro zatížení do 1,5 kPa  (150 kg/m2),</v>
      </c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89" t="s">
        <v>430</v>
      </c>
      <c r="D241" s="178"/>
      <c r="E241" s="179">
        <v>6.7500000000000004E-2</v>
      </c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215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64">
        <v>41</v>
      </c>
      <c r="B242" s="165" t="s">
        <v>431</v>
      </c>
      <c r="C242" s="174" t="s">
        <v>432</v>
      </c>
      <c r="D242" s="166" t="s">
        <v>207</v>
      </c>
      <c r="E242" s="167">
        <v>0.10920000000000001</v>
      </c>
      <c r="F242" s="168"/>
      <c r="G242" s="169">
        <f>ROUND(E242*F242,2)</f>
        <v>0</v>
      </c>
      <c r="H242" s="168"/>
      <c r="I242" s="169">
        <f>ROUND(E242*H242,2)</f>
        <v>0</v>
      </c>
      <c r="J242" s="168"/>
      <c r="K242" s="169">
        <f>ROUND(E242*J242,2)</f>
        <v>0</v>
      </c>
      <c r="L242" s="169">
        <v>15</v>
      </c>
      <c r="M242" s="169">
        <f>G242*(1+L242/100)</f>
        <v>0</v>
      </c>
      <c r="N242" s="169">
        <v>0</v>
      </c>
      <c r="O242" s="169">
        <f>ROUND(E242*N242,2)</f>
        <v>0</v>
      </c>
      <c r="P242" s="169">
        <v>2.2000000000000002</v>
      </c>
      <c r="Q242" s="169">
        <f>ROUND(E242*P242,2)</f>
        <v>0.24</v>
      </c>
      <c r="R242" s="169" t="s">
        <v>418</v>
      </c>
      <c r="S242" s="169" t="s">
        <v>189</v>
      </c>
      <c r="T242" s="170" t="s">
        <v>209</v>
      </c>
      <c r="U242" s="156">
        <v>10.88</v>
      </c>
      <c r="V242" s="156">
        <f>ROUND(E242*U242,2)</f>
        <v>1.19</v>
      </c>
      <c r="W242" s="156"/>
      <c r="X242" s="156" t="s">
        <v>210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211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9" t="s">
        <v>433</v>
      </c>
      <c r="D243" s="178"/>
      <c r="E243" s="179">
        <v>0.10920000000000001</v>
      </c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215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64">
        <v>42</v>
      </c>
      <c r="B244" s="165" t="s">
        <v>434</v>
      </c>
      <c r="C244" s="174" t="s">
        <v>435</v>
      </c>
      <c r="D244" s="166" t="s">
        <v>226</v>
      </c>
      <c r="E244" s="167">
        <v>7.81</v>
      </c>
      <c r="F244" s="168"/>
      <c r="G244" s="169">
        <f>ROUND(E244*F244,2)</f>
        <v>0</v>
      </c>
      <c r="H244" s="168"/>
      <c r="I244" s="169">
        <f>ROUND(E244*H244,2)</f>
        <v>0</v>
      </c>
      <c r="J244" s="168"/>
      <c r="K244" s="169">
        <f>ROUND(E244*J244,2)</f>
        <v>0</v>
      </c>
      <c r="L244" s="169">
        <v>15</v>
      </c>
      <c r="M244" s="169">
        <f>G244*(1+L244/100)</f>
        <v>0</v>
      </c>
      <c r="N244" s="169">
        <v>0</v>
      </c>
      <c r="O244" s="169">
        <f>ROUND(E244*N244,2)</f>
        <v>0</v>
      </c>
      <c r="P244" s="169">
        <v>0.02</v>
      </c>
      <c r="Q244" s="169">
        <f>ROUND(E244*P244,2)</f>
        <v>0.16</v>
      </c>
      <c r="R244" s="169" t="s">
        <v>418</v>
      </c>
      <c r="S244" s="169" t="s">
        <v>189</v>
      </c>
      <c r="T244" s="170" t="s">
        <v>209</v>
      </c>
      <c r="U244" s="156">
        <v>0.14699999999999999</v>
      </c>
      <c r="V244" s="156">
        <f>ROUND(E244*U244,2)</f>
        <v>1.1499999999999999</v>
      </c>
      <c r="W244" s="156"/>
      <c r="X244" s="156" t="s">
        <v>210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211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60" t="s">
        <v>436</v>
      </c>
      <c r="D245" s="261"/>
      <c r="E245" s="261"/>
      <c r="F245" s="261"/>
      <c r="G245" s="261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213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9" t="s">
        <v>437</v>
      </c>
      <c r="D246" s="178"/>
      <c r="E246" s="179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215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9" t="s">
        <v>438</v>
      </c>
      <c r="D247" s="178"/>
      <c r="E247" s="179">
        <v>4.7</v>
      </c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215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89" t="s">
        <v>439</v>
      </c>
      <c r="D248" s="178"/>
      <c r="E248" s="179">
        <v>3.11</v>
      </c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215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64">
        <v>43</v>
      </c>
      <c r="B249" s="165" t="s">
        <v>440</v>
      </c>
      <c r="C249" s="174" t="s">
        <v>441</v>
      </c>
      <c r="D249" s="166" t="s">
        <v>247</v>
      </c>
      <c r="E249" s="167">
        <v>8</v>
      </c>
      <c r="F249" s="168"/>
      <c r="G249" s="169">
        <f>ROUND(E249*F249,2)</f>
        <v>0</v>
      </c>
      <c r="H249" s="168"/>
      <c r="I249" s="169">
        <f>ROUND(E249*H249,2)</f>
        <v>0</v>
      </c>
      <c r="J249" s="168"/>
      <c r="K249" s="169">
        <f>ROUND(E249*J249,2)</f>
        <v>0</v>
      </c>
      <c r="L249" s="169">
        <v>15</v>
      </c>
      <c r="M249" s="169">
        <f>G249*(1+L249/100)</f>
        <v>0</v>
      </c>
      <c r="N249" s="169">
        <v>0</v>
      </c>
      <c r="O249" s="169">
        <f>ROUND(E249*N249,2)</f>
        <v>0</v>
      </c>
      <c r="P249" s="169">
        <v>0.02</v>
      </c>
      <c r="Q249" s="169">
        <f>ROUND(E249*P249,2)</f>
        <v>0.16</v>
      </c>
      <c r="R249" s="169" t="s">
        <v>418</v>
      </c>
      <c r="S249" s="169" t="s">
        <v>189</v>
      </c>
      <c r="T249" s="170" t="s">
        <v>209</v>
      </c>
      <c r="U249" s="156">
        <v>0.05</v>
      </c>
      <c r="V249" s="156">
        <f>ROUND(E249*U249,2)</f>
        <v>0.4</v>
      </c>
      <c r="W249" s="156"/>
      <c r="X249" s="156" t="s">
        <v>210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211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60" t="s">
        <v>442</v>
      </c>
      <c r="D250" s="261"/>
      <c r="E250" s="261"/>
      <c r="F250" s="261"/>
      <c r="G250" s="261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213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89" t="s">
        <v>443</v>
      </c>
      <c r="D251" s="178"/>
      <c r="E251" s="179">
        <v>8</v>
      </c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215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33.75" outlineLevel="1" x14ac:dyDescent="0.2">
      <c r="A252" s="164">
        <v>44</v>
      </c>
      <c r="B252" s="165" t="s">
        <v>444</v>
      </c>
      <c r="C252" s="174" t="s">
        <v>445</v>
      </c>
      <c r="D252" s="166" t="s">
        <v>226</v>
      </c>
      <c r="E252" s="167">
        <v>6.3040000000000003</v>
      </c>
      <c r="F252" s="168"/>
      <c r="G252" s="169">
        <f>ROUND(E252*F252,2)</f>
        <v>0</v>
      </c>
      <c r="H252" s="168"/>
      <c r="I252" s="169">
        <f>ROUND(E252*H252,2)</f>
        <v>0</v>
      </c>
      <c r="J252" s="168"/>
      <c r="K252" s="169">
        <f>ROUND(E252*J252,2)</f>
        <v>0</v>
      </c>
      <c r="L252" s="169">
        <v>15</v>
      </c>
      <c r="M252" s="169">
        <f>G252*(1+L252/100)</f>
        <v>0</v>
      </c>
      <c r="N252" s="169">
        <v>1.17E-3</v>
      </c>
      <c r="O252" s="169">
        <f>ROUND(E252*N252,2)</f>
        <v>0.01</v>
      </c>
      <c r="P252" s="169">
        <v>7.5999999999999998E-2</v>
      </c>
      <c r="Q252" s="169">
        <f>ROUND(E252*P252,2)</f>
        <v>0.48</v>
      </c>
      <c r="R252" s="169" t="s">
        <v>418</v>
      </c>
      <c r="S252" s="169" t="s">
        <v>189</v>
      </c>
      <c r="T252" s="170" t="s">
        <v>209</v>
      </c>
      <c r="U252" s="156">
        <v>0.93899999999999995</v>
      </c>
      <c r="V252" s="156">
        <f>ROUND(E252*U252,2)</f>
        <v>5.92</v>
      </c>
      <c r="W252" s="156"/>
      <c r="X252" s="156" t="s">
        <v>210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211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9" t="s">
        <v>446</v>
      </c>
      <c r="D253" s="178"/>
      <c r="E253" s="179">
        <v>3.5459999999999998</v>
      </c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215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9" t="s">
        <v>447</v>
      </c>
      <c r="D254" s="178"/>
      <c r="E254" s="179">
        <v>1.1819999999999999</v>
      </c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215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89" t="s">
        <v>448</v>
      </c>
      <c r="D255" s="178"/>
      <c r="E255" s="179">
        <v>1.5760000000000001</v>
      </c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215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33.75" outlineLevel="1" x14ac:dyDescent="0.2">
      <c r="A256" s="164">
        <v>45</v>
      </c>
      <c r="B256" s="165" t="s">
        <v>449</v>
      </c>
      <c r="C256" s="174" t="s">
        <v>450</v>
      </c>
      <c r="D256" s="166" t="s">
        <v>226</v>
      </c>
      <c r="E256" s="167">
        <v>6.25</v>
      </c>
      <c r="F256" s="168"/>
      <c r="G256" s="169">
        <f>ROUND(E256*F256,2)</f>
        <v>0</v>
      </c>
      <c r="H256" s="168"/>
      <c r="I256" s="169">
        <f>ROUND(E256*H256,2)</f>
        <v>0</v>
      </c>
      <c r="J256" s="168"/>
      <c r="K256" s="169">
        <f>ROUND(E256*J256,2)</f>
        <v>0</v>
      </c>
      <c r="L256" s="169">
        <v>15</v>
      </c>
      <c r="M256" s="169">
        <f>G256*(1+L256/100)</f>
        <v>0</v>
      </c>
      <c r="N256" s="169">
        <v>1E-3</v>
      </c>
      <c r="O256" s="169">
        <f>ROUND(E256*N256,2)</f>
        <v>0.01</v>
      </c>
      <c r="P256" s="169">
        <v>6.3E-2</v>
      </c>
      <c r="Q256" s="169">
        <f>ROUND(E256*P256,2)</f>
        <v>0.39</v>
      </c>
      <c r="R256" s="169" t="s">
        <v>418</v>
      </c>
      <c r="S256" s="169" t="s">
        <v>189</v>
      </c>
      <c r="T256" s="170" t="s">
        <v>209</v>
      </c>
      <c r="U256" s="156">
        <v>0.71799999999999997</v>
      </c>
      <c r="V256" s="156">
        <f>ROUND(E256*U256,2)</f>
        <v>4.49</v>
      </c>
      <c r="W256" s="156"/>
      <c r="X256" s="156" t="s">
        <v>210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211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9" t="s">
        <v>451</v>
      </c>
      <c r="D257" s="178"/>
      <c r="E257" s="179">
        <v>6.25</v>
      </c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215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64">
        <v>46</v>
      </c>
      <c r="B258" s="165" t="s">
        <v>452</v>
      </c>
      <c r="C258" s="174" t="s">
        <v>453</v>
      </c>
      <c r="D258" s="166" t="s">
        <v>232</v>
      </c>
      <c r="E258" s="167">
        <v>0.9</v>
      </c>
      <c r="F258" s="168"/>
      <c r="G258" s="169">
        <f>ROUND(E258*F258,2)</f>
        <v>0</v>
      </c>
      <c r="H258" s="168"/>
      <c r="I258" s="169">
        <f>ROUND(E258*H258,2)</f>
        <v>0</v>
      </c>
      <c r="J258" s="168"/>
      <c r="K258" s="169">
        <f>ROUND(E258*J258,2)</f>
        <v>0</v>
      </c>
      <c r="L258" s="169">
        <v>15</v>
      </c>
      <c r="M258" s="169">
        <f>G258*(1+L258/100)</f>
        <v>0</v>
      </c>
      <c r="N258" s="169">
        <v>0</v>
      </c>
      <c r="O258" s="169">
        <f>ROUND(E258*N258,2)</f>
        <v>0</v>
      </c>
      <c r="P258" s="169">
        <v>5.6520000000000001E-2</v>
      </c>
      <c r="Q258" s="169">
        <f>ROUND(E258*P258,2)</f>
        <v>0.05</v>
      </c>
      <c r="R258" s="169" t="s">
        <v>418</v>
      </c>
      <c r="S258" s="169" t="s">
        <v>189</v>
      </c>
      <c r="T258" s="170" t="s">
        <v>209</v>
      </c>
      <c r="U258" s="156">
        <v>5.5</v>
      </c>
      <c r="V258" s="156">
        <f>ROUND(E258*U258,2)</f>
        <v>4.95</v>
      </c>
      <c r="W258" s="156"/>
      <c r="X258" s="156" t="s">
        <v>210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211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9" t="s">
        <v>454</v>
      </c>
      <c r="D259" s="178"/>
      <c r="E259" s="179">
        <v>0.9</v>
      </c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215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2.5" outlineLevel="1" x14ac:dyDescent="0.2">
      <c r="A260" s="164">
        <v>47</v>
      </c>
      <c r="B260" s="165" t="s">
        <v>455</v>
      </c>
      <c r="C260" s="174" t="s">
        <v>456</v>
      </c>
      <c r="D260" s="166" t="s">
        <v>207</v>
      </c>
      <c r="E260" s="167">
        <v>1.8884000000000001</v>
      </c>
      <c r="F260" s="168"/>
      <c r="G260" s="169">
        <f>ROUND(E260*F260,2)</f>
        <v>0</v>
      </c>
      <c r="H260" s="168"/>
      <c r="I260" s="169">
        <f>ROUND(E260*H260,2)</f>
        <v>0</v>
      </c>
      <c r="J260" s="168"/>
      <c r="K260" s="169">
        <f>ROUND(E260*J260,2)</f>
        <v>0</v>
      </c>
      <c r="L260" s="169">
        <v>15</v>
      </c>
      <c r="M260" s="169">
        <f>G260*(1+L260/100)</f>
        <v>0</v>
      </c>
      <c r="N260" s="169">
        <v>1.82E-3</v>
      </c>
      <c r="O260" s="169">
        <f>ROUND(E260*N260,2)</f>
        <v>0</v>
      </c>
      <c r="P260" s="169">
        <v>1.95</v>
      </c>
      <c r="Q260" s="169">
        <f>ROUND(E260*P260,2)</f>
        <v>3.68</v>
      </c>
      <c r="R260" s="169" t="s">
        <v>418</v>
      </c>
      <c r="S260" s="169" t="s">
        <v>189</v>
      </c>
      <c r="T260" s="170" t="s">
        <v>209</v>
      </c>
      <c r="U260" s="156">
        <v>4.806</v>
      </c>
      <c r="V260" s="156">
        <f>ROUND(E260*U260,2)</f>
        <v>9.08</v>
      </c>
      <c r="W260" s="156"/>
      <c r="X260" s="156" t="s">
        <v>210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211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60" t="s">
        <v>457</v>
      </c>
      <c r="D261" s="261"/>
      <c r="E261" s="261"/>
      <c r="F261" s="261"/>
      <c r="G261" s="261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213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58" t="s">
        <v>458</v>
      </c>
      <c r="D262" s="259"/>
      <c r="E262" s="259"/>
      <c r="F262" s="259"/>
      <c r="G262" s="259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194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9" t="s">
        <v>459</v>
      </c>
      <c r="D263" s="178"/>
      <c r="E263" s="179">
        <v>0.42799999999999999</v>
      </c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215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89" t="s">
        <v>460</v>
      </c>
      <c r="D264" s="178"/>
      <c r="E264" s="179">
        <v>0.51359999999999995</v>
      </c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215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89" t="s">
        <v>461</v>
      </c>
      <c r="D265" s="178"/>
      <c r="E265" s="179">
        <v>0.59919999999999995</v>
      </c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215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9" t="s">
        <v>462</v>
      </c>
      <c r="D266" s="178"/>
      <c r="E266" s="179">
        <v>0.83781000000000005</v>
      </c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215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9" t="s">
        <v>463</v>
      </c>
      <c r="D267" s="178"/>
      <c r="E267" s="179">
        <v>-0.49020999999999998</v>
      </c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215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2.5" outlineLevel="1" x14ac:dyDescent="0.2">
      <c r="A268" s="164">
        <v>48</v>
      </c>
      <c r="B268" s="165" t="s">
        <v>464</v>
      </c>
      <c r="C268" s="174" t="s">
        <v>465</v>
      </c>
      <c r="D268" s="166" t="s">
        <v>207</v>
      </c>
      <c r="E268" s="167">
        <v>0.96299999999999997</v>
      </c>
      <c r="F268" s="168"/>
      <c r="G268" s="169">
        <f>ROUND(E268*F268,2)</f>
        <v>0</v>
      </c>
      <c r="H268" s="168"/>
      <c r="I268" s="169">
        <f>ROUND(E268*H268,2)</f>
        <v>0</v>
      </c>
      <c r="J268" s="168"/>
      <c r="K268" s="169">
        <f>ROUND(E268*J268,2)</f>
        <v>0</v>
      </c>
      <c r="L268" s="169">
        <v>15</v>
      </c>
      <c r="M268" s="169">
        <f>G268*(1+L268/100)</f>
        <v>0</v>
      </c>
      <c r="N268" s="169">
        <v>1.82E-3</v>
      </c>
      <c r="O268" s="169">
        <f>ROUND(E268*N268,2)</f>
        <v>0</v>
      </c>
      <c r="P268" s="169">
        <v>1.95</v>
      </c>
      <c r="Q268" s="169">
        <f>ROUND(E268*P268,2)</f>
        <v>1.88</v>
      </c>
      <c r="R268" s="169" t="s">
        <v>418</v>
      </c>
      <c r="S268" s="169" t="s">
        <v>189</v>
      </c>
      <c r="T268" s="170" t="s">
        <v>209</v>
      </c>
      <c r="U268" s="156">
        <v>5.633</v>
      </c>
      <c r="V268" s="156">
        <f>ROUND(E268*U268,2)</f>
        <v>5.42</v>
      </c>
      <c r="W268" s="156"/>
      <c r="X268" s="156" t="s">
        <v>210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211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260" t="s">
        <v>457</v>
      </c>
      <c r="D269" s="261"/>
      <c r="E269" s="261"/>
      <c r="F269" s="261"/>
      <c r="G269" s="261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213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258" t="s">
        <v>458</v>
      </c>
      <c r="D270" s="259"/>
      <c r="E270" s="259"/>
      <c r="F270" s="259"/>
      <c r="G270" s="259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194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9" t="s">
        <v>466</v>
      </c>
      <c r="D271" s="178"/>
      <c r="E271" s="179">
        <v>0.96299999999999997</v>
      </c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215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2.5" outlineLevel="1" x14ac:dyDescent="0.2">
      <c r="A272" s="164">
        <v>49</v>
      </c>
      <c r="B272" s="165" t="s">
        <v>467</v>
      </c>
      <c r="C272" s="174" t="s">
        <v>468</v>
      </c>
      <c r="D272" s="166" t="s">
        <v>247</v>
      </c>
      <c r="E272" s="167">
        <v>2</v>
      </c>
      <c r="F272" s="168"/>
      <c r="G272" s="169">
        <f>ROUND(E272*F272,2)</f>
        <v>0</v>
      </c>
      <c r="H272" s="168"/>
      <c r="I272" s="169">
        <f>ROUND(E272*H272,2)</f>
        <v>0</v>
      </c>
      <c r="J272" s="168"/>
      <c r="K272" s="169">
        <f>ROUND(E272*J272,2)</f>
        <v>0</v>
      </c>
      <c r="L272" s="169">
        <v>15</v>
      </c>
      <c r="M272" s="169">
        <f>G272*(1+L272/100)</f>
        <v>0</v>
      </c>
      <c r="N272" s="169">
        <v>4.8999999999999998E-4</v>
      </c>
      <c r="O272" s="169">
        <f>ROUND(E272*N272,2)</f>
        <v>0</v>
      </c>
      <c r="P272" s="169">
        <v>3.1E-2</v>
      </c>
      <c r="Q272" s="169">
        <f>ROUND(E272*P272,2)</f>
        <v>0.06</v>
      </c>
      <c r="R272" s="169" t="s">
        <v>418</v>
      </c>
      <c r="S272" s="169" t="s">
        <v>189</v>
      </c>
      <c r="T272" s="170" t="s">
        <v>209</v>
      </c>
      <c r="U272" s="156">
        <v>0.77200000000000002</v>
      </c>
      <c r="V272" s="156">
        <f>ROUND(E272*U272,2)</f>
        <v>1.54</v>
      </c>
      <c r="W272" s="156"/>
      <c r="X272" s="156" t="s">
        <v>210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211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249" t="s">
        <v>458</v>
      </c>
      <c r="D273" s="250"/>
      <c r="E273" s="250"/>
      <c r="F273" s="250"/>
      <c r="G273" s="250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194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9" t="s">
        <v>249</v>
      </c>
      <c r="D274" s="178"/>
      <c r="E274" s="179">
        <v>2</v>
      </c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215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2.5" outlineLevel="1" x14ac:dyDescent="0.2">
      <c r="A275" s="164">
        <v>50</v>
      </c>
      <c r="B275" s="165" t="s">
        <v>469</v>
      </c>
      <c r="C275" s="174" t="s">
        <v>470</v>
      </c>
      <c r="D275" s="166" t="s">
        <v>232</v>
      </c>
      <c r="E275" s="167">
        <v>7.12</v>
      </c>
      <c r="F275" s="168"/>
      <c r="G275" s="169">
        <f>ROUND(E275*F275,2)</f>
        <v>0</v>
      </c>
      <c r="H275" s="168"/>
      <c r="I275" s="169">
        <f>ROUND(E275*H275,2)</f>
        <v>0</v>
      </c>
      <c r="J275" s="168"/>
      <c r="K275" s="169">
        <f>ROUND(E275*J275,2)</f>
        <v>0</v>
      </c>
      <c r="L275" s="169">
        <v>15</v>
      </c>
      <c r="M275" s="169">
        <f>G275*(1+L275/100)</f>
        <v>0</v>
      </c>
      <c r="N275" s="169">
        <v>0</v>
      </c>
      <c r="O275" s="169">
        <f>ROUND(E275*N275,2)</f>
        <v>0</v>
      </c>
      <c r="P275" s="169">
        <v>8.9999999999999993E-3</v>
      </c>
      <c r="Q275" s="169">
        <f>ROUND(E275*P275,2)</f>
        <v>0.06</v>
      </c>
      <c r="R275" s="169" t="s">
        <v>418</v>
      </c>
      <c r="S275" s="169" t="s">
        <v>189</v>
      </c>
      <c r="T275" s="170" t="s">
        <v>209</v>
      </c>
      <c r="U275" s="156">
        <v>0.61</v>
      </c>
      <c r="V275" s="156">
        <f>ROUND(E275*U275,2)</f>
        <v>4.34</v>
      </c>
      <c r="W275" s="156"/>
      <c r="X275" s="156" t="s">
        <v>210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211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9" t="s">
        <v>471</v>
      </c>
      <c r="D276" s="178"/>
      <c r="E276" s="179">
        <v>2.02</v>
      </c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215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9" t="s">
        <v>472</v>
      </c>
      <c r="D277" s="178"/>
      <c r="E277" s="179">
        <v>5.0999999999999996</v>
      </c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215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22.5" outlineLevel="1" x14ac:dyDescent="0.2">
      <c r="A278" s="164">
        <v>51</v>
      </c>
      <c r="B278" s="165" t="s">
        <v>473</v>
      </c>
      <c r="C278" s="174" t="s">
        <v>474</v>
      </c>
      <c r="D278" s="166" t="s">
        <v>232</v>
      </c>
      <c r="E278" s="167">
        <v>4.04</v>
      </c>
      <c r="F278" s="168"/>
      <c r="G278" s="169">
        <f>ROUND(E278*F278,2)</f>
        <v>0</v>
      </c>
      <c r="H278" s="168"/>
      <c r="I278" s="169">
        <f>ROUND(E278*H278,2)</f>
        <v>0</v>
      </c>
      <c r="J278" s="168"/>
      <c r="K278" s="169">
        <f>ROUND(E278*J278,2)</f>
        <v>0</v>
      </c>
      <c r="L278" s="169">
        <v>15</v>
      </c>
      <c r="M278" s="169">
        <f>G278*(1+L278/100)</f>
        <v>0</v>
      </c>
      <c r="N278" s="169">
        <v>0</v>
      </c>
      <c r="O278" s="169">
        <f>ROUND(E278*N278,2)</f>
        <v>0</v>
      </c>
      <c r="P278" s="169">
        <v>1.4999999999999999E-2</v>
      </c>
      <c r="Q278" s="169">
        <f>ROUND(E278*P278,2)</f>
        <v>0.06</v>
      </c>
      <c r="R278" s="169" t="s">
        <v>418</v>
      </c>
      <c r="S278" s="169" t="s">
        <v>189</v>
      </c>
      <c r="T278" s="170" t="s">
        <v>209</v>
      </c>
      <c r="U278" s="156">
        <v>0.70599999999999996</v>
      </c>
      <c r="V278" s="156">
        <f>ROUND(E278*U278,2)</f>
        <v>2.85</v>
      </c>
      <c r="W278" s="156"/>
      <c r="X278" s="156" t="s">
        <v>210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211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9" t="s">
        <v>475</v>
      </c>
      <c r="D279" s="178"/>
      <c r="E279" s="179">
        <v>4.04</v>
      </c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215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2.5" outlineLevel="1" x14ac:dyDescent="0.2">
      <c r="A280" s="164">
        <v>52</v>
      </c>
      <c r="B280" s="165" t="s">
        <v>476</v>
      </c>
      <c r="C280" s="174" t="s">
        <v>477</v>
      </c>
      <c r="D280" s="166" t="s">
        <v>232</v>
      </c>
      <c r="E280" s="167">
        <v>6.3</v>
      </c>
      <c r="F280" s="168"/>
      <c r="G280" s="169">
        <f>ROUND(E280*F280,2)</f>
        <v>0</v>
      </c>
      <c r="H280" s="168"/>
      <c r="I280" s="169">
        <f>ROUND(E280*H280,2)</f>
        <v>0</v>
      </c>
      <c r="J280" s="168"/>
      <c r="K280" s="169">
        <f>ROUND(E280*J280,2)</f>
        <v>0</v>
      </c>
      <c r="L280" s="169">
        <v>15</v>
      </c>
      <c r="M280" s="169">
        <f>G280*(1+L280/100)</f>
        <v>0</v>
      </c>
      <c r="N280" s="169">
        <v>0</v>
      </c>
      <c r="O280" s="169">
        <f>ROUND(E280*N280,2)</f>
        <v>0</v>
      </c>
      <c r="P280" s="169">
        <v>1.9E-2</v>
      </c>
      <c r="Q280" s="169">
        <f>ROUND(E280*P280,2)</f>
        <v>0.12</v>
      </c>
      <c r="R280" s="169" t="s">
        <v>418</v>
      </c>
      <c r="S280" s="169" t="s">
        <v>189</v>
      </c>
      <c r="T280" s="170" t="s">
        <v>209</v>
      </c>
      <c r="U280" s="156">
        <v>0.85399999999999998</v>
      </c>
      <c r="V280" s="156">
        <f>ROUND(E280*U280,2)</f>
        <v>5.38</v>
      </c>
      <c r="W280" s="156"/>
      <c r="X280" s="156" t="s">
        <v>210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211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9" t="s">
        <v>478</v>
      </c>
      <c r="D281" s="178"/>
      <c r="E281" s="179">
        <v>5.0999999999999996</v>
      </c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215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9" t="s">
        <v>479</v>
      </c>
      <c r="D282" s="178"/>
      <c r="E282" s="179">
        <v>1.2</v>
      </c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215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2.5" outlineLevel="1" x14ac:dyDescent="0.2">
      <c r="A283" s="164">
        <v>53</v>
      </c>
      <c r="B283" s="165" t="s">
        <v>480</v>
      </c>
      <c r="C283" s="174" t="s">
        <v>481</v>
      </c>
      <c r="D283" s="166" t="s">
        <v>232</v>
      </c>
      <c r="E283" s="167">
        <v>14.1</v>
      </c>
      <c r="F283" s="168"/>
      <c r="G283" s="169">
        <f>ROUND(E283*F283,2)</f>
        <v>0</v>
      </c>
      <c r="H283" s="168"/>
      <c r="I283" s="169">
        <f>ROUND(E283*H283,2)</f>
        <v>0</v>
      </c>
      <c r="J283" s="168"/>
      <c r="K283" s="169">
        <f>ROUND(E283*J283,2)</f>
        <v>0</v>
      </c>
      <c r="L283" s="169">
        <v>15</v>
      </c>
      <c r="M283" s="169">
        <f>G283*(1+L283/100)</f>
        <v>0</v>
      </c>
      <c r="N283" s="169">
        <v>4.8999999999999998E-4</v>
      </c>
      <c r="O283" s="169">
        <f>ROUND(E283*N283,2)</f>
        <v>0.01</v>
      </c>
      <c r="P283" s="169">
        <v>0.04</v>
      </c>
      <c r="Q283" s="169">
        <f>ROUND(E283*P283,2)</f>
        <v>0.56000000000000005</v>
      </c>
      <c r="R283" s="169" t="s">
        <v>418</v>
      </c>
      <c r="S283" s="169" t="s">
        <v>189</v>
      </c>
      <c r="T283" s="170" t="s">
        <v>209</v>
      </c>
      <c r="U283" s="156">
        <v>0.66800000000000004</v>
      </c>
      <c r="V283" s="156">
        <f>ROUND(E283*U283,2)</f>
        <v>9.42</v>
      </c>
      <c r="W283" s="156"/>
      <c r="X283" s="156" t="s">
        <v>210</v>
      </c>
      <c r="Y283" s="147"/>
      <c r="Z283" s="147"/>
      <c r="AA283" s="147"/>
      <c r="AB283" s="147"/>
      <c r="AC283" s="147"/>
      <c r="AD283" s="147"/>
      <c r="AE283" s="147"/>
      <c r="AF283" s="147"/>
      <c r="AG283" s="147" t="s">
        <v>211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249" t="s">
        <v>458</v>
      </c>
      <c r="D284" s="250"/>
      <c r="E284" s="250"/>
      <c r="F284" s="250"/>
      <c r="G284" s="250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194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89" t="s">
        <v>482</v>
      </c>
      <c r="D285" s="178"/>
      <c r="E285" s="179">
        <v>2.6</v>
      </c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215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89" t="s">
        <v>483</v>
      </c>
      <c r="D286" s="178"/>
      <c r="E286" s="179">
        <v>4.4000000000000004</v>
      </c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215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9" t="s">
        <v>484</v>
      </c>
      <c r="D287" s="178"/>
      <c r="E287" s="179">
        <v>3.5</v>
      </c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215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9" t="s">
        <v>485</v>
      </c>
      <c r="D288" s="178"/>
      <c r="E288" s="179">
        <v>3.6</v>
      </c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215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2.5" outlineLevel="1" x14ac:dyDescent="0.2">
      <c r="A289" s="164">
        <v>54</v>
      </c>
      <c r="B289" s="165" t="s">
        <v>486</v>
      </c>
      <c r="C289" s="174" t="s">
        <v>487</v>
      </c>
      <c r="D289" s="166" t="s">
        <v>226</v>
      </c>
      <c r="E289" s="167">
        <v>68.45</v>
      </c>
      <c r="F289" s="168"/>
      <c r="G289" s="169">
        <f>ROUND(E289*F289,2)</f>
        <v>0</v>
      </c>
      <c r="H289" s="168"/>
      <c r="I289" s="169">
        <f>ROUND(E289*H289,2)</f>
        <v>0</v>
      </c>
      <c r="J289" s="168"/>
      <c r="K289" s="169">
        <f>ROUND(E289*J289,2)</f>
        <v>0</v>
      </c>
      <c r="L289" s="169">
        <v>15</v>
      </c>
      <c r="M289" s="169">
        <f>G289*(1+L289/100)</f>
        <v>0</v>
      </c>
      <c r="N289" s="169">
        <v>0</v>
      </c>
      <c r="O289" s="169">
        <f>ROUND(E289*N289,2)</f>
        <v>0</v>
      </c>
      <c r="P289" s="169">
        <v>0.01</v>
      </c>
      <c r="Q289" s="169">
        <f>ROUND(E289*P289,2)</f>
        <v>0.68</v>
      </c>
      <c r="R289" s="169" t="s">
        <v>418</v>
      </c>
      <c r="S289" s="169" t="s">
        <v>189</v>
      </c>
      <c r="T289" s="170" t="s">
        <v>209</v>
      </c>
      <c r="U289" s="156">
        <v>0.1</v>
      </c>
      <c r="V289" s="156">
        <f>ROUND(E289*U289,2)</f>
        <v>6.85</v>
      </c>
      <c r="W289" s="156"/>
      <c r="X289" s="156" t="s">
        <v>210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211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89" t="s">
        <v>488</v>
      </c>
      <c r="D290" s="178"/>
      <c r="E290" s="179">
        <v>68.45</v>
      </c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215</v>
      </c>
      <c r="AH290" s="147">
        <v>5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1" x14ac:dyDescent="0.2">
      <c r="A291" s="164">
        <v>55</v>
      </c>
      <c r="B291" s="165" t="s">
        <v>489</v>
      </c>
      <c r="C291" s="174" t="s">
        <v>490</v>
      </c>
      <c r="D291" s="166" t="s">
        <v>226</v>
      </c>
      <c r="E291" s="167">
        <v>245.74950000000001</v>
      </c>
      <c r="F291" s="168"/>
      <c r="G291" s="169">
        <f>ROUND(E291*F291,2)</f>
        <v>0</v>
      </c>
      <c r="H291" s="168"/>
      <c r="I291" s="169">
        <f>ROUND(E291*H291,2)</f>
        <v>0</v>
      </c>
      <c r="J291" s="168"/>
      <c r="K291" s="169">
        <f>ROUND(E291*J291,2)</f>
        <v>0</v>
      </c>
      <c r="L291" s="169">
        <v>15</v>
      </c>
      <c r="M291" s="169">
        <f>G291*(1+L291/100)</f>
        <v>0</v>
      </c>
      <c r="N291" s="169">
        <v>0</v>
      </c>
      <c r="O291" s="169">
        <f>ROUND(E291*N291,2)</f>
        <v>0</v>
      </c>
      <c r="P291" s="169">
        <v>0.01</v>
      </c>
      <c r="Q291" s="169">
        <f>ROUND(E291*P291,2)</f>
        <v>2.46</v>
      </c>
      <c r="R291" s="169" t="s">
        <v>418</v>
      </c>
      <c r="S291" s="169" t="s">
        <v>189</v>
      </c>
      <c r="T291" s="170" t="s">
        <v>209</v>
      </c>
      <c r="U291" s="156">
        <v>0.08</v>
      </c>
      <c r="V291" s="156">
        <f>ROUND(E291*U291,2)</f>
        <v>19.66</v>
      </c>
      <c r="W291" s="156"/>
      <c r="X291" s="156" t="s">
        <v>210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211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9" t="s">
        <v>491</v>
      </c>
      <c r="D292" s="178"/>
      <c r="E292" s="179">
        <v>245.74950000000001</v>
      </c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215</v>
      </c>
      <c r="AH292" s="147">
        <v>5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2.5" outlineLevel="1" x14ac:dyDescent="0.2">
      <c r="A293" s="164">
        <v>56</v>
      </c>
      <c r="B293" s="165" t="s">
        <v>492</v>
      </c>
      <c r="C293" s="174" t="s">
        <v>493</v>
      </c>
      <c r="D293" s="166" t="s">
        <v>226</v>
      </c>
      <c r="E293" s="167">
        <v>11.563000000000001</v>
      </c>
      <c r="F293" s="168"/>
      <c r="G293" s="169">
        <f>ROUND(E293*F293,2)</f>
        <v>0</v>
      </c>
      <c r="H293" s="168"/>
      <c r="I293" s="169">
        <f>ROUND(E293*H293,2)</f>
        <v>0</v>
      </c>
      <c r="J293" s="168"/>
      <c r="K293" s="169">
        <f>ROUND(E293*J293,2)</f>
        <v>0</v>
      </c>
      <c r="L293" s="169">
        <v>15</v>
      </c>
      <c r="M293" s="169">
        <f>G293*(1+L293/100)</f>
        <v>0</v>
      </c>
      <c r="N293" s="169">
        <v>0</v>
      </c>
      <c r="O293" s="169">
        <f>ROUND(E293*N293,2)</f>
        <v>0</v>
      </c>
      <c r="P293" s="169">
        <v>6.8000000000000005E-2</v>
      </c>
      <c r="Q293" s="169">
        <f>ROUND(E293*P293,2)</f>
        <v>0.79</v>
      </c>
      <c r="R293" s="169" t="s">
        <v>418</v>
      </c>
      <c r="S293" s="169" t="s">
        <v>189</v>
      </c>
      <c r="T293" s="170" t="s">
        <v>209</v>
      </c>
      <c r="U293" s="156">
        <v>0.3</v>
      </c>
      <c r="V293" s="156">
        <f>ROUND(E293*U293,2)</f>
        <v>3.47</v>
      </c>
      <c r="W293" s="156"/>
      <c r="X293" s="156" t="s">
        <v>210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211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260" t="s">
        <v>494</v>
      </c>
      <c r="D294" s="261"/>
      <c r="E294" s="261"/>
      <c r="F294" s="261"/>
      <c r="G294" s="261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213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9" t="s">
        <v>495</v>
      </c>
      <c r="D295" s="178"/>
      <c r="E295" s="179">
        <v>10.28</v>
      </c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215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9" t="s">
        <v>496</v>
      </c>
      <c r="D296" s="178"/>
      <c r="E296" s="179">
        <v>-2</v>
      </c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215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89" t="s">
        <v>330</v>
      </c>
      <c r="D297" s="178"/>
      <c r="E297" s="179">
        <v>-1.6</v>
      </c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215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9" t="s">
        <v>497</v>
      </c>
      <c r="D298" s="178"/>
      <c r="E298" s="179">
        <v>1.917</v>
      </c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215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9" t="s">
        <v>498</v>
      </c>
      <c r="D299" s="178"/>
      <c r="E299" s="179">
        <v>1.35</v>
      </c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215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9" t="s">
        <v>499</v>
      </c>
      <c r="D300" s="178"/>
      <c r="E300" s="179">
        <v>1.6160000000000001</v>
      </c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215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x14ac:dyDescent="0.2">
      <c r="A301" s="158" t="s">
        <v>184</v>
      </c>
      <c r="B301" s="159" t="s">
        <v>92</v>
      </c>
      <c r="C301" s="173" t="s">
        <v>93</v>
      </c>
      <c r="D301" s="160"/>
      <c r="E301" s="161"/>
      <c r="F301" s="162"/>
      <c r="G301" s="162">
        <f>SUMIF(AG302:AG307,"&lt;&gt;NOR",G302:G307)</f>
        <v>0</v>
      </c>
      <c r="H301" s="162"/>
      <c r="I301" s="162">
        <f>SUM(I302:I307)</f>
        <v>0</v>
      </c>
      <c r="J301" s="162"/>
      <c r="K301" s="162">
        <f>SUM(K302:K307)</f>
        <v>0</v>
      </c>
      <c r="L301" s="162"/>
      <c r="M301" s="162">
        <f>SUM(M302:M307)</f>
        <v>0</v>
      </c>
      <c r="N301" s="162"/>
      <c r="O301" s="162">
        <f>SUM(O302:O307)</f>
        <v>0</v>
      </c>
      <c r="P301" s="162"/>
      <c r="Q301" s="162">
        <f>SUM(Q302:Q307)</f>
        <v>0</v>
      </c>
      <c r="R301" s="162"/>
      <c r="S301" s="162"/>
      <c r="T301" s="163"/>
      <c r="U301" s="157"/>
      <c r="V301" s="157">
        <f>SUM(V302:V307)</f>
        <v>22.79</v>
      </c>
      <c r="W301" s="157"/>
      <c r="X301" s="157"/>
      <c r="AG301" t="s">
        <v>185</v>
      </c>
    </row>
    <row r="302" spans="1:60" ht="33.75" outlineLevel="1" x14ac:dyDescent="0.2">
      <c r="A302" s="164">
        <v>57</v>
      </c>
      <c r="B302" s="165" t="s">
        <v>500</v>
      </c>
      <c r="C302" s="174" t="s">
        <v>501</v>
      </c>
      <c r="D302" s="166" t="s">
        <v>252</v>
      </c>
      <c r="E302" s="167">
        <v>24.280370000000001</v>
      </c>
      <c r="F302" s="168"/>
      <c r="G302" s="169">
        <f>ROUND(E302*F302,2)</f>
        <v>0</v>
      </c>
      <c r="H302" s="168"/>
      <c r="I302" s="169">
        <f>ROUND(E302*H302,2)</f>
        <v>0</v>
      </c>
      <c r="J302" s="168"/>
      <c r="K302" s="169">
        <f>ROUND(E302*J302,2)</f>
        <v>0</v>
      </c>
      <c r="L302" s="169">
        <v>15</v>
      </c>
      <c r="M302" s="169">
        <f>G302*(1+L302/100)</f>
        <v>0</v>
      </c>
      <c r="N302" s="169">
        <v>0</v>
      </c>
      <c r="O302" s="169">
        <f>ROUND(E302*N302,2)</f>
        <v>0</v>
      </c>
      <c r="P302" s="169">
        <v>0</v>
      </c>
      <c r="Q302" s="169">
        <f>ROUND(E302*P302,2)</f>
        <v>0</v>
      </c>
      <c r="R302" s="169" t="s">
        <v>208</v>
      </c>
      <c r="S302" s="169" t="s">
        <v>189</v>
      </c>
      <c r="T302" s="170" t="s">
        <v>209</v>
      </c>
      <c r="U302" s="156">
        <v>0.9385</v>
      </c>
      <c r="V302" s="156">
        <f>ROUND(E302*U302,2)</f>
        <v>22.79</v>
      </c>
      <c r="W302" s="156"/>
      <c r="X302" s="156" t="s">
        <v>502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503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260" t="s">
        <v>504</v>
      </c>
      <c r="D303" s="261"/>
      <c r="E303" s="261"/>
      <c r="F303" s="261"/>
      <c r="G303" s="261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47"/>
      <c r="Z303" s="147"/>
      <c r="AA303" s="147"/>
      <c r="AB303" s="147"/>
      <c r="AC303" s="147"/>
      <c r="AD303" s="147"/>
      <c r="AE303" s="147"/>
      <c r="AF303" s="147"/>
      <c r="AG303" s="147" t="s">
        <v>213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89" t="s">
        <v>505</v>
      </c>
      <c r="D304" s="178"/>
      <c r="E304" s="179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215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2.5" outlineLevel="1" x14ac:dyDescent="0.2">
      <c r="A305" s="154"/>
      <c r="B305" s="155"/>
      <c r="C305" s="189" t="s">
        <v>506</v>
      </c>
      <c r="D305" s="178"/>
      <c r="E305" s="179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215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89" t="s">
        <v>507</v>
      </c>
      <c r="D306" s="178"/>
      <c r="E306" s="179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47"/>
      <c r="Z306" s="147"/>
      <c r="AA306" s="147"/>
      <c r="AB306" s="147"/>
      <c r="AC306" s="147"/>
      <c r="AD306" s="147"/>
      <c r="AE306" s="147"/>
      <c r="AF306" s="147"/>
      <c r="AG306" s="147" t="s">
        <v>215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89" t="s">
        <v>508</v>
      </c>
      <c r="D307" s="178"/>
      <c r="E307" s="179">
        <v>24.280370000000001</v>
      </c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215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x14ac:dyDescent="0.2">
      <c r="A308" s="158" t="s">
        <v>184</v>
      </c>
      <c r="B308" s="159" t="s">
        <v>97</v>
      </c>
      <c r="C308" s="173" t="s">
        <v>98</v>
      </c>
      <c r="D308" s="160"/>
      <c r="E308" s="161"/>
      <c r="F308" s="162"/>
      <c r="G308" s="162">
        <f>SUMIF(AG309:AG332,"&lt;&gt;NOR",G309:G332)</f>
        <v>0</v>
      </c>
      <c r="H308" s="162"/>
      <c r="I308" s="162">
        <f>SUM(I309:I332)</f>
        <v>0</v>
      </c>
      <c r="J308" s="162"/>
      <c r="K308" s="162">
        <f>SUM(K309:K332)</f>
        <v>0</v>
      </c>
      <c r="L308" s="162"/>
      <c r="M308" s="162">
        <f>SUM(M309:M332)</f>
        <v>0</v>
      </c>
      <c r="N308" s="162"/>
      <c r="O308" s="162">
        <f>SUM(O309:O332)</f>
        <v>0.09</v>
      </c>
      <c r="P308" s="162"/>
      <c r="Q308" s="162">
        <f>SUM(Q309:Q332)</f>
        <v>0</v>
      </c>
      <c r="R308" s="162"/>
      <c r="S308" s="162"/>
      <c r="T308" s="163"/>
      <c r="U308" s="157"/>
      <c r="V308" s="157">
        <f>SUM(V309:V332)</f>
        <v>14.410000000000002</v>
      </c>
      <c r="W308" s="157"/>
      <c r="X308" s="157"/>
      <c r="AG308" t="s">
        <v>185</v>
      </c>
    </row>
    <row r="309" spans="1:60" outlineLevel="1" x14ac:dyDescent="0.2">
      <c r="A309" s="164">
        <v>58</v>
      </c>
      <c r="B309" s="165" t="s">
        <v>509</v>
      </c>
      <c r="C309" s="174" t="s">
        <v>510</v>
      </c>
      <c r="D309" s="166" t="s">
        <v>226</v>
      </c>
      <c r="E309" s="167">
        <v>23.265799999999999</v>
      </c>
      <c r="F309" s="168"/>
      <c r="G309" s="169">
        <f>ROUND(E309*F309,2)</f>
        <v>0</v>
      </c>
      <c r="H309" s="168"/>
      <c r="I309" s="169">
        <f>ROUND(E309*H309,2)</f>
        <v>0</v>
      </c>
      <c r="J309" s="168"/>
      <c r="K309" s="169">
        <f>ROUND(E309*J309,2)</f>
        <v>0</v>
      </c>
      <c r="L309" s="169">
        <v>15</v>
      </c>
      <c r="M309" s="169">
        <f>G309*(1+L309/100)</f>
        <v>0</v>
      </c>
      <c r="N309" s="169">
        <v>2.1000000000000001E-4</v>
      </c>
      <c r="O309" s="169">
        <f>ROUND(E309*N309,2)</f>
        <v>0</v>
      </c>
      <c r="P309" s="169">
        <v>0</v>
      </c>
      <c r="Q309" s="169">
        <f>ROUND(E309*P309,2)</f>
        <v>0</v>
      </c>
      <c r="R309" s="169" t="s">
        <v>511</v>
      </c>
      <c r="S309" s="169" t="s">
        <v>189</v>
      </c>
      <c r="T309" s="170" t="s">
        <v>209</v>
      </c>
      <c r="U309" s="156">
        <v>9.5000000000000001E-2</v>
      </c>
      <c r="V309" s="156">
        <f>ROUND(E309*U309,2)</f>
        <v>2.21</v>
      </c>
      <c r="W309" s="156"/>
      <c r="X309" s="156" t="s">
        <v>210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211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9" t="s">
        <v>512</v>
      </c>
      <c r="D310" s="178"/>
      <c r="E310" s="179">
        <v>23.265799999999999</v>
      </c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215</v>
      </c>
      <c r="AH310" s="147">
        <v>5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64">
        <v>59</v>
      </c>
      <c r="B311" s="165" t="s">
        <v>513</v>
      </c>
      <c r="C311" s="174" t="s">
        <v>514</v>
      </c>
      <c r="D311" s="166" t="s">
        <v>226</v>
      </c>
      <c r="E311" s="167">
        <v>23.265799999999999</v>
      </c>
      <c r="F311" s="168"/>
      <c r="G311" s="169">
        <f>ROUND(E311*F311,2)</f>
        <v>0</v>
      </c>
      <c r="H311" s="168"/>
      <c r="I311" s="169">
        <f>ROUND(E311*H311,2)</f>
        <v>0</v>
      </c>
      <c r="J311" s="168"/>
      <c r="K311" s="169">
        <f>ROUND(E311*J311,2)</f>
        <v>0</v>
      </c>
      <c r="L311" s="169">
        <v>15</v>
      </c>
      <c r="M311" s="169">
        <f>G311*(1+L311/100)</f>
        <v>0</v>
      </c>
      <c r="N311" s="169">
        <v>3.3999999999999998E-3</v>
      </c>
      <c r="O311" s="169">
        <f>ROUND(E311*N311,2)</f>
        <v>0.08</v>
      </c>
      <c r="P311" s="169">
        <v>0</v>
      </c>
      <c r="Q311" s="169">
        <f>ROUND(E311*P311,2)</f>
        <v>0</v>
      </c>
      <c r="R311" s="169" t="s">
        <v>511</v>
      </c>
      <c r="S311" s="169" t="s">
        <v>189</v>
      </c>
      <c r="T311" s="170" t="s">
        <v>209</v>
      </c>
      <c r="U311" s="156">
        <v>0.38500000000000001</v>
      </c>
      <c r="V311" s="156">
        <f>ROUND(E311*U311,2)</f>
        <v>8.9600000000000009</v>
      </c>
      <c r="W311" s="156"/>
      <c r="X311" s="156" t="s">
        <v>210</v>
      </c>
      <c r="Y311" s="147"/>
      <c r="Z311" s="147"/>
      <c r="AA311" s="147"/>
      <c r="AB311" s="147"/>
      <c r="AC311" s="147"/>
      <c r="AD311" s="147"/>
      <c r="AE311" s="147"/>
      <c r="AF311" s="147"/>
      <c r="AG311" s="147" t="s">
        <v>211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249" t="s">
        <v>515</v>
      </c>
      <c r="D312" s="250"/>
      <c r="E312" s="250"/>
      <c r="F312" s="250"/>
      <c r="G312" s="250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194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89" t="s">
        <v>516</v>
      </c>
      <c r="D313" s="178"/>
      <c r="E313" s="179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215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9" t="s">
        <v>317</v>
      </c>
      <c r="D314" s="178"/>
      <c r="E314" s="179">
        <v>10.43</v>
      </c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215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9" t="s">
        <v>300</v>
      </c>
      <c r="D315" s="178"/>
      <c r="E315" s="179">
        <v>4.8499999999999996</v>
      </c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215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9" t="s">
        <v>517</v>
      </c>
      <c r="D316" s="178"/>
      <c r="E316" s="179">
        <v>6.6458000000000004</v>
      </c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215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89" t="s">
        <v>301</v>
      </c>
      <c r="D317" s="178"/>
      <c r="E317" s="179">
        <v>1.34</v>
      </c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47"/>
      <c r="Z317" s="147"/>
      <c r="AA317" s="147"/>
      <c r="AB317" s="147"/>
      <c r="AC317" s="147"/>
      <c r="AD317" s="147"/>
      <c r="AE317" s="147"/>
      <c r="AF317" s="147"/>
      <c r="AG317" s="147" t="s">
        <v>215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2.5" outlineLevel="1" x14ac:dyDescent="0.2">
      <c r="A318" s="164">
        <v>60</v>
      </c>
      <c r="B318" s="165" t="s">
        <v>518</v>
      </c>
      <c r="C318" s="174" t="s">
        <v>519</v>
      </c>
      <c r="D318" s="166" t="s">
        <v>232</v>
      </c>
      <c r="E318" s="167">
        <v>23.08</v>
      </c>
      <c r="F318" s="168"/>
      <c r="G318" s="169">
        <f>ROUND(E318*F318,2)</f>
        <v>0</v>
      </c>
      <c r="H318" s="168"/>
      <c r="I318" s="169">
        <f>ROUND(E318*H318,2)</f>
        <v>0</v>
      </c>
      <c r="J318" s="168"/>
      <c r="K318" s="169">
        <f>ROUND(E318*J318,2)</f>
        <v>0</v>
      </c>
      <c r="L318" s="169">
        <v>15</v>
      </c>
      <c r="M318" s="169">
        <f>G318*(1+L318/100)</f>
        <v>0</v>
      </c>
      <c r="N318" s="169">
        <v>2.9E-4</v>
      </c>
      <c r="O318" s="169">
        <f>ROUND(E318*N318,2)</f>
        <v>0.01</v>
      </c>
      <c r="P318" s="169">
        <v>0</v>
      </c>
      <c r="Q318" s="169">
        <f>ROUND(E318*P318,2)</f>
        <v>0</v>
      </c>
      <c r="R318" s="169" t="s">
        <v>511</v>
      </c>
      <c r="S318" s="169" t="s">
        <v>189</v>
      </c>
      <c r="T318" s="170" t="s">
        <v>209</v>
      </c>
      <c r="U318" s="156">
        <v>0.11</v>
      </c>
      <c r="V318" s="156">
        <f>ROUND(E318*U318,2)</f>
        <v>2.54</v>
      </c>
      <c r="W318" s="156"/>
      <c r="X318" s="156" t="s">
        <v>210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211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9" t="s">
        <v>516</v>
      </c>
      <c r="D319" s="178"/>
      <c r="E319" s="179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215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9" t="s">
        <v>520</v>
      </c>
      <c r="D320" s="178"/>
      <c r="E320" s="179">
        <v>12.86</v>
      </c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215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89" t="s">
        <v>521</v>
      </c>
      <c r="D321" s="178"/>
      <c r="E321" s="179">
        <v>-4</v>
      </c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215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9" t="s">
        <v>522</v>
      </c>
      <c r="D322" s="178"/>
      <c r="E322" s="179">
        <v>10.82</v>
      </c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47"/>
      <c r="Z322" s="147"/>
      <c r="AA322" s="147"/>
      <c r="AB322" s="147"/>
      <c r="AC322" s="147"/>
      <c r="AD322" s="147"/>
      <c r="AE322" s="147"/>
      <c r="AF322" s="147"/>
      <c r="AG322" s="147" t="s">
        <v>215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9" t="s">
        <v>523</v>
      </c>
      <c r="D323" s="178"/>
      <c r="E323" s="179">
        <v>-0.7</v>
      </c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215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9" t="s">
        <v>524</v>
      </c>
      <c r="D324" s="178"/>
      <c r="E324" s="179">
        <v>4.8</v>
      </c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215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89" t="s">
        <v>523</v>
      </c>
      <c r="D325" s="178"/>
      <c r="E325" s="179">
        <v>-0.7</v>
      </c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215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ht="22.5" outlineLevel="1" x14ac:dyDescent="0.2">
      <c r="A326" s="164">
        <v>61</v>
      </c>
      <c r="B326" s="165" t="s">
        <v>525</v>
      </c>
      <c r="C326" s="174" t="s">
        <v>526</v>
      </c>
      <c r="D326" s="166" t="s">
        <v>232</v>
      </c>
      <c r="E326" s="167">
        <v>4</v>
      </c>
      <c r="F326" s="168"/>
      <c r="G326" s="169">
        <f>ROUND(E326*F326,2)</f>
        <v>0</v>
      </c>
      <c r="H326" s="168"/>
      <c r="I326" s="169">
        <f>ROUND(E326*H326,2)</f>
        <v>0</v>
      </c>
      <c r="J326" s="168"/>
      <c r="K326" s="169">
        <f>ROUND(E326*J326,2)</f>
        <v>0</v>
      </c>
      <c r="L326" s="169">
        <v>15</v>
      </c>
      <c r="M326" s="169">
        <f>G326*(1+L326/100)</f>
        <v>0</v>
      </c>
      <c r="N326" s="169">
        <v>2.9E-4</v>
      </c>
      <c r="O326" s="169">
        <f>ROUND(E326*N326,2)</f>
        <v>0</v>
      </c>
      <c r="P326" s="169">
        <v>0</v>
      </c>
      <c r="Q326" s="169">
        <f>ROUND(E326*P326,2)</f>
        <v>0</v>
      </c>
      <c r="R326" s="169" t="s">
        <v>511</v>
      </c>
      <c r="S326" s="169" t="s">
        <v>189</v>
      </c>
      <c r="T326" s="170" t="s">
        <v>209</v>
      </c>
      <c r="U326" s="156">
        <v>0.14000000000000001</v>
      </c>
      <c r="V326" s="156">
        <f>ROUND(E326*U326,2)</f>
        <v>0.56000000000000005</v>
      </c>
      <c r="W326" s="156"/>
      <c r="X326" s="156" t="s">
        <v>210</v>
      </c>
      <c r="Y326" s="147"/>
      <c r="Z326" s="147"/>
      <c r="AA326" s="147"/>
      <c r="AB326" s="147"/>
      <c r="AC326" s="147"/>
      <c r="AD326" s="147"/>
      <c r="AE326" s="147"/>
      <c r="AF326" s="147"/>
      <c r="AG326" s="147" t="s">
        <v>211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9" t="s">
        <v>527</v>
      </c>
      <c r="D327" s="178"/>
      <c r="E327" s="179">
        <v>4</v>
      </c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215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64">
        <v>62</v>
      </c>
      <c r="B328" s="165" t="s">
        <v>528</v>
      </c>
      <c r="C328" s="174" t="s">
        <v>529</v>
      </c>
      <c r="D328" s="166" t="s">
        <v>252</v>
      </c>
      <c r="E328" s="167">
        <v>9.1840000000000005E-2</v>
      </c>
      <c r="F328" s="168"/>
      <c r="G328" s="169">
        <f>ROUND(E328*F328,2)</f>
        <v>0</v>
      </c>
      <c r="H328" s="168"/>
      <c r="I328" s="169">
        <f>ROUND(E328*H328,2)</f>
        <v>0</v>
      </c>
      <c r="J328" s="168"/>
      <c r="K328" s="169">
        <f>ROUND(E328*J328,2)</f>
        <v>0</v>
      </c>
      <c r="L328" s="169">
        <v>15</v>
      </c>
      <c r="M328" s="169">
        <f>G328*(1+L328/100)</f>
        <v>0</v>
      </c>
      <c r="N328" s="169">
        <v>0</v>
      </c>
      <c r="O328" s="169">
        <f>ROUND(E328*N328,2)</f>
        <v>0</v>
      </c>
      <c r="P328" s="169">
        <v>0</v>
      </c>
      <c r="Q328" s="169">
        <f>ROUND(E328*P328,2)</f>
        <v>0</v>
      </c>
      <c r="R328" s="169" t="s">
        <v>511</v>
      </c>
      <c r="S328" s="169" t="s">
        <v>189</v>
      </c>
      <c r="T328" s="170" t="s">
        <v>209</v>
      </c>
      <c r="U328" s="156">
        <v>1.5669999999999999</v>
      </c>
      <c r="V328" s="156">
        <f>ROUND(E328*U328,2)</f>
        <v>0.14000000000000001</v>
      </c>
      <c r="W328" s="156"/>
      <c r="X328" s="156" t="s">
        <v>502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503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260" t="s">
        <v>530</v>
      </c>
      <c r="D329" s="261"/>
      <c r="E329" s="261"/>
      <c r="F329" s="261"/>
      <c r="G329" s="261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213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189" t="s">
        <v>505</v>
      </c>
      <c r="D330" s="178"/>
      <c r="E330" s="179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47"/>
      <c r="Z330" s="147"/>
      <c r="AA330" s="147"/>
      <c r="AB330" s="147"/>
      <c r="AC330" s="147"/>
      <c r="AD330" s="147"/>
      <c r="AE330" s="147"/>
      <c r="AF330" s="147"/>
      <c r="AG330" s="147" t="s">
        <v>215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89" t="s">
        <v>531</v>
      </c>
      <c r="D331" s="178"/>
      <c r="E331" s="179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215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9" t="s">
        <v>532</v>
      </c>
      <c r="D332" s="178"/>
      <c r="E332" s="179">
        <v>9.1840000000000005E-2</v>
      </c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47"/>
      <c r="Z332" s="147"/>
      <c r="AA332" s="147"/>
      <c r="AB332" s="147"/>
      <c r="AC332" s="147"/>
      <c r="AD332" s="147"/>
      <c r="AE332" s="147"/>
      <c r="AF332" s="147"/>
      <c r="AG332" s="147" t="s">
        <v>215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x14ac:dyDescent="0.2">
      <c r="A333" s="158" t="s">
        <v>184</v>
      </c>
      <c r="B333" s="159" t="s">
        <v>99</v>
      </c>
      <c r="C333" s="173" t="s">
        <v>100</v>
      </c>
      <c r="D333" s="160"/>
      <c r="E333" s="161"/>
      <c r="F333" s="162"/>
      <c r="G333" s="162">
        <f>SUMIF(AG334:AG357,"&lt;&gt;NOR",G334:G357)</f>
        <v>0</v>
      </c>
      <c r="H333" s="162"/>
      <c r="I333" s="162">
        <f>SUM(I334:I357)</f>
        <v>0</v>
      </c>
      <c r="J333" s="162"/>
      <c r="K333" s="162">
        <f>SUM(K334:K357)</f>
        <v>0</v>
      </c>
      <c r="L333" s="162"/>
      <c r="M333" s="162">
        <f>SUM(M334:M357)</f>
        <v>0</v>
      </c>
      <c r="N333" s="162"/>
      <c r="O333" s="162">
        <f>SUM(O334:O357)</f>
        <v>0.1</v>
      </c>
      <c r="P333" s="162"/>
      <c r="Q333" s="162">
        <f>SUM(Q334:Q357)</f>
        <v>0</v>
      </c>
      <c r="R333" s="162"/>
      <c r="S333" s="162"/>
      <c r="T333" s="163"/>
      <c r="U333" s="157"/>
      <c r="V333" s="157">
        <f>SUM(V334:V357)</f>
        <v>4.17</v>
      </c>
      <c r="W333" s="157"/>
      <c r="X333" s="157"/>
      <c r="AG333" t="s">
        <v>185</v>
      </c>
    </row>
    <row r="334" spans="1:60" outlineLevel="1" x14ac:dyDescent="0.2">
      <c r="A334" s="164">
        <v>63</v>
      </c>
      <c r="B334" s="165" t="s">
        <v>533</v>
      </c>
      <c r="C334" s="174" t="s">
        <v>534</v>
      </c>
      <c r="D334" s="166" t="s">
        <v>226</v>
      </c>
      <c r="E334" s="167">
        <v>34.700000000000003</v>
      </c>
      <c r="F334" s="168"/>
      <c r="G334" s="169">
        <f>ROUND(E334*F334,2)</f>
        <v>0</v>
      </c>
      <c r="H334" s="168"/>
      <c r="I334" s="169">
        <f>ROUND(E334*H334,2)</f>
        <v>0</v>
      </c>
      <c r="J334" s="168"/>
      <c r="K334" s="169">
        <f>ROUND(E334*J334,2)</f>
        <v>0</v>
      </c>
      <c r="L334" s="169">
        <v>15</v>
      </c>
      <c r="M334" s="169">
        <f>G334*(1+L334/100)</f>
        <v>0</v>
      </c>
      <c r="N334" s="169">
        <v>0</v>
      </c>
      <c r="O334" s="169">
        <f>ROUND(E334*N334,2)</f>
        <v>0</v>
      </c>
      <c r="P334" s="169">
        <v>0</v>
      </c>
      <c r="Q334" s="169">
        <f>ROUND(E334*P334,2)</f>
        <v>0</v>
      </c>
      <c r="R334" s="169" t="s">
        <v>535</v>
      </c>
      <c r="S334" s="169" t="s">
        <v>189</v>
      </c>
      <c r="T334" s="170" t="s">
        <v>209</v>
      </c>
      <c r="U334" s="156">
        <v>0.08</v>
      </c>
      <c r="V334" s="156">
        <f>ROUND(E334*U334,2)</f>
        <v>2.78</v>
      </c>
      <c r="W334" s="156"/>
      <c r="X334" s="156" t="s">
        <v>210</v>
      </c>
      <c r="Y334" s="147"/>
      <c r="Z334" s="147"/>
      <c r="AA334" s="147"/>
      <c r="AB334" s="147"/>
      <c r="AC334" s="147"/>
      <c r="AD334" s="147"/>
      <c r="AE334" s="147"/>
      <c r="AF334" s="147"/>
      <c r="AG334" s="147" t="s">
        <v>211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189" t="s">
        <v>536</v>
      </c>
      <c r="D335" s="178"/>
      <c r="E335" s="179">
        <v>1.44</v>
      </c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215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189" t="s">
        <v>402</v>
      </c>
      <c r="D336" s="178"/>
      <c r="E336" s="179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47"/>
      <c r="Z336" s="147"/>
      <c r="AA336" s="147"/>
      <c r="AB336" s="147"/>
      <c r="AC336" s="147"/>
      <c r="AD336" s="147"/>
      <c r="AE336" s="147"/>
      <c r="AF336" s="147"/>
      <c r="AG336" s="147" t="s">
        <v>215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9" t="s">
        <v>318</v>
      </c>
      <c r="D337" s="178"/>
      <c r="E337" s="179">
        <v>13.33</v>
      </c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215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89" t="s">
        <v>319</v>
      </c>
      <c r="D338" s="178"/>
      <c r="E338" s="179">
        <v>14.6</v>
      </c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215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9" t="s">
        <v>320</v>
      </c>
      <c r="D339" s="178"/>
      <c r="E339" s="179">
        <v>5.33</v>
      </c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215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ht="22.5" outlineLevel="1" x14ac:dyDescent="0.2">
      <c r="A340" s="164">
        <v>64</v>
      </c>
      <c r="B340" s="165" t="s">
        <v>537</v>
      </c>
      <c r="C340" s="174" t="s">
        <v>538</v>
      </c>
      <c r="D340" s="166" t="s">
        <v>226</v>
      </c>
      <c r="E340" s="167">
        <v>4.8499999999999996</v>
      </c>
      <c r="F340" s="168"/>
      <c r="G340" s="169">
        <f>ROUND(E340*F340,2)</f>
        <v>0</v>
      </c>
      <c r="H340" s="168"/>
      <c r="I340" s="169">
        <f>ROUND(E340*H340,2)</f>
        <v>0</v>
      </c>
      <c r="J340" s="168"/>
      <c r="K340" s="169">
        <f>ROUND(E340*J340,2)</f>
        <v>0</v>
      </c>
      <c r="L340" s="169">
        <v>15</v>
      </c>
      <c r="M340" s="169">
        <f>G340*(1+L340/100)</f>
        <v>0</v>
      </c>
      <c r="N340" s="169">
        <v>6.5100000000000002E-3</v>
      </c>
      <c r="O340" s="169">
        <f>ROUND(E340*N340,2)</f>
        <v>0.03</v>
      </c>
      <c r="P340" s="169">
        <v>0</v>
      </c>
      <c r="Q340" s="169">
        <f>ROUND(E340*P340,2)</f>
        <v>0</v>
      </c>
      <c r="R340" s="169" t="s">
        <v>535</v>
      </c>
      <c r="S340" s="169" t="s">
        <v>281</v>
      </c>
      <c r="T340" s="170" t="s">
        <v>190</v>
      </c>
      <c r="U340" s="156">
        <v>0.25</v>
      </c>
      <c r="V340" s="156">
        <f>ROUND(E340*U340,2)</f>
        <v>1.21</v>
      </c>
      <c r="W340" s="156"/>
      <c r="X340" s="156" t="s">
        <v>210</v>
      </c>
      <c r="Y340" s="147"/>
      <c r="Z340" s="147"/>
      <c r="AA340" s="147"/>
      <c r="AB340" s="147"/>
      <c r="AC340" s="147"/>
      <c r="AD340" s="147"/>
      <c r="AE340" s="147"/>
      <c r="AF340" s="147"/>
      <c r="AG340" s="147" t="s">
        <v>211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ht="33.75" outlineLevel="1" x14ac:dyDescent="0.2">
      <c r="A341" s="154"/>
      <c r="B341" s="155"/>
      <c r="C341" s="249" t="s">
        <v>539</v>
      </c>
      <c r="D341" s="250"/>
      <c r="E341" s="250"/>
      <c r="F341" s="250"/>
      <c r="G341" s="250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47"/>
      <c r="Z341" s="147"/>
      <c r="AA341" s="147"/>
      <c r="AB341" s="147"/>
      <c r="AC341" s="147"/>
      <c r="AD341" s="147"/>
      <c r="AE341" s="147"/>
      <c r="AF341" s="147"/>
      <c r="AG341" s="147" t="s">
        <v>194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71" t="str">
        <f>C341</f>
        <v>Doplňková tenkovrstvá tepelná izolace pod topné rohože z extrudovaného polystyrenu s vysokou hustotou, povrchová úprava z obou stran provedena polymercementovou stěrkovou hmotou vyztuženou sklovláknitou síťovinou; pevnost v tlaku ? 300 kPa; Tepelný odpor R = 0,15 m2K/W; Třída reakce na oheň: E</v>
      </c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89" t="s">
        <v>540</v>
      </c>
      <c r="D342" s="178"/>
      <c r="E342" s="179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47"/>
      <c r="Z342" s="147"/>
      <c r="AA342" s="147"/>
      <c r="AB342" s="147"/>
      <c r="AC342" s="147"/>
      <c r="AD342" s="147"/>
      <c r="AE342" s="147"/>
      <c r="AF342" s="147"/>
      <c r="AG342" s="147" t="s">
        <v>215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9" t="s">
        <v>300</v>
      </c>
      <c r="D343" s="178"/>
      <c r="E343" s="179">
        <v>4.8499999999999996</v>
      </c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215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ht="22.5" outlineLevel="1" x14ac:dyDescent="0.2">
      <c r="A344" s="164">
        <v>65</v>
      </c>
      <c r="B344" s="165" t="s">
        <v>541</v>
      </c>
      <c r="C344" s="174" t="s">
        <v>542</v>
      </c>
      <c r="D344" s="166" t="s">
        <v>226</v>
      </c>
      <c r="E344" s="167">
        <v>34.923000000000002</v>
      </c>
      <c r="F344" s="168"/>
      <c r="G344" s="169">
        <f>ROUND(E344*F344,2)</f>
        <v>0</v>
      </c>
      <c r="H344" s="168"/>
      <c r="I344" s="169">
        <f>ROUND(E344*H344,2)</f>
        <v>0</v>
      </c>
      <c r="J344" s="168"/>
      <c r="K344" s="169">
        <f>ROUND(E344*J344,2)</f>
        <v>0</v>
      </c>
      <c r="L344" s="169">
        <v>15</v>
      </c>
      <c r="M344" s="169">
        <f>G344*(1+L344/100)</f>
        <v>0</v>
      </c>
      <c r="N344" s="169">
        <v>2E-3</v>
      </c>
      <c r="O344" s="169">
        <f>ROUND(E344*N344,2)</f>
        <v>7.0000000000000007E-2</v>
      </c>
      <c r="P344" s="169">
        <v>0</v>
      </c>
      <c r="Q344" s="169">
        <f>ROUND(E344*P344,2)</f>
        <v>0</v>
      </c>
      <c r="R344" s="169" t="s">
        <v>285</v>
      </c>
      <c r="S344" s="169" t="s">
        <v>189</v>
      </c>
      <c r="T344" s="170" t="s">
        <v>209</v>
      </c>
      <c r="U344" s="156">
        <v>0</v>
      </c>
      <c r="V344" s="156">
        <f>ROUND(E344*U344,2)</f>
        <v>0</v>
      </c>
      <c r="W344" s="156"/>
      <c r="X344" s="156" t="s">
        <v>286</v>
      </c>
      <c r="Y344" s="147"/>
      <c r="Z344" s="147"/>
      <c r="AA344" s="147"/>
      <c r="AB344" s="147"/>
      <c r="AC344" s="147"/>
      <c r="AD344" s="147"/>
      <c r="AE344" s="147"/>
      <c r="AF344" s="147"/>
      <c r="AG344" s="147" t="s">
        <v>287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189" t="s">
        <v>402</v>
      </c>
      <c r="D345" s="178"/>
      <c r="E345" s="179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215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89" t="s">
        <v>318</v>
      </c>
      <c r="D346" s="178"/>
      <c r="E346" s="179">
        <v>13.33</v>
      </c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215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9" t="s">
        <v>319</v>
      </c>
      <c r="D347" s="178"/>
      <c r="E347" s="179">
        <v>14.6</v>
      </c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215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89" t="s">
        <v>320</v>
      </c>
      <c r="D348" s="178"/>
      <c r="E348" s="179">
        <v>5.33</v>
      </c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215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90" t="s">
        <v>543</v>
      </c>
      <c r="D349" s="180"/>
      <c r="E349" s="181">
        <v>1.663</v>
      </c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215</v>
      </c>
      <c r="AH349" s="147">
        <v>4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22.5" outlineLevel="1" x14ac:dyDescent="0.2">
      <c r="A350" s="164">
        <v>66</v>
      </c>
      <c r="B350" s="165" t="s">
        <v>544</v>
      </c>
      <c r="C350" s="174" t="s">
        <v>545</v>
      </c>
      <c r="D350" s="166" t="s">
        <v>226</v>
      </c>
      <c r="E350" s="167">
        <v>1.5840000000000001</v>
      </c>
      <c r="F350" s="168"/>
      <c r="G350" s="169">
        <f>ROUND(E350*F350,2)</f>
        <v>0</v>
      </c>
      <c r="H350" s="168"/>
      <c r="I350" s="169">
        <f>ROUND(E350*H350,2)</f>
        <v>0</v>
      </c>
      <c r="J350" s="168"/>
      <c r="K350" s="169">
        <f>ROUND(E350*J350,2)</f>
        <v>0</v>
      </c>
      <c r="L350" s="169">
        <v>15</v>
      </c>
      <c r="M350" s="169">
        <f>G350*(1+L350/100)</f>
        <v>0</v>
      </c>
      <c r="N350" s="169">
        <v>2.5000000000000001E-3</v>
      </c>
      <c r="O350" s="169">
        <f>ROUND(E350*N350,2)</f>
        <v>0</v>
      </c>
      <c r="P350" s="169">
        <v>0</v>
      </c>
      <c r="Q350" s="169">
        <f>ROUND(E350*P350,2)</f>
        <v>0</v>
      </c>
      <c r="R350" s="169" t="s">
        <v>285</v>
      </c>
      <c r="S350" s="169" t="s">
        <v>189</v>
      </c>
      <c r="T350" s="170" t="s">
        <v>209</v>
      </c>
      <c r="U350" s="156">
        <v>0</v>
      </c>
      <c r="V350" s="156">
        <f>ROUND(E350*U350,2)</f>
        <v>0</v>
      </c>
      <c r="W350" s="156"/>
      <c r="X350" s="156" t="s">
        <v>286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287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89" t="s">
        <v>536</v>
      </c>
      <c r="D351" s="178"/>
      <c r="E351" s="179">
        <v>1.44</v>
      </c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215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90" t="s">
        <v>546</v>
      </c>
      <c r="D352" s="180"/>
      <c r="E352" s="181">
        <v>0.14399999999999999</v>
      </c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215</v>
      </c>
      <c r="AH352" s="147">
        <v>4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64">
        <v>67</v>
      </c>
      <c r="B353" s="165" t="s">
        <v>547</v>
      </c>
      <c r="C353" s="174" t="s">
        <v>548</v>
      </c>
      <c r="D353" s="166" t="s">
        <v>252</v>
      </c>
      <c r="E353" s="167">
        <v>0.10538</v>
      </c>
      <c r="F353" s="168"/>
      <c r="G353" s="169">
        <f>ROUND(E353*F353,2)</f>
        <v>0</v>
      </c>
      <c r="H353" s="168"/>
      <c r="I353" s="169">
        <f>ROUND(E353*H353,2)</f>
        <v>0</v>
      </c>
      <c r="J353" s="168"/>
      <c r="K353" s="169">
        <f>ROUND(E353*J353,2)</f>
        <v>0</v>
      </c>
      <c r="L353" s="169">
        <v>15</v>
      </c>
      <c r="M353" s="169">
        <f>G353*(1+L353/100)</f>
        <v>0</v>
      </c>
      <c r="N353" s="169">
        <v>0</v>
      </c>
      <c r="O353" s="169">
        <f>ROUND(E353*N353,2)</f>
        <v>0</v>
      </c>
      <c r="P353" s="169">
        <v>0</v>
      </c>
      <c r="Q353" s="169">
        <f>ROUND(E353*P353,2)</f>
        <v>0</v>
      </c>
      <c r="R353" s="169" t="s">
        <v>535</v>
      </c>
      <c r="S353" s="169" t="s">
        <v>189</v>
      </c>
      <c r="T353" s="170" t="s">
        <v>209</v>
      </c>
      <c r="U353" s="156">
        <v>1.74</v>
      </c>
      <c r="V353" s="156">
        <f>ROUND(E353*U353,2)</f>
        <v>0.18</v>
      </c>
      <c r="W353" s="156"/>
      <c r="X353" s="156" t="s">
        <v>502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503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260" t="s">
        <v>549</v>
      </c>
      <c r="D354" s="261"/>
      <c r="E354" s="261"/>
      <c r="F354" s="261"/>
      <c r="G354" s="261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213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89" t="s">
        <v>505</v>
      </c>
      <c r="D355" s="178"/>
      <c r="E355" s="179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215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9" t="s">
        <v>550</v>
      </c>
      <c r="D356" s="178"/>
      <c r="E356" s="179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215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89" t="s">
        <v>551</v>
      </c>
      <c r="D357" s="178"/>
      <c r="E357" s="179">
        <v>0.10538</v>
      </c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47"/>
      <c r="Z357" s="147"/>
      <c r="AA357" s="147"/>
      <c r="AB357" s="147"/>
      <c r="AC357" s="147"/>
      <c r="AD357" s="147"/>
      <c r="AE357" s="147"/>
      <c r="AF357" s="147"/>
      <c r="AG357" s="147" t="s">
        <v>215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x14ac:dyDescent="0.2">
      <c r="A358" s="158" t="s">
        <v>184</v>
      </c>
      <c r="B358" s="159" t="s">
        <v>101</v>
      </c>
      <c r="C358" s="173" t="s">
        <v>102</v>
      </c>
      <c r="D358" s="160"/>
      <c r="E358" s="161"/>
      <c r="F358" s="162"/>
      <c r="G358" s="162">
        <f>SUMIF(AG359:AG360,"&lt;&gt;NOR",G359:G360)</f>
        <v>0</v>
      </c>
      <c r="H358" s="162"/>
      <c r="I358" s="162">
        <f>SUM(I359:I360)</f>
        <v>0</v>
      </c>
      <c r="J358" s="162"/>
      <c r="K358" s="162">
        <f>SUM(K359:K360)</f>
        <v>0</v>
      </c>
      <c r="L358" s="162"/>
      <c r="M358" s="162">
        <f>SUM(M359:M360)</f>
        <v>0</v>
      </c>
      <c r="N358" s="162"/>
      <c r="O358" s="162">
        <f>SUM(O359:O360)</f>
        <v>0</v>
      </c>
      <c r="P358" s="162"/>
      <c r="Q358" s="162">
        <f>SUM(Q359:Q360)</f>
        <v>0.01</v>
      </c>
      <c r="R358" s="162"/>
      <c r="S358" s="162"/>
      <c r="T358" s="163"/>
      <c r="U358" s="157"/>
      <c r="V358" s="157">
        <f>SUM(V359:V360)</f>
        <v>0.33</v>
      </c>
      <c r="W358" s="157"/>
      <c r="X358" s="157"/>
      <c r="AG358" t="s">
        <v>185</v>
      </c>
    </row>
    <row r="359" spans="1:60" outlineLevel="1" x14ac:dyDescent="0.2">
      <c r="A359" s="164">
        <v>68</v>
      </c>
      <c r="B359" s="165" t="s">
        <v>552</v>
      </c>
      <c r="C359" s="174" t="s">
        <v>553</v>
      </c>
      <c r="D359" s="166" t="s">
        <v>247</v>
      </c>
      <c r="E359" s="167">
        <v>1</v>
      </c>
      <c r="F359" s="168"/>
      <c r="G359" s="169">
        <f>ROUND(E359*F359,2)</f>
        <v>0</v>
      </c>
      <c r="H359" s="168"/>
      <c r="I359" s="169">
        <f>ROUND(E359*H359,2)</f>
        <v>0</v>
      </c>
      <c r="J359" s="168"/>
      <c r="K359" s="169">
        <f>ROUND(E359*J359,2)</f>
        <v>0</v>
      </c>
      <c r="L359" s="169">
        <v>15</v>
      </c>
      <c r="M359" s="169">
        <f>G359*(1+L359/100)</f>
        <v>0</v>
      </c>
      <c r="N359" s="169">
        <v>0</v>
      </c>
      <c r="O359" s="169">
        <f>ROUND(E359*N359,2)</f>
        <v>0</v>
      </c>
      <c r="P359" s="169">
        <v>1.218E-2</v>
      </c>
      <c r="Q359" s="169">
        <f>ROUND(E359*P359,2)</f>
        <v>0.01</v>
      </c>
      <c r="R359" s="169" t="s">
        <v>554</v>
      </c>
      <c r="S359" s="169" t="s">
        <v>189</v>
      </c>
      <c r="T359" s="170" t="s">
        <v>209</v>
      </c>
      <c r="U359" s="156">
        <v>0.33100000000000002</v>
      </c>
      <c r="V359" s="156">
        <f>ROUND(E359*U359,2)</f>
        <v>0.33</v>
      </c>
      <c r="W359" s="156"/>
      <c r="X359" s="156" t="s">
        <v>210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211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189" t="s">
        <v>555</v>
      </c>
      <c r="D360" s="178"/>
      <c r="E360" s="179">
        <v>1</v>
      </c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215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x14ac:dyDescent="0.2">
      <c r="A361" s="158" t="s">
        <v>184</v>
      </c>
      <c r="B361" s="159" t="s">
        <v>109</v>
      </c>
      <c r="C361" s="173" t="s">
        <v>110</v>
      </c>
      <c r="D361" s="160"/>
      <c r="E361" s="161"/>
      <c r="F361" s="162"/>
      <c r="G361" s="162">
        <f>SUMIF(AG362:AG366,"&lt;&gt;NOR",G362:G366)</f>
        <v>0</v>
      </c>
      <c r="H361" s="162"/>
      <c r="I361" s="162">
        <f>SUM(I362:I366)</f>
        <v>0</v>
      </c>
      <c r="J361" s="162"/>
      <c r="K361" s="162">
        <f>SUM(K362:K366)</f>
        <v>0</v>
      </c>
      <c r="L361" s="162"/>
      <c r="M361" s="162">
        <f>SUM(M362:M366)</f>
        <v>0</v>
      </c>
      <c r="N361" s="162"/>
      <c r="O361" s="162">
        <f>SUM(O362:O366)</f>
        <v>0</v>
      </c>
      <c r="P361" s="162"/>
      <c r="Q361" s="162">
        <f>SUM(Q362:Q366)</f>
        <v>0.22000000000000003</v>
      </c>
      <c r="R361" s="162"/>
      <c r="S361" s="162"/>
      <c r="T361" s="163"/>
      <c r="U361" s="157"/>
      <c r="V361" s="157">
        <f>SUM(V362:V366)</f>
        <v>2.46</v>
      </c>
      <c r="W361" s="157"/>
      <c r="X361" s="157"/>
      <c r="AG361" t="s">
        <v>185</v>
      </c>
    </row>
    <row r="362" spans="1:60" outlineLevel="1" x14ac:dyDescent="0.2">
      <c r="A362" s="164">
        <v>69</v>
      </c>
      <c r="B362" s="165" t="s">
        <v>556</v>
      </c>
      <c r="C362" s="174" t="s">
        <v>557</v>
      </c>
      <c r="D362" s="166" t="s">
        <v>558</v>
      </c>
      <c r="E362" s="167">
        <v>2</v>
      </c>
      <c r="F362" s="168"/>
      <c r="G362" s="169">
        <f>ROUND(E362*F362,2)</f>
        <v>0</v>
      </c>
      <c r="H362" s="168"/>
      <c r="I362" s="169">
        <f>ROUND(E362*H362,2)</f>
        <v>0</v>
      </c>
      <c r="J362" s="168"/>
      <c r="K362" s="169">
        <f>ROUND(E362*J362,2)</f>
        <v>0</v>
      </c>
      <c r="L362" s="169">
        <v>15</v>
      </c>
      <c r="M362" s="169">
        <f>G362*(1+L362/100)</f>
        <v>0</v>
      </c>
      <c r="N362" s="169">
        <v>0</v>
      </c>
      <c r="O362" s="169">
        <f>ROUND(E362*N362,2)</f>
        <v>0</v>
      </c>
      <c r="P362" s="169">
        <v>3.4200000000000001E-2</v>
      </c>
      <c r="Q362" s="169">
        <f>ROUND(E362*P362,2)</f>
        <v>7.0000000000000007E-2</v>
      </c>
      <c r="R362" s="169" t="s">
        <v>554</v>
      </c>
      <c r="S362" s="169" t="s">
        <v>189</v>
      </c>
      <c r="T362" s="170" t="s">
        <v>209</v>
      </c>
      <c r="U362" s="156">
        <v>0.46500000000000002</v>
      </c>
      <c r="V362" s="156">
        <f>ROUND(E362*U362,2)</f>
        <v>0.93</v>
      </c>
      <c r="W362" s="156"/>
      <c r="X362" s="156" t="s">
        <v>210</v>
      </c>
      <c r="Y362" s="147"/>
      <c r="Z362" s="147"/>
      <c r="AA362" s="147"/>
      <c r="AB362" s="147"/>
      <c r="AC362" s="147"/>
      <c r="AD362" s="147"/>
      <c r="AE362" s="147"/>
      <c r="AF362" s="147"/>
      <c r="AG362" s="147" t="s">
        <v>211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189" t="s">
        <v>559</v>
      </c>
      <c r="D363" s="178"/>
      <c r="E363" s="179">
        <v>1</v>
      </c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47"/>
      <c r="Z363" s="147"/>
      <c r="AA363" s="147"/>
      <c r="AB363" s="147"/>
      <c r="AC363" s="147"/>
      <c r="AD363" s="147"/>
      <c r="AE363" s="147"/>
      <c r="AF363" s="147"/>
      <c r="AG363" s="147" t="s">
        <v>215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189" t="s">
        <v>560</v>
      </c>
      <c r="D364" s="178"/>
      <c r="E364" s="179">
        <v>1</v>
      </c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47"/>
      <c r="Z364" s="147"/>
      <c r="AA364" s="147"/>
      <c r="AB364" s="147"/>
      <c r="AC364" s="147"/>
      <c r="AD364" s="147"/>
      <c r="AE364" s="147"/>
      <c r="AF364" s="147"/>
      <c r="AG364" s="147" t="s">
        <v>215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82">
        <v>70</v>
      </c>
      <c r="B365" s="183" t="s">
        <v>561</v>
      </c>
      <c r="C365" s="191" t="s">
        <v>562</v>
      </c>
      <c r="D365" s="184" t="s">
        <v>558</v>
      </c>
      <c r="E365" s="185">
        <v>1</v>
      </c>
      <c r="F365" s="186"/>
      <c r="G365" s="187">
        <f>ROUND(E365*F365,2)</f>
        <v>0</v>
      </c>
      <c r="H365" s="186"/>
      <c r="I365" s="187">
        <f>ROUND(E365*H365,2)</f>
        <v>0</v>
      </c>
      <c r="J365" s="186"/>
      <c r="K365" s="187">
        <f>ROUND(E365*J365,2)</f>
        <v>0</v>
      </c>
      <c r="L365" s="187">
        <v>15</v>
      </c>
      <c r="M365" s="187">
        <f>G365*(1+L365/100)</f>
        <v>0</v>
      </c>
      <c r="N365" s="187">
        <v>0</v>
      </c>
      <c r="O365" s="187">
        <f>ROUND(E365*N365,2)</f>
        <v>0</v>
      </c>
      <c r="P365" s="187">
        <v>1.9460000000000002E-2</v>
      </c>
      <c r="Q365" s="187">
        <f>ROUND(E365*P365,2)</f>
        <v>0.02</v>
      </c>
      <c r="R365" s="187" t="s">
        <v>554</v>
      </c>
      <c r="S365" s="187" t="s">
        <v>189</v>
      </c>
      <c r="T365" s="188" t="s">
        <v>209</v>
      </c>
      <c r="U365" s="156">
        <v>0.38200000000000001</v>
      </c>
      <c r="V365" s="156">
        <f>ROUND(E365*U365,2)</f>
        <v>0.38</v>
      </c>
      <c r="W365" s="156"/>
      <c r="X365" s="156" t="s">
        <v>210</v>
      </c>
      <c r="Y365" s="147"/>
      <c r="Z365" s="147"/>
      <c r="AA365" s="147"/>
      <c r="AB365" s="147"/>
      <c r="AC365" s="147"/>
      <c r="AD365" s="147"/>
      <c r="AE365" s="147"/>
      <c r="AF365" s="147"/>
      <c r="AG365" s="147" t="s">
        <v>211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82">
        <v>71</v>
      </c>
      <c r="B366" s="183" t="s">
        <v>563</v>
      </c>
      <c r="C366" s="191" t="s">
        <v>564</v>
      </c>
      <c r="D366" s="184" t="s">
        <v>558</v>
      </c>
      <c r="E366" s="185">
        <v>1</v>
      </c>
      <c r="F366" s="186"/>
      <c r="G366" s="187">
        <f>ROUND(E366*F366,2)</f>
        <v>0</v>
      </c>
      <c r="H366" s="186"/>
      <c r="I366" s="187">
        <f>ROUND(E366*H366,2)</f>
        <v>0</v>
      </c>
      <c r="J366" s="186"/>
      <c r="K366" s="187">
        <f>ROUND(E366*J366,2)</f>
        <v>0</v>
      </c>
      <c r="L366" s="187">
        <v>15</v>
      </c>
      <c r="M366" s="187">
        <f>G366*(1+L366/100)</f>
        <v>0</v>
      </c>
      <c r="N366" s="187">
        <v>0</v>
      </c>
      <c r="O366" s="187">
        <f>ROUND(E366*N366,2)</f>
        <v>0</v>
      </c>
      <c r="P366" s="187">
        <v>0.125</v>
      </c>
      <c r="Q366" s="187">
        <f>ROUND(E366*P366,2)</f>
        <v>0.13</v>
      </c>
      <c r="R366" s="187" t="s">
        <v>554</v>
      </c>
      <c r="S366" s="187" t="s">
        <v>189</v>
      </c>
      <c r="T366" s="188" t="s">
        <v>209</v>
      </c>
      <c r="U366" s="156">
        <v>1.1499999999999999</v>
      </c>
      <c r="V366" s="156">
        <f>ROUND(E366*U366,2)</f>
        <v>1.1499999999999999</v>
      </c>
      <c r="W366" s="156"/>
      <c r="X366" s="156" t="s">
        <v>210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211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x14ac:dyDescent="0.2">
      <c r="A367" s="158" t="s">
        <v>184</v>
      </c>
      <c r="B367" s="159" t="s">
        <v>122</v>
      </c>
      <c r="C367" s="173" t="s">
        <v>123</v>
      </c>
      <c r="D367" s="160"/>
      <c r="E367" s="161"/>
      <c r="F367" s="162"/>
      <c r="G367" s="162">
        <f>SUMIF(AG368:AG371,"&lt;&gt;NOR",G368:G371)</f>
        <v>0</v>
      </c>
      <c r="H367" s="162"/>
      <c r="I367" s="162">
        <f>SUM(I368:I371)</f>
        <v>0</v>
      </c>
      <c r="J367" s="162"/>
      <c r="K367" s="162">
        <f>SUM(K368:K371)</f>
        <v>0</v>
      </c>
      <c r="L367" s="162"/>
      <c r="M367" s="162">
        <f>SUM(M368:M371)</f>
        <v>0</v>
      </c>
      <c r="N367" s="162"/>
      <c r="O367" s="162">
        <f>SUM(O368:O371)</f>
        <v>0</v>
      </c>
      <c r="P367" s="162"/>
      <c r="Q367" s="162">
        <f>SUM(Q368:Q371)</f>
        <v>0</v>
      </c>
      <c r="R367" s="162"/>
      <c r="S367" s="162"/>
      <c r="T367" s="163"/>
      <c r="U367" s="157"/>
      <c r="V367" s="157">
        <f>SUM(V368:V371)</f>
        <v>16.63</v>
      </c>
      <c r="W367" s="157"/>
      <c r="X367" s="157"/>
      <c r="AG367" t="s">
        <v>185</v>
      </c>
    </row>
    <row r="368" spans="1:60" ht="22.5" outlineLevel="1" x14ac:dyDescent="0.2">
      <c r="A368" s="164">
        <v>72</v>
      </c>
      <c r="B368" s="165" t="s">
        <v>565</v>
      </c>
      <c r="C368" s="174" t="s">
        <v>566</v>
      </c>
      <c r="D368" s="166" t="s">
        <v>226</v>
      </c>
      <c r="E368" s="167">
        <v>3.5</v>
      </c>
      <c r="F368" s="168"/>
      <c r="G368" s="169">
        <f>ROUND(E368*F368,2)</f>
        <v>0</v>
      </c>
      <c r="H368" s="168"/>
      <c r="I368" s="169">
        <f>ROUND(E368*H368,2)</f>
        <v>0</v>
      </c>
      <c r="J368" s="168"/>
      <c r="K368" s="169">
        <f>ROUND(E368*J368,2)</f>
        <v>0</v>
      </c>
      <c r="L368" s="169">
        <v>15</v>
      </c>
      <c r="M368" s="169">
        <f>G368*(1+L368/100)</f>
        <v>0</v>
      </c>
      <c r="N368" s="169">
        <v>6.9999999999999994E-5</v>
      </c>
      <c r="O368" s="169">
        <f>ROUND(E368*N368,2)</f>
        <v>0</v>
      </c>
      <c r="P368" s="169">
        <v>0</v>
      </c>
      <c r="Q368" s="169">
        <f>ROUND(E368*P368,2)</f>
        <v>0</v>
      </c>
      <c r="R368" s="169" t="s">
        <v>567</v>
      </c>
      <c r="S368" s="169" t="s">
        <v>189</v>
      </c>
      <c r="T368" s="170" t="s">
        <v>209</v>
      </c>
      <c r="U368" s="156">
        <v>4.75</v>
      </c>
      <c r="V368" s="156">
        <f>ROUND(E368*U368,2)</f>
        <v>16.63</v>
      </c>
      <c r="W368" s="156"/>
      <c r="X368" s="156" t="s">
        <v>210</v>
      </c>
      <c r="Y368" s="147"/>
      <c r="Z368" s="147"/>
      <c r="AA368" s="147"/>
      <c r="AB368" s="147"/>
      <c r="AC368" s="147"/>
      <c r="AD368" s="147"/>
      <c r="AE368" s="147"/>
      <c r="AF368" s="147"/>
      <c r="AG368" s="147" t="s">
        <v>211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ht="22.5" outlineLevel="1" x14ac:dyDescent="0.2">
      <c r="A369" s="154"/>
      <c r="B369" s="155"/>
      <c r="C369" s="249" t="s">
        <v>568</v>
      </c>
      <c r="D369" s="250"/>
      <c r="E369" s="250"/>
      <c r="F369" s="250"/>
      <c r="G369" s="250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194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71" t="str">
        <f>C369</f>
        <v>Obsahuje dodávku a uložení topných rohoží, regulátoru (včetně senzorů), technickou přípravu, instruktáž a oživení, seřízení regulace a ovládání, neobsahuje úpravu podkladu.</v>
      </c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258" t="s">
        <v>569</v>
      </c>
      <c r="D370" s="259"/>
      <c r="E370" s="259"/>
      <c r="F370" s="259"/>
      <c r="G370" s="259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47"/>
      <c r="Z370" s="147"/>
      <c r="AA370" s="147"/>
      <c r="AB370" s="147"/>
      <c r="AC370" s="147"/>
      <c r="AD370" s="147"/>
      <c r="AE370" s="147"/>
      <c r="AF370" s="147"/>
      <c r="AG370" s="147" t="s">
        <v>194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89" t="s">
        <v>570</v>
      </c>
      <c r="D371" s="178"/>
      <c r="E371" s="179">
        <v>3.5</v>
      </c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215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x14ac:dyDescent="0.2">
      <c r="A372" s="158" t="s">
        <v>184</v>
      </c>
      <c r="B372" s="159" t="s">
        <v>124</v>
      </c>
      <c r="C372" s="173" t="s">
        <v>125</v>
      </c>
      <c r="D372" s="160"/>
      <c r="E372" s="161"/>
      <c r="F372" s="162"/>
      <c r="G372" s="162">
        <f>SUMIF(AG373:AG398,"&lt;&gt;NOR",G373:G398)</f>
        <v>0</v>
      </c>
      <c r="H372" s="162"/>
      <c r="I372" s="162">
        <f>SUM(I373:I398)</f>
        <v>0</v>
      </c>
      <c r="J372" s="162"/>
      <c r="K372" s="162">
        <f>SUM(K373:K398)</f>
        <v>0</v>
      </c>
      <c r="L372" s="162"/>
      <c r="M372" s="162">
        <f>SUM(M373:M398)</f>
        <v>0</v>
      </c>
      <c r="N372" s="162"/>
      <c r="O372" s="162">
        <f>SUM(O373:O398)</f>
        <v>0.49</v>
      </c>
      <c r="P372" s="162"/>
      <c r="Q372" s="162">
        <f>SUM(Q373:Q398)</f>
        <v>1.2000000000000002</v>
      </c>
      <c r="R372" s="162"/>
      <c r="S372" s="162"/>
      <c r="T372" s="163"/>
      <c r="U372" s="157"/>
      <c r="V372" s="157">
        <f>SUM(V373:V398)</f>
        <v>18.170000000000002</v>
      </c>
      <c r="W372" s="157"/>
      <c r="X372" s="157"/>
      <c r="AG372" t="s">
        <v>185</v>
      </c>
    </row>
    <row r="373" spans="1:60" outlineLevel="1" x14ac:dyDescent="0.2">
      <c r="A373" s="164">
        <v>73</v>
      </c>
      <c r="B373" s="165" t="s">
        <v>571</v>
      </c>
      <c r="C373" s="174" t="s">
        <v>572</v>
      </c>
      <c r="D373" s="166" t="s">
        <v>226</v>
      </c>
      <c r="E373" s="167">
        <v>33.26</v>
      </c>
      <c r="F373" s="168"/>
      <c r="G373" s="169">
        <f>ROUND(E373*F373,2)</f>
        <v>0</v>
      </c>
      <c r="H373" s="168"/>
      <c r="I373" s="169">
        <f>ROUND(E373*H373,2)</f>
        <v>0</v>
      </c>
      <c r="J373" s="168"/>
      <c r="K373" s="169">
        <f>ROUND(E373*J373,2)</f>
        <v>0</v>
      </c>
      <c r="L373" s="169">
        <v>15</v>
      </c>
      <c r="M373" s="169">
        <f>G373*(1+L373/100)</f>
        <v>0</v>
      </c>
      <c r="N373" s="169">
        <v>1.426E-2</v>
      </c>
      <c r="O373" s="169">
        <f>ROUND(E373*N373,2)</f>
        <v>0.47</v>
      </c>
      <c r="P373" s="169">
        <v>0</v>
      </c>
      <c r="Q373" s="169">
        <f>ROUND(E373*P373,2)</f>
        <v>0</v>
      </c>
      <c r="R373" s="169" t="s">
        <v>573</v>
      </c>
      <c r="S373" s="169" t="s">
        <v>189</v>
      </c>
      <c r="T373" s="170" t="s">
        <v>209</v>
      </c>
      <c r="U373" s="156">
        <v>0.30099999999999999</v>
      </c>
      <c r="V373" s="156">
        <f>ROUND(E373*U373,2)</f>
        <v>10.01</v>
      </c>
      <c r="W373" s="156"/>
      <c r="X373" s="156" t="s">
        <v>210</v>
      </c>
      <c r="Y373" s="147"/>
      <c r="Z373" s="147"/>
      <c r="AA373" s="147"/>
      <c r="AB373" s="147"/>
      <c r="AC373" s="147"/>
      <c r="AD373" s="147"/>
      <c r="AE373" s="147"/>
      <c r="AF373" s="147"/>
      <c r="AG373" s="147" t="s">
        <v>211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89" t="s">
        <v>402</v>
      </c>
      <c r="D374" s="178"/>
      <c r="E374" s="179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215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89" t="s">
        <v>318</v>
      </c>
      <c r="D375" s="178"/>
      <c r="E375" s="179">
        <v>13.33</v>
      </c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215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9" t="s">
        <v>319</v>
      </c>
      <c r="D376" s="178"/>
      <c r="E376" s="179">
        <v>14.6</v>
      </c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215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89" t="s">
        <v>320</v>
      </c>
      <c r="D377" s="178"/>
      <c r="E377" s="179">
        <v>5.33</v>
      </c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215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ht="22.5" outlineLevel="1" x14ac:dyDescent="0.2">
      <c r="A378" s="164">
        <v>74</v>
      </c>
      <c r="B378" s="165" t="s">
        <v>574</v>
      </c>
      <c r="C378" s="174" t="s">
        <v>575</v>
      </c>
      <c r="D378" s="166" t="s">
        <v>226</v>
      </c>
      <c r="E378" s="167">
        <v>2.74</v>
      </c>
      <c r="F378" s="168"/>
      <c r="G378" s="169">
        <f>ROUND(E378*F378,2)</f>
        <v>0</v>
      </c>
      <c r="H378" s="168"/>
      <c r="I378" s="169">
        <f>ROUND(E378*H378,2)</f>
        <v>0</v>
      </c>
      <c r="J378" s="168"/>
      <c r="K378" s="169">
        <f>ROUND(E378*J378,2)</f>
        <v>0</v>
      </c>
      <c r="L378" s="169">
        <v>15</v>
      </c>
      <c r="M378" s="169">
        <f>G378*(1+L378/100)</f>
        <v>0</v>
      </c>
      <c r="N378" s="169">
        <v>5.94E-3</v>
      </c>
      <c r="O378" s="169">
        <f>ROUND(E378*N378,2)</f>
        <v>0.02</v>
      </c>
      <c r="P378" s="169">
        <v>0</v>
      </c>
      <c r="Q378" s="169">
        <f>ROUND(E378*P378,2)</f>
        <v>0</v>
      </c>
      <c r="R378" s="169" t="s">
        <v>573</v>
      </c>
      <c r="S378" s="169" t="s">
        <v>189</v>
      </c>
      <c r="T378" s="170" t="s">
        <v>209</v>
      </c>
      <c r="U378" s="156">
        <v>0.29899999999999999</v>
      </c>
      <c r="V378" s="156">
        <f>ROUND(E378*U378,2)</f>
        <v>0.82</v>
      </c>
      <c r="W378" s="156"/>
      <c r="X378" s="156" t="s">
        <v>210</v>
      </c>
      <c r="Y378" s="147"/>
      <c r="Z378" s="147"/>
      <c r="AA378" s="147"/>
      <c r="AB378" s="147"/>
      <c r="AC378" s="147"/>
      <c r="AD378" s="147"/>
      <c r="AE378" s="147"/>
      <c r="AF378" s="147"/>
      <c r="AG378" s="147" t="s">
        <v>211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89" t="s">
        <v>576</v>
      </c>
      <c r="D379" s="178"/>
      <c r="E379" s="179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215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189" t="s">
        <v>577</v>
      </c>
      <c r="D380" s="178"/>
      <c r="E380" s="179">
        <v>2.74</v>
      </c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215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64">
        <v>75</v>
      </c>
      <c r="B381" s="165" t="s">
        <v>578</v>
      </c>
      <c r="C381" s="174" t="s">
        <v>579</v>
      </c>
      <c r="D381" s="166" t="s">
        <v>226</v>
      </c>
      <c r="E381" s="167">
        <v>31.43</v>
      </c>
      <c r="F381" s="168"/>
      <c r="G381" s="169">
        <f>ROUND(E381*F381,2)</f>
        <v>0</v>
      </c>
      <c r="H381" s="168"/>
      <c r="I381" s="169">
        <f>ROUND(E381*H381,2)</f>
        <v>0</v>
      </c>
      <c r="J381" s="168"/>
      <c r="K381" s="169">
        <f>ROUND(E381*J381,2)</f>
        <v>0</v>
      </c>
      <c r="L381" s="169">
        <v>15</v>
      </c>
      <c r="M381" s="169">
        <f>G381*(1+L381/100)</f>
        <v>0</v>
      </c>
      <c r="N381" s="169">
        <v>0</v>
      </c>
      <c r="O381" s="169">
        <f>ROUND(E381*N381,2)</f>
        <v>0</v>
      </c>
      <c r="P381" s="169">
        <v>1.6E-2</v>
      </c>
      <c r="Q381" s="169">
        <f>ROUND(E381*P381,2)</f>
        <v>0.5</v>
      </c>
      <c r="R381" s="169" t="s">
        <v>573</v>
      </c>
      <c r="S381" s="169" t="s">
        <v>189</v>
      </c>
      <c r="T381" s="170" t="s">
        <v>209</v>
      </c>
      <c r="U381" s="156">
        <v>0.14000000000000001</v>
      </c>
      <c r="V381" s="156">
        <f>ROUND(E381*U381,2)</f>
        <v>4.4000000000000004</v>
      </c>
      <c r="W381" s="156"/>
      <c r="X381" s="156" t="s">
        <v>210</v>
      </c>
      <c r="Y381" s="147"/>
      <c r="Z381" s="147"/>
      <c r="AA381" s="147"/>
      <c r="AB381" s="147"/>
      <c r="AC381" s="147"/>
      <c r="AD381" s="147"/>
      <c r="AE381" s="147"/>
      <c r="AF381" s="147"/>
      <c r="AG381" s="147" t="s">
        <v>211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9" t="s">
        <v>580</v>
      </c>
      <c r="D382" s="178"/>
      <c r="E382" s="179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215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89" t="s">
        <v>320</v>
      </c>
      <c r="D383" s="178"/>
      <c r="E383" s="179">
        <v>5.33</v>
      </c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215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89" t="s">
        <v>581</v>
      </c>
      <c r="D384" s="178"/>
      <c r="E384" s="179">
        <v>11.5</v>
      </c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215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89" t="s">
        <v>582</v>
      </c>
      <c r="D385" s="178"/>
      <c r="E385" s="179">
        <v>14.6</v>
      </c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215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64">
        <v>76</v>
      </c>
      <c r="B386" s="165" t="s">
        <v>583</v>
      </c>
      <c r="C386" s="174" t="s">
        <v>584</v>
      </c>
      <c r="D386" s="166" t="s">
        <v>226</v>
      </c>
      <c r="E386" s="167">
        <v>1.99</v>
      </c>
      <c r="F386" s="168"/>
      <c r="G386" s="169">
        <f>ROUND(E386*F386,2)</f>
        <v>0</v>
      </c>
      <c r="H386" s="168"/>
      <c r="I386" s="169">
        <f>ROUND(E386*H386,2)</f>
        <v>0</v>
      </c>
      <c r="J386" s="168"/>
      <c r="K386" s="169">
        <f>ROUND(E386*J386,2)</f>
        <v>0</v>
      </c>
      <c r="L386" s="169">
        <v>15</v>
      </c>
      <c r="M386" s="169">
        <f>G386*(1+L386/100)</f>
        <v>0</v>
      </c>
      <c r="N386" s="169">
        <v>0</v>
      </c>
      <c r="O386" s="169">
        <f>ROUND(E386*N386,2)</f>
        <v>0</v>
      </c>
      <c r="P386" s="169">
        <v>1.7999999999999999E-2</v>
      </c>
      <c r="Q386" s="169">
        <f>ROUND(E386*P386,2)</f>
        <v>0.04</v>
      </c>
      <c r="R386" s="169" t="s">
        <v>573</v>
      </c>
      <c r="S386" s="169" t="s">
        <v>189</v>
      </c>
      <c r="T386" s="170" t="s">
        <v>209</v>
      </c>
      <c r="U386" s="156">
        <v>0.19500000000000001</v>
      </c>
      <c r="V386" s="156">
        <f>ROUND(E386*U386,2)</f>
        <v>0.39</v>
      </c>
      <c r="W386" s="156"/>
      <c r="X386" s="156" t="s">
        <v>210</v>
      </c>
      <c r="Y386" s="147"/>
      <c r="Z386" s="147"/>
      <c r="AA386" s="147"/>
      <c r="AB386" s="147"/>
      <c r="AC386" s="147"/>
      <c r="AD386" s="147"/>
      <c r="AE386" s="147"/>
      <c r="AF386" s="147"/>
      <c r="AG386" s="147" t="s">
        <v>211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89" t="s">
        <v>585</v>
      </c>
      <c r="D387" s="178"/>
      <c r="E387" s="179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215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89" t="s">
        <v>586</v>
      </c>
      <c r="D388" s="178"/>
      <c r="E388" s="179">
        <v>1.99</v>
      </c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47"/>
      <c r="Z388" s="147"/>
      <c r="AA388" s="147"/>
      <c r="AB388" s="147"/>
      <c r="AC388" s="147"/>
      <c r="AD388" s="147"/>
      <c r="AE388" s="147"/>
      <c r="AF388" s="147"/>
      <c r="AG388" s="147" t="s">
        <v>215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ht="22.5" outlineLevel="1" x14ac:dyDescent="0.2">
      <c r="A389" s="164">
        <v>77</v>
      </c>
      <c r="B389" s="165" t="s">
        <v>587</v>
      </c>
      <c r="C389" s="174" t="s">
        <v>588</v>
      </c>
      <c r="D389" s="166" t="s">
        <v>226</v>
      </c>
      <c r="E389" s="167">
        <v>18.82</v>
      </c>
      <c r="F389" s="168"/>
      <c r="G389" s="169">
        <f>ROUND(E389*F389,2)</f>
        <v>0</v>
      </c>
      <c r="H389" s="168"/>
      <c r="I389" s="169">
        <f>ROUND(E389*H389,2)</f>
        <v>0</v>
      </c>
      <c r="J389" s="168"/>
      <c r="K389" s="169">
        <f>ROUND(E389*J389,2)</f>
        <v>0</v>
      </c>
      <c r="L389" s="169">
        <v>15</v>
      </c>
      <c r="M389" s="169">
        <f>G389*(1+L389/100)</f>
        <v>0</v>
      </c>
      <c r="N389" s="169">
        <v>0</v>
      </c>
      <c r="O389" s="169">
        <f>ROUND(E389*N389,2)</f>
        <v>0</v>
      </c>
      <c r="P389" s="169">
        <v>3.5000000000000003E-2</v>
      </c>
      <c r="Q389" s="169">
        <f>ROUND(E389*P389,2)</f>
        <v>0.66</v>
      </c>
      <c r="R389" s="169" t="s">
        <v>573</v>
      </c>
      <c r="S389" s="169" t="s">
        <v>189</v>
      </c>
      <c r="T389" s="170" t="s">
        <v>209</v>
      </c>
      <c r="U389" s="156">
        <v>0.09</v>
      </c>
      <c r="V389" s="156">
        <f>ROUND(E389*U389,2)</f>
        <v>1.69</v>
      </c>
      <c r="W389" s="156"/>
      <c r="X389" s="156" t="s">
        <v>210</v>
      </c>
      <c r="Y389" s="147"/>
      <c r="Z389" s="147"/>
      <c r="AA389" s="147"/>
      <c r="AB389" s="147"/>
      <c r="AC389" s="147"/>
      <c r="AD389" s="147"/>
      <c r="AE389" s="147"/>
      <c r="AF389" s="147"/>
      <c r="AG389" s="147" t="s">
        <v>211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189" t="s">
        <v>589</v>
      </c>
      <c r="D390" s="178"/>
      <c r="E390" s="179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47"/>
      <c r="Z390" s="147"/>
      <c r="AA390" s="147"/>
      <c r="AB390" s="147"/>
      <c r="AC390" s="147"/>
      <c r="AD390" s="147"/>
      <c r="AE390" s="147"/>
      <c r="AF390" s="147"/>
      <c r="AG390" s="147" t="s">
        <v>215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189" t="s">
        <v>586</v>
      </c>
      <c r="D391" s="178"/>
      <c r="E391" s="179">
        <v>1.99</v>
      </c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47"/>
      <c r="Z391" s="147"/>
      <c r="AA391" s="147"/>
      <c r="AB391" s="147"/>
      <c r="AC391" s="147"/>
      <c r="AD391" s="147"/>
      <c r="AE391" s="147"/>
      <c r="AF391" s="147"/>
      <c r="AG391" s="147" t="s">
        <v>215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9" t="s">
        <v>320</v>
      </c>
      <c r="D392" s="178"/>
      <c r="E392" s="179">
        <v>5.33</v>
      </c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215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89" t="s">
        <v>581</v>
      </c>
      <c r="D393" s="178"/>
      <c r="E393" s="179">
        <v>11.5</v>
      </c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215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64">
        <v>78</v>
      </c>
      <c r="B394" s="165" t="s">
        <v>590</v>
      </c>
      <c r="C394" s="174" t="s">
        <v>591</v>
      </c>
      <c r="D394" s="166" t="s">
        <v>252</v>
      </c>
      <c r="E394" s="167">
        <v>0.49056</v>
      </c>
      <c r="F394" s="168"/>
      <c r="G394" s="169">
        <f>ROUND(E394*F394,2)</f>
        <v>0</v>
      </c>
      <c r="H394" s="168"/>
      <c r="I394" s="169">
        <f>ROUND(E394*H394,2)</f>
        <v>0</v>
      </c>
      <c r="J394" s="168"/>
      <c r="K394" s="169">
        <f>ROUND(E394*J394,2)</f>
        <v>0</v>
      </c>
      <c r="L394" s="169">
        <v>15</v>
      </c>
      <c r="M394" s="169">
        <f>G394*(1+L394/100)</f>
        <v>0</v>
      </c>
      <c r="N394" s="169">
        <v>0</v>
      </c>
      <c r="O394" s="169">
        <f>ROUND(E394*N394,2)</f>
        <v>0</v>
      </c>
      <c r="P394" s="169">
        <v>0</v>
      </c>
      <c r="Q394" s="169">
        <f>ROUND(E394*P394,2)</f>
        <v>0</v>
      </c>
      <c r="R394" s="169" t="s">
        <v>573</v>
      </c>
      <c r="S394" s="169" t="s">
        <v>189</v>
      </c>
      <c r="T394" s="170" t="s">
        <v>209</v>
      </c>
      <c r="U394" s="156">
        <v>1.7509999999999999</v>
      </c>
      <c r="V394" s="156">
        <f>ROUND(E394*U394,2)</f>
        <v>0.86</v>
      </c>
      <c r="W394" s="156"/>
      <c r="X394" s="156" t="s">
        <v>502</v>
      </c>
      <c r="Y394" s="147"/>
      <c r="Z394" s="147"/>
      <c r="AA394" s="147"/>
      <c r="AB394" s="147"/>
      <c r="AC394" s="147"/>
      <c r="AD394" s="147"/>
      <c r="AE394" s="147"/>
      <c r="AF394" s="147"/>
      <c r="AG394" s="147" t="s">
        <v>503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260" t="s">
        <v>549</v>
      </c>
      <c r="D395" s="261"/>
      <c r="E395" s="261"/>
      <c r="F395" s="261"/>
      <c r="G395" s="261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213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189" t="s">
        <v>505</v>
      </c>
      <c r="D396" s="178"/>
      <c r="E396" s="179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215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189" t="s">
        <v>592</v>
      </c>
      <c r="D397" s="178"/>
      <c r="E397" s="179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215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9" t="s">
        <v>593</v>
      </c>
      <c r="D398" s="178"/>
      <c r="E398" s="179">
        <v>0.49056</v>
      </c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215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x14ac:dyDescent="0.2">
      <c r="A399" s="158" t="s">
        <v>184</v>
      </c>
      <c r="B399" s="159" t="s">
        <v>126</v>
      </c>
      <c r="C399" s="173" t="s">
        <v>127</v>
      </c>
      <c r="D399" s="160"/>
      <c r="E399" s="161"/>
      <c r="F399" s="162"/>
      <c r="G399" s="162">
        <f>SUMIF(AG400:AG430,"&lt;&gt;NOR",G400:G430)</f>
        <v>0</v>
      </c>
      <c r="H399" s="162"/>
      <c r="I399" s="162">
        <f>SUM(I400:I430)</f>
        <v>0</v>
      </c>
      <c r="J399" s="162"/>
      <c r="K399" s="162">
        <f>SUM(K400:K430)</f>
        <v>0</v>
      </c>
      <c r="L399" s="162"/>
      <c r="M399" s="162">
        <f>SUM(M400:M430)</f>
        <v>0</v>
      </c>
      <c r="N399" s="162"/>
      <c r="O399" s="162">
        <f>SUM(O400:O430)</f>
        <v>0.9</v>
      </c>
      <c r="P399" s="162"/>
      <c r="Q399" s="162">
        <f>SUM(Q400:Q430)</f>
        <v>0</v>
      </c>
      <c r="R399" s="162"/>
      <c r="S399" s="162"/>
      <c r="T399" s="163"/>
      <c r="U399" s="157"/>
      <c r="V399" s="157">
        <f>SUM(V400:V430)</f>
        <v>19.489999999999998</v>
      </c>
      <c r="W399" s="157"/>
      <c r="X399" s="157"/>
      <c r="AG399" t="s">
        <v>185</v>
      </c>
    </row>
    <row r="400" spans="1:60" outlineLevel="1" x14ac:dyDescent="0.2">
      <c r="A400" s="164">
        <v>79</v>
      </c>
      <c r="B400" s="165" t="s">
        <v>594</v>
      </c>
      <c r="C400" s="174" t="s">
        <v>595</v>
      </c>
      <c r="D400" s="166" t="s">
        <v>226</v>
      </c>
      <c r="E400" s="167">
        <v>1.44</v>
      </c>
      <c r="F400" s="168"/>
      <c r="G400" s="169">
        <f>ROUND(E400*F400,2)</f>
        <v>0</v>
      </c>
      <c r="H400" s="168"/>
      <c r="I400" s="169">
        <f>ROUND(E400*H400,2)</f>
        <v>0</v>
      </c>
      <c r="J400" s="168"/>
      <c r="K400" s="169">
        <f>ROUND(E400*J400,2)</f>
        <v>0</v>
      </c>
      <c r="L400" s="169">
        <v>15</v>
      </c>
      <c r="M400" s="169">
        <f>G400*(1+L400/100)</f>
        <v>0</v>
      </c>
      <c r="N400" s="169">
        <v>8.0000000000000007E-5</v>
      </c>
      <c r="O400" s="169">
        <f>ROUND(E400*N400,2)</f>
        <v>0</v>
      </c>
      <c r="P400" s="169">
        <v>0</v>
      </c>
      <c r="Q400" s="169">
        <f>ROUND(E400*P400,2)</f>
        <v>0</v>
      </c>
      <c r="R400" s="169" t="s">
        <v>596</v>
      </c>
      <c r="S400" s="169" t="s">
        <v>189</v>
      </c>
      <c r="T400" s="170" t="s">
        <v>209</v>
      </c>
      <c r="U400" s="156">
        <v>0.28499999999999998</v>
      </c>
      <c r="V400" s="156">
        <f>ROUND(E400*U400,2)</f>
        <v>0.41</v>
      </c>
      <c r="W400" s="156"/>
      <c r="X400" s="156" t="s">
        <v>210</v>
      </c>
      <c r="Y400" s="147"/>
      <c r="Z400" s="147"/>
      <c r="AA400" s="147"/>
      <c r="AB400" s="147"/>
      <c r="AC400" s="147"/>
      <c r="AD400" s="147"/>
      <c r="AE400" s="147"/>
      <c r="AF400" s="147"/>
      <c r="AG400" s="147" t="s">
        <v>211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260" t="s">
        <v>597</v>
      </c>
      <c r="D401" s="261"/>
      <c r="E401" s="261"/>
      <c r="F401" s="261"/>
      <c r="G401" s="261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213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9" t="s">
        <v>598</v>
      </c>
      <c r="D402" s="178"/>
      <c r="E402" s="179">
        <v>1.44</v>
      </c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215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64">
        <v>80</v>
      </c>
      <c r="B403" s="165" t="s">
        <v>599</v>
      </c>
      <c r="C403" s="174" t="s">
        <v>600</v>
      </c>
      <c r="D403" s="166" t="s">
        <v>226</v>
      </c>
      <c r="E403" s="167">
        <v>69.400000000000006</v>
      </c>
      <c r="F403" s="168"/>
      <c r="G403" s="169">
        <f>ROUND(E403*F403,2)</f>
        <v>0</v>
      </c>
      <c r="H403" s="168"/>
      <c r="I403" s="169">
        <f>ROUND(E403*H403,2)</f>
        <v>0</v>
      </c>
      <c r="J403" s="168"/>
      <c r="K403" s="169">
        <f>ROUND(E403*J403,2)</f>
        <v>0</v>
      </c>
      <c r="L403" s="169">
        <v>15</v>
      </c>
      <c r="M403" s="169">
        <f>G403*(1+L403/100)</f>
        <v>0</v>
      </c>
      <c r="N403" s="169">
        <v>6.9999999999999994E-5</v>
      </c>
      <c r="O403" s="169">
        <f>ROUND(E403*N403,2)</f>
        <v>0</v>
      </c>
      <c r="P403" s="169">
        <v>0</v>
      </c>
      <c r="Q403" s="169">
        <f>ROUND(E403*P403,2)</f>
        <v>0</v>
      </c>
      <c r="R403" s="169" t="s">
        <v>596</v>
      </c>
      <c r="S403" s="169" t="s">
        <v>189</v>
      </c>
      <c r="T403" s="170" t="s">
        <v>209</v>
      </c>
      <c r="U403" s="156">
        <v>0.26</v>
      </c>
      <c r="V403" s="156">
        <f>ROUND(E403*U403,2)</f>
        <v>18.04</v>
      </c>
      <c r="W403" s="156"/>
      <c r="X403" s="156" t="s">
        <v>210</v>
      </c>
      <c r="Y403" s="147"/>
      <c r="Z403" s="147"/>
      <c r="AA403" s="147"/>
      <c r="AB403" s="147"/>
      <c r="AC403" s="147"/>
      <c r="AD403" s="147"/>
      <c r="AE403" s="147"/>
      <c r="AF403" s="147"/>
      <c r="AG403" s="147" t="s">
        <v>211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260" t="s">
        <v>597</v>
      </c>
      <c r="D404" s="261"/>
      <c r="E404" s="261"/>
      <c r="F404" s="261"/>
      <c r="G404" s="261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213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9" t="s">
        <v>601</v>
      </c>
      <c r="D405" s="178"/>
      <c r="E405" s="179">
        <v>2.88</v>
      </c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215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189" t="s">
        <v>602</v>
      </c>
      <c r="D406" s="178"/>
      <c r="E406" s="179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215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89" t="s">
        <v>603</v>
      </c>
      <c r="D407" s="178"/>
      <c r="E407" s="179">
        <v>26.66</v>
      </c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215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189" t="s">
        <v>604</v>
      </c>
      <c r="D408" s="178"/>
      <c r="E408" s="179">
        <v>29.2</v>
      </c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47"/>
      <c r="Z408" s="147"/>
      <c r="AA408" s="147"/>
      <c r="AB408" s="147"/>
      <c r="AC408" s="147"/>
      <c r="AD408" s="147"/>
      <c r="AE408" s="147"/>
      <c r="AF408" s="147"/>
      <c r="AG408" s="147" t="s">
        <v>215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189" t="s">
        <v>605</v>
      </c>
      <c r="D409" s="178"/>
      <c r="E409" s="179">
        <v>10.66</v>
      </c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215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64">
        <v>81</v>
      </c>
      <c r="B410" s="165" t="s">
        <v>606</v>
      </c>
      <c r="C410" s="174" t="s">
        <v>607</v>
      </c>
      <c r="D410" s="166" t="s">
        <v>226</v>
      </c>
      <c r="E410" s="167">
        <v>1.5840000000000001</v>
      </c>
      <c r="F410" s="168"/>
      <c r="G410" s="169">
        <f>ROUND(E410*F410,2)</f>
        <v>0</v>
      </c>
      <c r="H410" s="168"/>
      <c r="I410" s="169">
        <f>ROUND(E410*H410,2)</f>
        <v>0</v>
      </c>
      <c r="J410" s="168"/>
      <c r="K410" s="169">
        <f>ROUND(E410*J410,2)</f>
        <v>0</v>
      </c>
      <c r="L410" s="169">
        <v>15</v>
      </c>
      <c r="M410" s="169">
        <f>G410*(1+L410/100)</f>
        <v>0</v>
      </c>
      <c r="N410" s="169">
        <v>3.2399999999999998E-2</v>
      </c>
      <c r="O410" s="169">
        <f>ROUND(E410*N410,2)</f>
        <v>0.05</v>
      </c>
      <c r="P410" s="169">
        <v>0</v>
      </c>
      <c r="Q410" s="169">
        <f>ROUND(E410*P410,2)</f>
        <v>0</v>
      </c>
      <c r="R410" s="169" t="s">
        <v>285</v>
      </c>
      <c r="S410" s="169" t="s">
        <v>189</v>
      </c>
      <c r="T410" s="170" t="s">
        <v>209</v>
      </c>
      <c r="U410" s="156">
        <v>0</v>
      </c>
      <c r="V410" s="156">
        <f>ROUND(E410*U410,2)</f>
        <v>0</v>
      </c>
      <c r="W410" s="156"/>
      <c r="X410" s="156" t="s">
        <v>286</v>
      </c>
      <c r="Y410" s="147"/>
      <c r="Z410" s="147"/>
      <c r="AA410" s="147"/>
      <c r="AB410" s="147"/>
      <c r="AC410" s="147"/>
      <c r="AD410" s="147"/>
      <c r="AE410" s="147"/>
      <c r="AF410" s="147"/>
      <c r="AG410" s="147" t="s">
        <v>287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189" t="s">
        <v>608</v>
      </c>
      <c r="D411" s="178"/>
      <c r="E411" s="179">
        <v>1.44</v>
      </c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47"/>
      <c r="Z411" s="147"/>
      <c r="AA411" s="147"/>
      <c r="AB411" s="147"/>
      <c r="AC411" s="147"/>
      <c r="AD411" s="147"/>
      <c r="AE411" s="147"/>
      <c r="AF411" s="147"/>
      <c r="AG411" s="147" t="s">
        <v>215</v>
      </c>
      <c r="AH411" s="147">
        <v>5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90" t="s">
        <v>546</v>
      </c>
      <c r="D412" s="180"/>
      <c r="E412" s="181">
        <v>0.14399999999999999</v>
      </c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215</v>
      </c>
      <c r="AH412" s="147">
        <v>4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22.5" outlineLevel="1" x14ac:dyDescent="0.2">
      <c r="A413" s="164">
        <v>82</v>
      </c>
      <c r="B413" s="165" t="s">
        <v>609</v>
      </c>
      <c r="C413" s="174" t="s">
        <v>610</v>
      </c>
      <c r="D413" s="166" t="s">
        <v>226</v>
      </c>
      <c r="E413" s="167">
        <v>36.585999999999999</v>
      </c>
      <c r="F413" s="168"/>
      <c r="G413" s="169">
        <f>ROUND(E413*F413,2)</f>
        <v>0</v>
      </c>
      <c r="H413" s="168"/>
      <c r="I413" s="169">
        <f>ROUND(E413*H413,2)</f>
        <v>0</v>
      </c>
      <c r="J413" s="168"/>
      <c r="K413" s="169">
        <f>ROUND(E413*J413,2)</f>
        <v>0</v>
      </c>
      <c r="L413" s="169">
        <v>15</v>
      </c>
      <c r="M413" s="169">
        <f>G413*(1+L413/100)</f>
        <v>0</v>
      </c>
      <c r="N413" s="169">
        <v>1.2749999999999999E-2</v>
      </c>
      <c r="O413" s="169">
        <f>ROUND(E413*N413,2)</f>
        <v>0.47</v>
      </c>
      <c r="P413" s="169">
        <v>0</v>
      </c>
      <c r="Q413" s="169">
        <f>ROUND(E413*P413,2)</f>
        <v>0</v>
      </c>
      <c r="R413" s="169" t="s">
        <v>285</v>
      </c>
      <c r="S413" s="169" t="s">
        <v>189</v>
      </c>
      <c r="T413" s="170" t="s">
        <v>209</v>
      </c>
      <c r="U413" s="156">
        <v>0</v>
      </c>
      <c r="V413" s="156">
        <f>ROUND(E413*U413,2)</f>
        <v>0</v>
      </c>
      <c r="W413" s="156"/>
      <c r="X413" s="156" t="s">
        <v>286</v>
      </c>
      <c r="Y413" s="147"/>
      <c r="Z413" s="147"/>
      <c r="AA413" s="147"/>
      <c r="AB413" s="147"/>
      <c r="AC413" s="147"/>
      <c r="AD413" s="147"/>
      <c r="AE413" s="147"/>
      <c r="AF413" s="147"/>
      <c r="AG413" s="147" t="s">
        <v>287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189" t="s">
        <v>402</v>
      </c>
      <c r="D414" s="178"/>
      <c r="E414" s="179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215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89" t="s">
        <v>318</v>
      </c>
      <c r="D415" s="178"/>
      <c r="E415" s="179">
        <v>13.33</v>
      </c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215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89" t="s">
        <v>319</v>
      </c>
      <c r="D416" s="178"/>
      <c r="E416" s="179">
        <v>14.6</v>
      </c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215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89" t="s">
        <v>320</v>
      </c>
      <c r="D417" s="178"/>
      <c r="E417" s="179">
        <v>5.33</v>
      </c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215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190" t="s">
        <v>546</v>
      </c>
      <c r="D418" s="180"/>
      <c r="E418" s="181">
        <v>3.3260000000000001</v>
      </c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215</v>
      </c>
      <c r="AH418" s="147">
        <v>4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ht="22.5" outlineLevel="1" x14ac:dyDescent="0.2">
      <c r="A419" s="164">
        <v>83</v>
      </c>
      <c r="B419" s="165" t="s">
        <v>611</v>
      </c>
      <c r="C419" s="174" t="s">
        <v>612</v>
      </c>
      <c r="D419" s="166" t="s">
        <v>226</v>
      </c>
      <c r="E419" s="167">
        <v>39.753999999999998</v>
      </c>
      <c r="F419" s="168"/>
      <c r="G419" s="169">
        <f>ROUND(E419*F419,2)</f>
        <v>0</v>
      </c>
      <c r="H419" s="168"/>
      <c r="I419" s="169">
        <f>ROUND(E419*H419,2)</f>
        <v>0</v>
      </c>
      <c r="J419" s="168"/>
      <c r="K419" s="169">
        <f>ROUND(E419*J419,2)</f>
        <v>0</v>
      </c>
      <c r="L419" s="169">
        <v>15</v>
      </c>
      <c r="M419" s="169">
        <f>G419*(1+L419/100)</f>
        <v>0</v>
      </c>
      <c r="N419" s="169">
        <v>9.4999999999999998E-3</v>
      </c>
      <c r="O419" s="169">
        <f>ROUND(E419*N419,2)</f>
        <v>0.38</v>
      </c>
      <c r="P419" s="169">
        <v>0</v>
      </c>
      <c r="Q419" s="169">
        <f>ROUND(E419*P419,2)</f>
        <v>0</v>
      </c>
      <c r="R419" s="169" t="s">
        <v>285</v>
      </c>
      <c r="S419" s="169" t="s">
        <v>189</v>
      </c>
      <c r="T419" s="170" t="s">
        <v>209</v>
      </c>
      <c r="U419" s="156">
        <v>0</v>
      </c>
      <c r="V419" s="156">
        <f>ROUND(E419*U419,2)</f>
        <v>0</v>
      </c>
      <c r="W419" s="156"/>
      <c r="X419" s="156" t="s">
        <v>286</v>
      </c>
      <c r="Y419" s="147"/>
      <c r="Z419" s="147"/>
      <c r="AA419" s="147"/>
      <c r="AB419" s="147"/>
      <c r="AC419" s="147"/>
      <c r="AD419" s="147"/>
      <c r="AE419" s="147"/>
      <c r="AF419" s="147"/>
      <c r="AG419" s="147" t="s">
        <v>287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9" t="s">
        <v>601</v>
      </c>
      <c r="D420" s="178"/>
      <c r="E420" s="179">
        <v>2.88</v>
      </c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215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89" t="s">
        <v>402</v>
      </c>
      <c r="D421" s="178"/>
      <c r="E421" s="179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215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89" t="s">
        <v>318</v>
      </c>
      <c r="D422" s="178"/>
      <c r="E422" s="179">
        <v>13.33</v>
      </c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215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89" t="s">
        <v>319</v>
      </c>
      <c r="D423" s="178"/>
      <c r="E423" s="179">
        <v>14.6</v>
      </c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215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89" t="s">
        <v>320</v>
      </c>
      <c r="D424" s="178"/>
      <c r="E424" s="179">
        <v>5.33</v>
      </c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215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90" t="s">
        <v>546</v>
      </c>
      <c r="D425" s="180"/>
      <c r="E425" s="181">
        <v>3.6139999999999999</v>
      </c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215</v>
      </c>
      <c r="AH425" s="147">
        <v>4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64">
        <v>84</v>
      </c>
      <c r="B426" s="165" t="s">
        <v>613</v>
      </c>
      <c r="C426" s="174" t="s">
        <v>614</v>
      </c>
      <c r="D426" s="166" t="s">
        <v>252</v>
      </c>
      <c r="E426" s="167">
        <v>0.90042999999999995</v>
      </c>
      <c r="F426" s="168"/>
      <c r="G426" s="169">
        <f>ROUND(E426*F426,2)</f>
        <v>0</v>
      </c>
      <c r="H426" s="168"/>
      <c r="I426" s="169">
        <f>ROUND(E426*H426,2)</f>
        <v>0</v>
      </c>
      <c r="J426" s="168"/>
      <c r="K426" s="169">
        <f>ROUND(E426*J426,2)</f>
        <v>0</v>
      </c>
      <c r="L426" s="169">
        <v>15</v>
      </c>
      <c r="M426" s="169">
        <f>G426*(1+L426/100)</f>
        <v>0</v>
      </c>
      <c r="N426" s="169">
        <v>0</v>
      </c>
      <c r="O426" s="169">
        <f>ROUND(E426*N426,2)</f>
        <v>0</v>
      </c>
      <c r="P426" s="169">
        <v>0</v>
      </c>
      <c r="Q426" s="169">
        <f>ROUND(E426*P426,2)</f>
        <v>0</v>
      </c>
      <c r="R426" s="169" t="s">
        <v>596</v>
      </c>
      <c r="S426" s="169" t="s">
        <v>189</v>
      </c>
      <c r="T426" s="170" t="s">
        <v>209</v>
      </c>
      <c r="U426" s="156">
        <v>1.1559999999999999</v>
      </c>
      <c r="V426" s="156">
        <f>ROUND(E426*U426,2)</f>
        <v>1.04</v>
      </c>
      <c r="W426" s="156"/>
      <c r="X426" s="156" t="s">
        <v>502</v>
      </c>
      <c r="Y426" s="147"/>
      <c r="Z426" s="147"/>
      <c r="AA426" s="147"/>
      <c r="AB426" s="147"/>
      <c r="AC426" s="147"/>
      <c r="AD426" s="147"/>
      <c r="AE426" s="147"/>
      <c r="AF426" s="147"/>
      <c r="AG426" s="147" t="s">
        <v>503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260" t="s">
        <v>549</v>
      </c>
      <c r="D427" s="261"/>
      <c r="E427" s="261"/>
      <c r="F427" s="261"/>
      <c r="G427" s="261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213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89" t="s">
        <v>505</v>
      </c>
      <c r="D428" s="178"/>
      <c r="E428" s="179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215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9" t="s">
        <v>615</v>
      </c>
      <c r="D429" s="178"/>
      <c r="E429" s="179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215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89" t="s">
        <v>616</v>
      </c>
      <c r="D430" s="178"/>
      <c r="E430" s="179">
        <v>0.90042999999999995</v>
      </c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215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x14ac:dyDescent="0.2">
      <c r="A431" s="158" t="s">
        <v>184</v>
      </c>
      <c r="B431" s="159" t="s">
        <v>128</v>
      </c>
      <c r="C431" s="173" t="s">
        <v>129</v>
      </c>
      <c r="D431" s="160"/>
      <c r="E431" s="161"/>
      <c r="F431" s="162"/>
      <c r="G431" s="162">
        <f>SUMIF(AG432:AG484,"&lt;&gt;NOR",G432:G484)</f>
        <v>0</v>
      </c>
      <c r="H431" s="162"/>
      <c r="I431" s="162">
        <f>SUM(I432:I484)</f>
        <v>0</v>
      </c>
      <c r="J431" s="162"/>
      <c r="K431" s="162">
        <f>SUM(K432:K484)</f>
        <v>0</v>
      </c>
      <c r="L431" s="162"/>
      <c r="M431" s="162">
        <f>SUM(M432:M484)</f>
        <v>0</v>
      </c>
      <c r="N431" s="162"/>
      <c r="O431" s="162">
        <f>SUM(O432:O484)</f>
        <v>0.43000000000000005</v>
      </c>
      <c r="P431" s="162"/>
      <c r="Q431" s="162">
        <f>SUM(Q432:Q484)</f>
        <v>0.31</v>
      </c>
      <c r="R431" s="162"/>
      <c r="S431" s="162"/>
      <c r="T431" s="163"/>
      <c r="U431" s="157"/>
      <c r="V431" s="157">
        <f>SUM(V432:V484)</f>
        <v>32.19</v>
      </c>
      <c r="W431" s="157"/>
      <c r="X431" s="157"/>
      <c r="AG431" t="s">
        <v>185</v>
      </c>
    </row>
    <row r="432" spans="1:60" outlineLevel="1" x14ac:dyDescent="0.2">
      <c r="A432" s="164">
        <v>85</v>
      </c>
      <c r="B432" s="165" t="s">
        <v>617</v>
      </c>
      <c r="C432" s="174" t="s">
        <v>618</v>
      </c>
      <c r="D432" s="166" t="s">
        <v>226</v>
      </c>
      <c r="E432" s="167">
        <v>4.4619999999999997</v>
      </c>
      <c r="F432" s="168"/>
      <c r="G432" s="169">
        <f>ROUND(E432*F432,2)</f>
        <v>0</v>
      </c>
      <c r="H432" s="168"/>
      <c r="I432" s="169">
        <f>ROUND(E432*H432,2)</f>
        <v>0</v>
      </c>
      <c r="J432" s="168"/>
      <c r="K432" s="169">
        <f>ROUND(E432*J432,2)</f>
        <v>0</v>
      </c>
      <c r="L432" s="169">
        <v>15</v>
      </c>
      <c r="M432" s="169">
        <f>G432*(1+L432/100)</f>
        <v>0</v>
      </c>
      <c r="N432" s="169">
        <v>0</v>
      </c>
      <c r="O432" s="169">
        <f>ROUND(E432*N432,2)</f>
        <v>0</v>
      </c>
      <c r="P432" s="169">
        <v>2.4649999999999998E-2</v>
      </c>
      <c r="Q432" s="169">
        <f>ROUND(E432*P432,2)</f>
        <v>0.11</v>
      </c>
      <c r="R432" s="169" t="s">
        <v>619</v>
      </c>
      <c r="S432" s="169" t="s">
        <v>189</v>
      </c>
      <c r="T432" s="170" t="s">
        <v>209</v>
      </c>
      <c r="U432" s="156">
        <v>0.3</v>
      </c>
      <c r="V432" s="156">
        <f>ROUND(E432*U432,2)</f>
        <v>1.34</v>
      </c>
      <c r="W432" s="156"/>
      <c r="X432" s="156" t="s">
        <v>210</v>
      </c>
      <c r="Y432" s="147"/>
      <c r="Z432" s="147"/>
      <c r="AA432" s="147"/>
      <c r="AB432" s="147"/>
      <c r="AC432" s="147"/>
      <c r="AD432" s="147"/>
      <c r="AE432" s="147"/>
      <c r="AF432" s="147"/>
      <c r="AG432" s="147" t="s">
        <v>211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9" t="s">
        <v>620</v>
      </c>
      <c r="D433" s="178"/>
      <c r="E433" s="179">
        <v>4.4619999999999997</v>
      </c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215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64">
        <v>86</v>
      </c>
      <c r="B434" s="165" t="s">
        <v>621</v>
      </c>
      <c r="C434" s="174" t="s">
        <v>622</v>
      </c>
      <c r="D434" s="166" t="s">
        <v>226</v>
      </c>
      <c r="E434" s="167">
        <v>4.4619999999999997</v>
      </c>
      <c r="F434" s="168"/>
      <c r="G434" s="169">
        <f>ROUND(E434*F434,2)</f>
        <v>0</v>
      </c>
      <c r="H434" s="168"/>
      <c r="I434" s="169">
        <f>ROUND(E434*H434,2)</f>
        <v>0</v>
      </c>
      <c r="J434" s="168"/>
      <c r="K434" s="169">
        <f>ROUND(E434*J434,2)</f>
        <v>0</v>
      </c>
      <c r="L434" s="169">
        <v>15</v>
      </c>
      <c r="M434" s="169">
        <f>G434*(1+L434/100)</f>
        <v>0</v>
      </c>
      <c r="N434" s="169">
        <v>0</v>
      </c>
      <c r="O434" s="169">
        <f>ROUND(E434*N434,2)</f>
        <v>0</v>
      </c>
      <c r="P434" s="169">
        <v>8.0000000000000002E-3</v>
      </c>
      <c r="Q434" s="169">
        <f>ROUND(E434*P434,2)</f>
        <v>0.04</v>
      </c>
      <c r="R434" s="169" t="s">
        <v>619</v>
      </c>
      <c r="S434" s="169" t="s">
        <v>189</v>
      </c>
      <c r="T434" s="170" t="s">
        <v>209</v>
      </c>
      <c r="U434" s="156">
        <v>6.6000000000000003E-2</v>
      </c>
      <c r="V434" s="156">
        <f>ROUND(E434*U434,2)</f>
        <v>0.28999999999999998</v>
      </c>
      <c r="W434" s="156"/>
      <c r="X434" s="156" t="s">
        <v>210</v>
      </c>
      <c r="Y434" s="147"/>
      <c r="Z434" s="147"/>
      <c r="AA434" s="147"/>
      <c r="AB434" s="147"/>
      <c r="AC434" s="147"/>
      <c r="AD434" s="147"/>
      <c r="AE434" s="147"/>
      <c r="AF434" s="147"/>
      <c r="AG434" s="147" t="s">
        <v>211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189" t="s">
        <v>623</v>
      </c>
      <c r="D435" s="178"/>
      <c r="E435" s="179">
        <v>4.4619999999999997</v>
      </c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215</v>
      </c>
      <c r="AH435" s="147">
        <v>5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ht="22.5" outlineLevel="1" x14ac:dyDescent="0.2">
      <c r="A436" s="164">
        <v>87</v>
      </c>
      <c r="B436" s="165" t="s">
        <v>624</v>
      </c>
      <c r="C436" s="174" t="s">
        <v>625</v>
      </c>
      <c r="D436" s="166" t="s">
        <v>247</v>
      </c>
      <c r="E436" s="167">
        <v>1</v>
      </c>
      <c r="F436" s="168"/>
      <c r="G436" s="169">
        <f>ROUND(E436*F436,2)</f>
        <v>0</v>
      </c>
      <c r="H436" s="168"/>
      <c r="I436" s="169">
        <f>ROUND(E436*H436,2)</f>
        <v>0</v>
      </c>
      <c r="J436" s="168"/>
      <c r="K436" s="169">
        <f>ROUND(E436*J436,2)</f>
        <v>0</v>
      </c>
      <c r="L436" s="169">
        <v>15</v>
      </c>
      <c r="M436" s="169">
        <f>G436*(1+L436/100)</f>
        <v>0</v>
      </c>
      <c r="N436" s="169">
        <v>0</v>
      </c>
      <c r="O436" s="169">
        <f>ROUND(E436*N436,2)</f>
        <v>0</v>
      </c>
      <c r="P436" s="169">
        <v>0</v>
      </c>
      <c r="Q436" s="169">
        <f>ROUND(E436*P436,2)</f>
        <v>0</v>
      </c>
      <c r="R436" s="169" t="s">
        <v>619</v>
      </c>
      <c r="S436" s="169" t="s">
        <v>189</v>
      </c>
      <c r="T436" s="170" t="s">
        <v>209</v>
      </c>
      <c r="U436" s="156">
        <v>1.63</v>
      </c>
      <c r="V436" s="156">
        <f>ROUND(E436*U436,2)</f>
        <v>1.63</v>
      </c>
      <c r="W436" s="156"/>
      <c r="X436" s="156" t="s">
        <v>210</v>
      </c>
      <c r="Y436" s="147"/>
      <c r="Z436" s="147"/>
      <c r="AA436" s="147"/>
      <c r="AB436" s="147"/>
      <c r="AC436" s="147"/>
      <c r="AD436" s="147"/>
      <c r="AE436" s="147"/>
      <c r="AF436" s="147"/>
      <c r="AG436" s="147" t="s">
        <v>211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249" t="s">
        <v>626</v>
      </c>
      <c r="D437" s="250"/>
      <c r="E437" s="250"/>
      <c r="F437" s="250"/>
      <c r="G437" s="250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47"/>
      <c r="Z437" s="147"/>
      <c r="AA437" s="147"/>
      <c r="AB437" s="147"/>
      <c r="AC437" s="147"/>
      <c r="AD437" s="147"/>
      <c r="AE437" s="147"/>
      <c r="AF437" s="147"/>
      <c r="AG437" s="147" t="s">
        <v>194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89" t="s">
        <v>406</v>
      </c>
      <c r="D438" s="178"/>
      <c r="E438" s="179">
        <v>1</v>
      </c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215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ht="22.5" outlineLevel="1" x14ac:dyDescent="0.2">
      <c r="A439" s="164">
        <v>88</v>
      </c>
      <c r="B439" s="165" t="s">
        <v>627</v>
      </c>
      <c r="C439" s="174" t="s">
        <v>628</v>
      </c>
      <c r="D439" s="166" t="s">
        <v>247</v>
      </c>
      <c r="E439" s="167">
        <v>4</v>
      </c>
      <c r="F439" s="168"/>
      <c r="G439" s="169">
        <f>ROUND(E439*F439,2)</f>
        <v>0</v>
      </c>
      <c r="H439" s="168"/>
      <c r="I439" s="169">
        <f>ROUND(E439*H439,2)</f>
        <v>0</v>
      </c>
      <c r="J439" s="168"/>
      <c r="K439" s="169">
        <f>ROUND(E439*J439,2)</f>
        <v>0</v>
      </c>
      <c r="L439" s="169">
        <v>15</v>
      </c>
      <c r="M439" s="169">
        <f>G439*(1+L439/100)</f>
        <v>0</v>
      </c>
      <c r="N439" s="169">
        <v>0</v>
      </c>
      <c r="O439" s="169">
        <f>ROUND(E439*N439,2)</f>
        <v>0</v>
      </c>
      <c r="P439" s="169">
        <v>1.8E-3</v>
      </c>
      <c r="Q439" s="169">
        <f>ROUND(E439*P439,2)</f>
        <v>0.01</v>
      </c>
      <c r="R439" s="169" t="s">
        <v>619</v>
      </c>
      <c r="S439" s="169" t="s">
        <v>189</v>
      </c>
      <c r="T439" s="170" t="s">
        <v>209</v>
      </c>
      <c r="U439" s="156">
        <v>0.11</v>
      </c>
      <c r="V439" s="156">
        <f>ROUND(E439*U439,2)</f>
        <v>0.44</v>
      </c>
      <c r="W439" s="156"/>
      <c r="X439" s="156" t="s">
        <v>210</v>
      </c>
      <c r="Y439" s="147"/>
      <c r="Z439" s="147"/>
      <c r="AA439" s="147"/>
      <c r="AB439" s="147"/>
      <c r="AC439" s="147"/>
      <c r="AD439" s="147"/>
      <c r="AE439" s="147"/>
      <c r="AF439" s="147"/>
      <c r="AG439" s="147" t="s">
        <v>211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89" t="s">
        <v>76</v>
      </c>
      <c r="D440" s="178"/>
      <c r="E440" s="179">
        <v>4</v>
      </c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215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ht="22.5" outlineLevel="1" x14ac:dyDescent="0.2">
      <c r="A441" s="164">
        <v>89</v>
      </c>
      <c r="B441" s="165" t="s">
        <v>629</v>
      </c>
      <c r="C441" s="174" t="s">
        <v>630</v>
      </c>
      <c r="D441" s="166" t="s">
        <v>247</v>
      </c>
      <c r="E441" s="167">
        <v>2</v>
      </c>
      <c r="F441" s="168"/>
      <c r="G441" s="169">
        <f>ROUND(E441*F441,2)</f>
        <v>0</v>
      </c>
      <c r="H441" s="168"/>
      <c r="I441" s="169">
        <f>ROUND(E441*H441,2)</f>
        <v>0</v>
      </c>
      <c r="J441" s="168"/>
      <c r="K441" s="169">
        <f>ROUND(E441*J441,2)</f>
        <v>0</v>
      </c>
      <c r="L441" s="169">
        <v>15</v>
      </c>
      <c r="M441" s="169">
        <f>G441*(1+L441/100)</f>
        <v>0</v>
      </c>
      <c r="N441" s="169">
        <v>0</v>
      </c>
      <c r="O441" s="169">
        <f>ROUND(E441*N441,2)</f>
        <v>0</v>
      </c>
      <c r="P441" s="169">
        <v>2.2300000000000002E-3</v>
      </c>
      <c r="Q441" s="169">
        <f>ROUND(E441*P441,2)</f>
        <v>0</v>
      </c>
      <c r="R441" s="169" t="s">
        <v>619</v>
      </c>
      <c r="S441" s="169" t="s">
        <v>189</v>
      </c>
      <c r="T441" s="170" t="s">
        <v>209</v>
      </c>
      <c r="U441" s="156">
        <v>0.15</v>
      </c>
      <c r="V441" s="156">
        <f>ROUND(E441*U441,2)</f>
        <v>0.3</v>
      </c>
      <c r="W441" s="156"/>
      <c r="X441" s="156" t="s">
        <v>210</v>
      </c>
      <c r="Y441" s="147"/>
      <c r="Z441" s="147"/>
      <c r="AA441" s="147"/>
      <c r="AB441" s="147"/>
      <c r="AC441" s="147"/>
      <c r="AD441" s="147"/>
      <c r="AE441" s="147"/>
      <c r="AF441" s="147"/>
      <c r="AG441" s="147" t="s">
        <v>211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89" t="s">
        <v>631</v>
      </c>
      <c r="D442" s="178"/>
      <c r="E442" s="179">
        <v>2</v>
      </c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215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22.5" outlineLevel="1" x14ac:dyDescent="0.2">
      <c r="A443" s="164">
        <v>90</v>
      </c>
      <c r="B443" s="165" t="s">
        <v>632</v>
      </c>
      <c r="C443" s="174" t="s">
        <v>633</v>
      </c>
      <c r="D443" s="166" t="s">
        <v>247</v>
      </c>
      <c r="E443" s="167">
        <v>2</v>
      </c>
      <c r="F443" s="168"/>
      <c r="G443" s="169">
        <f>ROUND(E443*F443,2)</f>
        <v>0</v>
      </c>
      <c r="H443" s="168"/>
      <c r="I443" s="169">
        <f>ROUND(E443*H443,2)</f>
        <v>0</v>
      </c>
      <c r="J443" s="168"/>
      <c r="K443" s="169">
        <f>ROUND(E443*J443,2)</f>
        <v>0</v>
      </c>
      <c r="L443" s="169">
        <v>15</v>
      </c>
      <c r="M443" s="169">
        <f>G443*(1+L443/100)</f>
        <v>0</v>
      </c>
      <c r="N443" s="169">
        <v>0</v>
      </c>
      <c r="O443" s="169">
        <f>ROUND(E443*N443,2)</f>
        <v>0</v>
      </c>
      <c r="P443" s="169">
        <v>0</v>
      </c>
      <c r="Q443" s="169">
        <f>ROUND(E443*P443,2)</f>
        <v>0</v>
      </c>
      <c r="R443" s="169" t="s">
        <v>619</v>
      </c>
      <c r="S443" s="169" t="s">
        <v>189</v>
      </c>
      <c r="T443" s="170" t="s">
        <v>209</v>
      </c>
      <c r="U443" s="156">
        <v>0.50700000000000001</v>
      </c>
      <c r="V443" s="156">
        <f>ROUND(E443*U443,2)</f>
        <v>1.01</v>
      </c>
      <c r="W443" s="156"/>
      <c r="X443" s="156" t="s">
        <v>210</v>
      </c>
      <c r="Y443" s="147"/>
      <c r="Z443" s="147"/>
      <c r="AA443" s="147"/>
      <c r="AB443" s="147"/>
      <c r="AC443" s="147"/>
      <c r="AD443" s="147"/>
      <c r="AE443" s="147"/>
      <c r="AF443" s="147"/>
      <c r="AG443" s="147" t="s">
        <v>211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89" t="s">
        <v>634</v>
      </c>
      <c r="D444" s="178"/>
      <c r="E444" s="179">
        <v>2</v>
      </c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215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64">
        <v>91</v>
      </c>
      <c r="B445" s="165" t="s">
        <v>635</v>
      </c>
      <c r="C445" s="174" t="s">
        <v>636</v>
      </c>
      <c r="D445" s="166" t="s">
        <v>247</v>
      </c>
      <c r="E445" s="167">
        <v>5</v>
      </c>
      <c r="F445" s="168"/>
      <c r="G445" s="169">
        <f>ROUND(E445*F445,2)</f>
        <v>0</v>
      </c>
      <c r="H445" s="168"/>
      <c r="I445" s="169">
        <f>ROUND(E445*H445,2)</f>
        <v>0</v>
      </c>
      <c r="J445" s="168"/>
      <c r="K445" s="169">
        <f>ROUND(E445*J445,2)</f>
        <v>0</v>
      </c>
      <c r="L445" s="169">
        <v>15</v>
      </c>
      <c r="M445" s="169">
        <f>G445*(1+L445/100)</f>
        <v>0</v>
      </c>
      <c r="N445" s="169">
        <v>2.0000000000000002E-5</v>
      </c>
      <c r="O445" s="169">
        <f>ROUND(E445*N445,2)</f>
        <v>0</v>
      </c>
      <c r="P445" s="169">
        <v>0</v>
      </c>
      <c r="Q445" s="169">
        <f>ROUND(E445*P445,2)</f>
        <v>0</v>
      </c>
      <c r="R445" s="169" t="s">
        <v>619</v>
      </c>
      <c r="S445" s="169" t="s">
        <v>189</v>
      </c>
      <c r="T445" s="170" t="s">
        <v>209</v>
      </c>
      <c r="U445" s="156">
        <v>4.0199999999999996</v>
      </c>
      <c r="V445" s="156">
        <f>ROUND(E445*U445,2)</f>
        <v>20.100000000000001</v>
      </c>
      <c r="W445" s="156"/>
      <c r="X445" s="156" t="s">
        <v>210</v>
      </c>
      <c r="Y445" s="147"/>
      <c r="Z445" s="147"/>
      <c r="AA445" s="147"/>
      <c r="AB445" s="147"/>
      <c r="AC445" s="147"/>
      <c r="AD445" s="147"/>
      <c r="AE445" s="147"/>
      <c r="AF445" s="147"/>
      <c r="AG445" s="147" t="s">
        <v>211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89" t="s">
        <v>637</v>
      </c>
      <c r="D446" s="178"/>
      <c r="E446" s="179">
        <v>1</v>
      </c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215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89" t="s">
        <v>638</v>
      </c>
      <c r="D447" s="178"/>
      <c r="E447" s="179">
        <v>2</v>
      </c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215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89" t="s">
        <v>639</v>
      </c>
      <c r="D448" s="178"/>
      <c r="E448" s="179">
        <v>2</v>
      </c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215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64">
        <v>92</v>
      </c>
      <c r="B449" s="165" t="s">
        <v>640</v>
      </c>
      <c r="C449" s="174" t="s">
        <v>641</v>
      </c>
      <c r="D449" s="166" t="s">
        <v>247</v>
      </c>
      <c r="E449" s="167">
        <v>6</v>
      </c>
      <c r="F449" s="168"/>
      <c r="G449" s="169">
        <f>ROUND(E449*F449,2)</f>
        <v>0</v>
      </c>
      <c r="H449" s="168"/>
      <c r="I449" s="169">
        <f>ROUND(E449*H449,2)</f>
        <v>0</v>
      </c>
      <c r="J449" s="168"/>
      <c r="K449" s="169">
        <f>ROUND(E449*J449,2)</f>
        <v>0</v>
      </c>
      <c r="L449" s="169">
        <v>15</v>
      </c>
      <c r="M449" s="169">
        <f>G449*(1+L449/100)</f>
        <v>0</v>
      </c>
      <c r="N449" s="169">
        <v>0</v>
      </c>
      <c r="O449" s="169">
        <f>ROUND(E449*N449,2)</f>
        <v>0</v>
      </c>
      <c r="P449" s="169">
        <v>0</v>
      </c>
      <c r="Q449" s="169">
        <f>ROUND(E449*P449,2)</f>
        <v>0</v>
      </c>
      <c r="R449" s="169" t="s">
        <v>619</v>
      </c>
      <c r="S449" s="169" t="s">
        <v>189</v>
      </c>
      <c r="T449" s="170" t="s">
        <v>209</v>
      </c>
      <c r="U449" s="156">
        <v>0.77500000000000002</v>
      </c>
      <c r="V449" s="156">
        <f>ROUND(E449*U449,2)</f>
        <v>4.6500000000000004</v>
      </c>
      <c r="W449" s="156"/>
      <c r="X449" s="156" t="s">
        <v>210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211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189" t="s">
        <v>406</v>
      </c>
      <c r="D450" s="178"/>
      <c r="E450" s="179">
        <v>1</v>
      </c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215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89" t="s">
        <v>642</v>
      </c>
      <c r="D451" s="178"/>
      <c r="E451" s="179">
        <v>1</v>
      </c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215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89" t="s">
        <v>643</v>
      </c>
      <c r="D452" s="178"/>
      <c r="E452" s="179">
        <v>2</v>
      </c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215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189" t="s">
        <v>634</v>
      </c>
      <c r="D453" s="178"/>
      <c r="E453" s="179">
        <v>2</v>
      </c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47"/>
      <c r="Z453" s="147"/>
      <c r="AA453" s="147"/>
      <c r="AB453" s="147"/>
      <c r="AC453" s="147"/>
      <c r="AD453" s="147"/>
      <c r="AE453" s="147"/>
      <c r="AF453" s="147"/>
      <c r="AG453" s="147" t="s">
        <v>215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ht="22.5" outlineLevel="1" x14ac:dyDescent="0.2">
      <c r="A454" s="164">
        <v>93</v>
      </c>
      <c r="B454" s="165" t="s">
        <v>644</v>
      </c>
      <c r="C454" s="174" t="s">
        <v>645</v>
      </c>
      <c r="D454" s="166" t="s">
        <v>247</v>
      </c>
      <c r="E454" s="167">
        <v>1</v>
      </c>
      <c r="F454" s="168"/>
      <c r="G454" s="169">
        <f>ROUND(E454*F454,2)</f>
        <v>0</v>
      </c>
      <c r="H454" s="168"/>
      <c r="I454" s="169">
        <f>ROUND(E454*H454,2)</f>
        <v>0</v>
      </c>
      <c r="J454" s="168"/>
      <c r="K454" s="169">
        <f>ROUND(E454*J454,2)</f>
        <v>0</v>
      </c>
      <c r="L454" s="169">
        <v>15</v>
      </c>
      <c r="M454" s="169">
        <f>G454*(1+L454/100)</f>
        <v>0</v>
      </c>
      <c r="N454" s="169">
        <v>0.15</v>
      </c>
      <c r="O454" s="169">
        <f>ROUND(E454*N454,2)</f>
        <v>0.15</v>
      </c>
      <c r="P454" s="169">
        <v>0.15</v>
      </c>
      <c r="Q454" s="169">
        <f>ROUND(E454*P454,2)</f>
        <v>0.15</v>
      </c>
      <c r="R454" s="169" t="s">
        <v>619</v>
      </c>
      <c r="S454" s="169" t="s">
        <v>281</v>
      </c>
      <c r="T454" s="170" t="s">
        <v>190</v>
      </c>
      <c r="U454" s="156">
        <v>0.39</v>
      </c>
      <c r="V454" s="156">
        <f>ROUND(E454*U454,2)</f>
        <v>0.39</v>
      </c>
      <c r="W454" s="156"/>
      <c r="X454" s="156" t="s">
        <v>210</v>
      </c>
      <c r="Y454" s="147"/>
      <c r="Z454" s="147"/>
      <c r="AA454" s="147"/>
      <c r="AB454" s="147"/>
      <c r="AC454" s="147"/>
      <c r="AD454" s="147"/>
      <c r="AE454" s="147"/>
      <c r="AF454" s="147"/>
      <c r="AG454" s="147" t="s">
        <v>211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9" t="s">
        <v>646</v>
      </c>
      <c r="D455" s="178"/>
      <c r="E455" s="179">
        <v>1</v>
      </c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215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64">
        <v>94</v>
      </c>
      <c r="B456" s="165" t="s">
        <v>647</v>
      </c>
      <c r="C456" s="174" t="s">
        <v>648</v>
      </c>
      <c r="D456" s="166" t="s">
        <v>247</v>
      </c>
      <c r="E456" s="167">
        <v>4</v>
      </c>
      <c r="F456" s="168"/>
      <c r="G456" s="169">
        <f>ROUND(E456*F456,2)</f>
        <v>0</v>
      </c>
      <c r="H456" s="168"/>
      <c r="I456" s="169">
        <f>ROUND(E456*H456,2)</f>
        <v>0</v>
      </c>
      <c r="J456" s="168"/>
      <c r="K456" s="169">
        <f>ROUND(E456*J456,2)</f>
        <v>0</v>
      </c>
      <c r="L456" s="169">
        <v>15</v>
      </c>
      <c r="M456" s="169">
        <f>G456*(1+L456/100)</f>
        <v>0</v>
      </c>
      <c r="N456" s="169">
        <v>0</v>
      </c>
      <c r="O456" s="169">
        <f>ROUND(E456*N456,2)</f>
        <v>0</v>
      </c>
      <c r="P456" s="169">
        <v>0</v>
      </c>
      <c r="Q456" s="169">
        <f>ROUND(E456*P456,2)</f>
        <v>0</v>
      </c>
      <c r="R456" s="169"/>
      <c r="S456" s="169" t="s">
        <v>281</v>
      </c>
      <c r="T456" s="170" t="s">
        <v>649</v>
      </c>
      <c r="U456" s="156">
        <v>0.27</v>
      </c>
      <c r="V456" s="156">
        <f>ROUND(E456*U456,2)</f>
        <v>1.08</v>
      </c>
      <c r="W456" s="156"/>
      <c r="X456" s="156" t="s">
        <v>210</v>
      </c>
      <c r="Y456" s="147"/>
      <c r="Z456" s="147"/>
      <c r="AA456" s="147"/>
      <c r="AB456" s="147"/>
      <c r="AC456" s="147"/>
      <c r="AD456" s="147"/>
      <c r="AE456" s="147"/>
      <c r="AF456" s="147"/>
      <c r="AG456" s="147" t="s">
        <v>211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189" t="s">
        <v>650</v>
      </c>
      <c r="D457" s="178"/>
      <c r="E457" s="179">
        <v>4</v>
      </c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215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64">
        <v>95</v>
      </c>
      <c r="B458" s="165" t="s">
        <v>651</v>
      </c>
      <c r="C458" s="174" t="s">
        <v>652</v>
      </c>
      <c r="D458" s="166" t="s">
        <v>653</v>
      </c>
      <c r="E458" s="167">
        <v>2</v>
      </c>
      <c r="F458" s="168"/>
      <c r="G458" s="169">
        <f>ROUND(E458*F458,2)</f>
        <v>0</v>
      </c>
      <c r="H458" s="168"/>
      <c r="I458" s="169">
        <f>ROUND(E458*H458,2)</f>
        <v>0</v>
      </c>
      <c r="J458" s="168"/>
      <c r="K458" s="169">
        <f>ROUND(E458*J458,2)</f>
        <v>0</v>
      </c>
      <c r="L458" s="169">
        <v>15</v>
      </c>
      <c r="M458" s="169">
        <f>G458*(1+L458/100)</f>
        <v>0</v>
      </c>
      <c r="N458" s="169">
        <v>2.0000000000000002E-5</v>
      </c>
      <c r="O458" s="169">
        <f>ROUND(E458*N458,2)</f>
        <v>0</v>
      </c>
      <c r="P458" s="169">
        <v>0</v>
      </c>
      <c r="Q458" s="169">
        <f>ROUND(E458*P458,2)</f>
        <v>0</v>
      </c>
      <c r="R458" s="169"/>
      <c r="S458" s="169" t="s">
        <v>281</v>
      </c>
      <c r="T458" s="170" t="s">
        <v>190</v>
      </c>
      <c r="U458" s="156">
        <v>0</v>
      </c>
      <c r="V458" s="156">
        <f>ROUND(E458*U458,2)</f>
        <v>0</v>
      </c>
      <c r="W458" s="156"/>
      <c r="X458" s="156" t="s">
        <v>286</v>
      </c>
      <c r="Y458" s="147"/>
      <c r="Z458" s="147"/>
      <c r="AA458" s="147"/>
      <c r="AB458" s="147"/>
      <c r="AC458" s="147"/>
      <c r="AD458" s="147"/>
      <c r="AE458" s="147"/>
      <c r="AF458" s="147"/>
      <c r="AG458" s="147" t="s">
        <v>287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9" t="s">
        <v>634</v>
      </c>
      <c r="D459" s="178"/>
      <c r="E459" s="179">
        <v>2</v>
      </c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215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64">
        <v>96</v>
      </c>
      <c r="B460" s="165" t="s">
        <v>654</v>
      </c>
      <c r="C460" s="174" t="s">
        <v>655</v>
      </c>
      <c r="D460" s="166" t="s">
        <v>247</v>
      </c>
      <c r="E460" s="167">
        <v>5</v>
      </c>
      <c r="F460" s="168"/>
      <c r="G460" s="169">
        <f>ROUND(E460*F460,2)</f>
        <v>0</v>
      </c>
      <c r="H460" s="168"/>
      <c r="I460" s="169">
        <f>ROUND(E460*H460,2)</f>
        <v>0</v>
      </c>
      <c r="J460" s="168"/>
      <c r="K460" s="169">
        <f>ROUND(E460*J460,2)</f>
        <v>0</v>
      </c>
      <c r="L460" s="169">
        <v>15</v>
      </c>
      <c r="M460" s="169">
        <f>G460*(1+L460/100)</f>
        <v>0</v>
      </c>
      <c r="N460" s="169">
        <v>7.5000000000000002E-4</v>
      </c>
      <c r="O460" s="169">
        <f>ROUND(E460*N460,2)</f>
        <v>0</v>
      </c>
      <c r="P460" s="169">
        <v>0</v>
      </c>
      <c r="Q460" s="169">
        <f>ROUND(E460*P460,2)</f>
        <v>0</v>
      </c>
      <c r="R460" s="169" t="s">
        <v>285</v>
      </c>
      <c r="S460" s="169" t="s">
        <v>189</v>
      </c>
      <c r="T460" s="170" t="s">
        <v>209</v>
      </c>
      <c r="U460" s="156">
        <v>0</v>
      </c>
      <c r="V460" s="156">
        <f>ROUND(E460*U460,2)</f>
        <v>0</v>
      </c>
      <c r="W460" s="156"/>
      <c r="X460" s="156" t="s">
        <v>286</v>
      </c>
      <c r="Y460" s="147"/>
      <c r="Z460" s="147"/>
      <c r="AA460" s="147"/>
      <c r="AB460" s="147"/>
      <c r="AC460" s="147"/>
      <c r="AD460" s="147"/>
      <c r="AE460" s="147"/>
      <c r="AF460" s="147"/>
      <c r="AG460" s="147" t="s">
        <v>287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189" t="s">
        <v>642</v>
      </c>
      <c r="D461" s="178"/>
      <c r="E461" s="179">
        <v>1</v>
      </c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215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89" t="s">
        <v>643</v>
      </c>
      <c r="D462" s="178"/>
      <c r="E462" s="179">
        <v>2</v>
      </c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215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9" t="s">
        <v>634</v>
      </c>
      <c r="D463" s="178"/>
      <c r="E463" s="179">
        <v>2</v>
      </c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215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ht="22.5" outlineLevel="1" x14ac:dyDescent="0.2">
      <c r="A464" s="164">
        <v>97</v>
      </c>
      <c r="B464" s="165" t="s">
        <v>656</v>
      </c>
      <c r="C464" s="174" t="s">
        <v>657</v>
      </c>
      <c r="D464" s="166" t="s">
        <v>247</v>
      </c>
      <c r="E464" s="167">
        <v>1</v>
      </c>
      <c r="F464" s="168"/>
      <c r="G464" s="169">
        <f>ROUND(E464*F464,2)</f>
        <v>0</v>
      </c>
      <c r="H464" s="168"/>
      <c r="I464" s="169">
        <f>ROUND(E464*H464,2)</f>
        <v>0</v>
      </c>
      <c r="J464" s="168"/>
      <c r="K464" s="169">
        <f>ROUND(E464*J464,2)</f>
        <v>0</v>
      </c>
      <c r="L464" s="169">
        <v>15</v>
      </c>
      <c r="M464" s="169">
        <f>G464*(1+L464/100)</f>
        <v>0</v>
      </c>
      <c r="N464" s="169">
        <v>0</v>
      </c>
      <c r="O464" s="169">
        <f>ROUND(E464*N464,2)</f>
        <v>0</v>
      </c>
      <c r="P464" s="169">
        <v>0</v>
      </c>
      <c r="Q464" s="169">
        <f>ROUND(E464*P464,2)</f>
        <v>0</v>
      </c>
      <c r="R464" s="169" t="s">
        <v>285</v>
      </c>
      <c r="S464" s="169" t="s">
        <v>189</v>
      </c>
      <c r="T464" s="170" t="s">
        <v>209</v>
      </c>
      <c r="U464" s="156">
        <v>0</v>
      </c>
      <c r="V464" s="156">
        <f>ROUND(E464*U464,2)</f>
        <v>0</v>
      </c>
      <c r="W464" s="156"/>
      <c r="X464" s="156" t="s">
        <v>286</v>
      </c>
      <c r="Y464" s="147"/>
      <c r="Z464" s="147"/>
      <c r="AA464" s="147"/>
      <c r="AB464" s="147"/>
      <c r="AC464" s="147"/>
      <c r="AD464" s="147"/>
      <c r="AE464" s="147"/>
      <c r="AF464" s="147"/>
      <c r="AG464" s="147" t="s">
        <v>287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89" t="s">
        <v>406</v>
      </c>
      <c r="D465" s="178"/>
      <c r="E465" s="179">
        <v>1</v>
      </c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215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ht="22.5" outlineLevel="1" x14ac:dyDescent="0.2">
      <c r="A466" s="164">
        <v>98</v>
      </c>
      <c r="B466" s="165" t="s">
        <v>658</v>
      </c>
      <c r="C466" s="174" t="s">
        <v>659</v>
      </c>
      <c r="D466" s="166" t="s">
        <v>247</v>
      </c>
      <c r="E466" s="167">
        <v>2</v>
      </c>
      <c r="F466" s="168"/>
      <c r="G466" s="169">
        <f>ROUND(E466*F466,2)</f>
        <v>0</v>
      </c>
      <c r="H466" s="168"/>
      <c r="I466" s="169">
        <f>ROUND(E466*H466,2)</f>
        <v>0</v>
      </c>
      <c r="J466" s="168"/>
      <c r="K466" s="169">
        <f>ROUND(E466*J466,2)</f>
        <v>0</v>
      </c>
      <c r="L466" s="169">
        <v>15</v>
      </c>
      <c r="M466" s="169">
        <f>G466*(1+L466/100)</f>
        <v>0</v>
      </c>
      <c r="N466" s="169">
        <v>2.9000000000000001E-2</v>
      </c>
      <c r="O466" s="169">
        <f>ROUND(E466*N466,2)</f>
        <v>0.06</v>
      </c>
      <c r="P466" s="169">
        <v>0</v>
      </c>
      <c r="Q466" s="169">
        <f>ROUND(E466*P466,2)</f>
        <v>0</v>
      </c>
      <c r="R466" s="169" t="s">
        <v>285</v>
      </c>
      <c r="S466" s="169" t="s">
        <v>189</v>
      </c>
      <c r="T466" s="170" t="s">
        <v>209</v>
      </c>
      <c r="U466" s="156">
        <v>0</v>
      </c>
      <c r="V466" s="156">
        <f>ROUND(E466*U466,2)</f>
        <v>0</v>
      </c>
      <c r="W466" s="156"/>
      <c r="X466" s="156" t="s">
        <v>286</v>
      </c>
      <c r="Y466" s="147"/>
      <c r="Z466" s="147"/>
      <c r="AA466" s="147"/>
      <c r="AB466" s="147"/>
      <c r="AC466" s="147"/>
      <c r="AD466" s="147"/>
      <c r="AE466" s="147"/>
      <c r="AF466" s="147"/>
      <c r="AG466" s="147" t="s">
        <v>287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189" t="s">
        <v>639</v>
      </c>
      <c r="D467" s="178"/>
      <c r="E467" s="179">
        <v>2</v>
      </c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215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ht="33.75" outlineLevel="1" x14ac:dyDescent="0.2">
      <c r="A468" s="164">
        <v>99</v>
      </c>
      <c r="B468" s="165" t="s">
        <v>660</v>
      </c>
      <c r="C468" s="174" t="s">
        <v>661</v>
      </c>
      <c r="D468" s="166" t="s">
        <v>247</v>
      </c>
      <c r="E468" s="167">
        <v>2</v>
      </c>
      <c r="F468" s="168"/>
      <c r="G468" s="169">
        <f>ROUND(E468*F468,2)</f>
        <v>0</v>
      </c>
      <c r="H468" s="168"/>
      <c r="I468" s="169">
        <f>ROUND(E468*H468,2)</f>
        <v>0</v>
      </c>
      <c r="J468" s="168"/>
      <c r="K468" s="169">
        <f>ROUND(E468*J468,2)</f>
        <v>0</v>
      </c>
      <c r="L468" s="169">
        <v>15</v>
      </c>
      <c r="M468" s="169">
        <f>G468*(1+L468/100)</f>
        <v>0</v>
      </c>
      <c r="N468" s="169">
        <v>3.3000000000000002E-2</v>
      </c>
      <c r="O468" s="169">
        <f>ROUND(E468*N468,2)</f>
        <v>7.0000000000000007E-2</v>
      </c>
      <c r="P468" s="169">
        <v>0</v>
      </c>
      <c r="Q468" s="169">
        <f>ROUND(E468*P468,2)</f>
        <v>0</v>
      </c>
      <c r="R468" s="169" t="s">
        <v>285</v>
      </c>
      <c r="S468" s="169" t="s">
        <v>189</v>
      </c>
      <c r="T468" s="170" t="s">
        <v>209</v>
      </c>
      <c r="U468" s="156">
        <v>0</v>
      </c>
      <c r="V468" s="156">
        <f>ROUND(E468*U468,2)</f>
        <v>0</v>
      </c>
      <c r="W468" s="156"/>
      <c r="X468" s="156" t="s">
        <v>286</v>
      </c>
      <c r="Y468" s="147"/>
      <c r="Z468" s="147"/>
      <c r="AA468" s="147"/>
      <c r="AB468" s="147"/>
      <c r="AC468" s="147"/>
      <c r="AD468" s="147"/>
      <c r="AE468" s="147"/>
      <c r="AF468" s="147"/>
      <c r="AG468" s="147" t="s">
        <v>287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89" t="s">
        <v>638</v>
      </c>
      <c r="D469" s="178"/>
      <c r="E469" s="179">
        <v>2</v>
      </c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47"/>
      <c r="Z469" s="147"/>
      <c r="AA469" s="147"/>
      <c r="AB469" s="147"/>
      <c r="AC469" s="147"/>
      <c r="AD469" s="147"/>
      <c r="AE469" s="147"/>
      <c r="AF469" s="147"/>
      <c r="AG469" s="147" t="s">
        <v>215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ht="33.75" outlineLevel="1" x14ac:dyDescent="0.2">
      <c r="A470" s="164">
        <v>100</v>
      </c>
      <c r="B470" s="165" t="s">
        <v>662</v>
      </c>
      <c r="C470" s="174" t="s">
        <v>663</v>
      </c>
      <c r="D470" s="166" t="s">
        <v>247</v>
      </c>
      <c r="E470" s="167">
        <v>1</v>
      </c>
      <c r="F470" s="168"/>
      <c r="G470" s="169">
        <f>ROUND(E470*F470,2)</f>
        <v>0</v>
      </c>
      <c r="H470" s="168"/>
      <c r="I470" s="169">
        <f>ROUND(E470*H470,2)</f>
        <v>0</v>
      </c>
      <c r="J470" s="168"/>
      <c r="K470" s="169">
        <f>ROUND(E470*J470,2)</f>
        <v>0</v>
      </c>
      <c r="L470" s="169">
        <v>15</v>
      </c>
      <c r="M470" s="169">
        <f>G470*(1+L470/100)</f>
        <v>0</v>
      </c>
      <c r="N470" s="169">
        <v>3.6999999999999998E-2</v>
      </c>
      <c r="O470" s="169">
        <f>ROUND(E470*N470,2)</f>
        <v>0.04</v>
      </c>
      <c r="P470" s="169">
        <v>0</v>
      </c>
      <c r="Q470" s="169">
        <f>ROUND(E470*P470,2)</f>
        <v>0</v>
      </c>
      <c r="R470" s="169" t="s">
        <v>285</v>
      </c>
      <c r="S470" s="169" t="s">
        <v>189</v>
      </c>
      <c r="T470" s="170" t="s">
        <v>209</v>
      </c>
      <c r="U470" s="156">
        <v>0</v>
      </c>
      <c r="V470" s="156">
        <f>ROUND(E470*U470,2)</f>
        <v>0</v>
      </c>
      <c r="W470" s="156"/>
      <c r="X470" s="156" t="s">
        <v>286</v>
      </c>
      <c r="Y470" s="147"/>
      <c r="Z470" s="147"/>
      <c r="AA470" s="147"/>
      <c r="AB470" s="147"/>
      <c r="AC470" s="147"/>
      <c r="AD470" s="147"/>
      <c r="AE470" s="147"/>
      <c r="AF470" s="147"/>
      <c r="AG470" s="147" t="s">
        <v>287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9" t="s">
        <v>637</v>
      </c>
      <c r="D471" s="178"/>
      <c r="E471" s="179">
        <v>1</v>
      </c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215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ht="22.5" outlineLevel="1" x14ac:dyDescent="0.2">
      <c r="A472" s="164">
        <v>101</v>
      </c>
      <c r="B472" s="165" t="s">
        <v>664</v>
      </c>
      <c r="C472" s="174" t="s">
        <v>665</v>
      </c>
      <c r="D472" s="166" t="s">
        <v>247</v>
      </c>
      <c r="E472" s="167">
        <v>1</v>
      </c>
      <c r="F472" s="168"/>
      <c r="G472" s="169">
        <f>ROUND(E472*F472,2)</f>
        <v>0</v>
      </c>
      <c r="H472" s="168"/>
      <c r="I472" s="169">
        <f>ROUND(E472*H472,2)</f>
        <v>0</v>
      </c>
      <c r="J472" s="168"/>
      <c r="K472" s="169">
        <f>ROUND(E472*J472,2)</f>
        <v>0</v>
      </c>
      <c r="L472" s="169">
        <v>15</v>
      </c>
      <c r="M472" s="169">
        <f>G472*(1+L472/100)</f>
        <v>0</v>
      </c>
      <c r="N472" s="169">
        <v>3.3000000000000002E-2</v>
      </c>
      <c r="O472" s="169">
        <f>ROUND(E472*N472,2)</f>
        <v>0.03</v>
      </c>
      <c r="P472" s="169">
        <v>0</v>
      </c>
      <c r="Q472" s="169">
        <f>ROUND(E472*P472,2)</f>
        <v>0</v>
      </c>
      <c r="R472" s="169" t="s">
        <v>285</v>
      </c>
      <c r="S472" s="169" t="s">
        <v>189</v>
      </c>
      <c r="T472" s="170" t="s">
        <v>209</v>
      </c>
      <c r="U472" s="156">
        <v>0</v>
      </c>
      <c r="V472" s="156">
        <f>ROUND(E472*U472,2)</f>
        <v>0</v>
      </c>
      <c r="W472" s="156"/>
      <c r="X472" s="156" t="s">
        <v>286</v>
      </c>
      <c r="Y472" s="147"/>
      <c r="Z472" s="147"/>
      <c r="AA472" s="147"/>
      <c r="AB472" s="147"/>
      <c r="AC472" s="147"/>
      <c r="AD472" s="147"/>
      <c r="AE472" s="147"/>
      <c r="AF472" s="147"/>
      <c r="AG472" s="147" t="s">
        <v>287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89" t="s">
        <v>666</v>
      </c>
      <c r="D473" s="178"/>
      <c r="E473" s="179">
        <v>1</v>
      </c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215</v>
      </c>
      <c r="AH473" s="147">
        <v>5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ht="33.75" outlineLevel="1" x14ac:dyDescent="0.2">
      <c r="A474" s="164">
        <v>102</v>
      </c>
      <c r="B474" s="165" t="s">
        <v>667</v>
      </c>
      <c r="C474" s="174" t="s">
        <v>668</v>
      </c>
      <c r="D474" s="166" t="s">
        <v>247</v>
      </c>
      <c r="E474" s="167">
        <v>2</v>
      </c>
      <c r="F474" s="168"/>
      <c r="G474" s="169">
        <f>ROUND(E474*F474,2)</f>
        <v>0</v>
      </c>
      <c r="H474" s="168"/>
      <c r="I474" s="169">
        <f>ROUND(E474*H474,2)</f>
        <v>0</v>
      </c>
      <c r="J474" s="168"/>
      <c r="K474" s="169">
        <f>ROUND(E474*J474,2)</f>
        <v>0</v>
      </c>
      <c r="L474" s="169">
        <v>15</v>
      </c>
      <c r="M474" s="169">
        <f>G474*(1+L474/100)</f>
        <v>0</v>
      </c>
      <c r="N474" s="169">
        <v>1.6E-2</v>
      </c>
      <c r="O474" s="169">
        <f>ROUND(E474*N474,2)</f>
        <v>0.03</v>
      </c>
      <c r="P474" s="169">
        <v>0</v>
      </c>
      <c r="Q474" s="169">
        <f>ROUND(E474*P474,2)</f>
        <v>0</v>
      </c>
      <c r="R474" s="169" t="s">
        <v>285</v>
      </c>
      <c r="S474" s="169" t="s">
        <v>189</v>
      </c>
      <c r="T474" s="170" t="s">
        <v>209</v>
      </c>
      <c r="U474" s="156">
        <v>0</v>
      </c>
      <c r="V474" s="156">
        <f>ROUND(E474*U474,2)</f>
        <v>0</v>
      </c>
      <c r="W474" s="156"/>
      <c r="X474" s="156" t="s">
        <v>286</v>
      </c>
      <c r="Y474" s="147"/>
      <c r="Z474" s="147"/>
      <c r="AA474" s="147"/>
      <c r="AB474" s="147"/>
      <c r="AC474" s="147"/>
      <c r="AD474" s="147"/>
      <c r="AE474" s="147"/>
      <c r="AF474" s="147"/>
      <c r="AG474" s="147" t="s">
        <v>287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189" t="s">
        <v>634</v>
      </c>
      <c r="D475" s="178"/>
      <c r="E475" s="179">
        <v>2</v>
      </c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215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ht="33.75" outlineLevel="1" x14ac:dyDescent="0.2">
      <c r="A476" s="164">
        <v>103</v>
      </c>
      <c r="B476" s="165" t="s">
        <v>669</v>
      </c>
      <c r="C476" s="174" t="s">
        <v>670</v>
      </c>
      <c r="D476" s="166" t="s">
        <v>247</v>
      </c>
      <c r="E476" s="167">
        <v>2</v>
      </c>
      <c r="F476" s="168"/>
      <c r="G476" s="169">
        <f>ROUND(E476*F476,2)</f>
        <v>0</v>
      </c>
      <c r="H476" s="168"/>
      <c r="I476" s="169">
        <f>ROUND(E476*H476,2)</f>
        <v>0</v>
      </c>
      <c r="J476" s="168"/>
      <c r="K476" s="169">
        <f>ROUND(E476*J476,2)</f>
        <v>0</v>
      </c>
      <c r="L476" s="169">
        <v>15</v>
      </c>
      <c r="M476" s="169">
        <f>G476*(1+L476/100)</f>
        <v>0</v>
      </c>
      <c r="N476" s="169">
        <v>1.6E-2</v>
      </c>
      <c r="O476" s="169">
        <f>ROUND(E476*N476,2)</f>
        <v>0.03</v>
      </c>
      <c r="P476" s="169">
        <v>0</v>
      </c>
      <c r="Q476" s="169">
        <f>ROUND(E476*P476,2)</f>
        <v>0</v>
      </c>
      <c r="R476" s="169" t="s">
        <v>285</v>
      </c>
      <c r="S476" s="169" t="s">
        <v>189</v>
      </c>
      <c r="T476" s="170" t="s">
        <v>209</v>
      </c>
      <c r="U476" s="156">
        <v>0</v>
      </c>
      <c r="V476" s="156">
        <f>ROUND(E476*U476,2)</f>
        <v>0</v>
      </c>
      <c r="W476" s="156"/>
      <c r="X476" s="156" t="s">
        <v>286</v>
      </c>
      <c r="Y476" s="147"/>
      <c r="Z476" s="147"/>
      <c r="AA476" s="147"/>
      <c r="AB476" s="147"/>
      <c r="AC476" s="147"/>
      <c r="AD476" s="147"/>
      <c r="AE476" s="147"/>
      <c r="AF476" s="147"/>
      <c r="AG476" s="147" t="s">
        <v>287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89" t="s">
        <v>643</v>
      </c>
      <c r="D477" s="178"/>
      <c r="E477" s="179">
        <v>2</v>
      </c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215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ht="33.75" outlineLevel="1" x14ac:dyDescent="0.2">
      <c r="A478" s="164">
        <v>104</v>
      </c>
      <c r="B478" s="165" t="s">
        <v>671</v>
      </c>
      <c r="C478" s="174" t="s">
        <v>672</v>
      </c>
      <c r="D478" s="166" t="s">
        <v>247</v>
      </c>
      <c r="E478" s="167">
        <v>1</v>
      </c>
      <c r="F478" s="168"/>
      <c r="G478" s="169">
        <f>ROUND(E478*F478,2)</f>
        <v>0</v>
      </c>
      <c r="H478" s="168"/>
      <c r="I478" s="169">
        <f>ROUND(E478*H478,2)</f>
        <v>0</v>
      </c>
      <c r="J478" s="168"/>
      <c r="K478" s="169">
        <f>ROUND(E478*J478,2)</f>
        <v>0</v>
      </c>
      <c r="L478" s="169">
        <v>15</v>
      </c>
      <c r="M478" s="169">
        <f>G478*(1+L478/100)</f>
        <v>0</v>
      </c>
      <c r="N478" s="169">
        <v>1.6E-2</v>
      </c>
      <c r="O478" s="169">
        <f>ROUND(E478*N478,2)</f>
        <v>0.02</v>
      </c>
      <c r="P478" s="169">
        <v>0</v>
      </c>
      <c r="Q478" s="169">
        <f>ROUND(E478*P478,2)</f>
        <v>0</v>
      </c>
      <c r="R478" s="169" t="s">
        <v>285</v>
      </c>
      <c r="S478" s="169" t="s">
        <v>189</v>
      </c>
      <c r="T478" s="170" t="s">
        <v>209</v>
      </c>
      <c r="U478" s="156">
        <v>0</v>
      </c>
      <c r="V478" s="156">
        <f>ROUND(E478*U478,2)</f>
        <v>0</v>
      </c>
      <c r="W478" s="156"/>
      <c r="X478" s="156" t="s">
        <v>286</v>
      </c>
      <c r="Y478" s="147"/>
      <c r="Z478" s="147"/>
      <c r="AA478" s="147"/>
      <c r="AB478" s="147"/>
      <c r="AC478" s="147"/>
      <c r="AD478" s="147"/>
      <c r="AE478" s="147"/>
      <c r="AF478" s="147"/>
      <c r="AG478" s="147" t="s">
        <v>287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189" t="s">
        <v>642</v>
      </c>
      <c r="D479" s="178"/>
      <c r="E479" s="179">
        <v>1</v>
      </c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215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64">
        <v>105</v>
      </c>
      <c r="B480" s="165" t="s">
        <v>673</v>
      </c>
      <c r="C480" s="174" t="s">
        <v>674</v>
      </c>
      <c r="D480" s="166" t="s">
        <v>252</v>
      </c>
      <c r="E480" s="167">
        <v>0.42788999999999999</v>
      </c>
      <c r="F480" s="168"/>
      <c r="G480" s="169">
        <f>ROUND(E480*F480,2)</f>
        <v>0</v>
      </c>
      <c r="H480" s="168"/>
      <c r="I480" s="169">
        <f>ROUND(E480*H480,2)</f>
        <v>0</v>
      </c>
      <c r="J480" s="168"/>
      <c r="K480" s="169">
        <f>ROUND(E480*J480,2)</f>
        <v>0</v>
      </c>
      <c r="L480" s="169">
        <v>15</v>
      </c>
      <c r="M480" s="169">
        <f>G480*(1+L480/100)</f>
        <v>0</v>
      </c>
      <c r="N480" s="169">
        <v>0</v>
      </c>
      <c r="O480" s="169">
        <f>ROUND(E480*N480,2)</f>
        <v>0</v>
      </c>
      <c r="P480" s="169">
        <v>0</v>
      </c>
      <c r="Q480" s="169">
        <f>ROUND(E480*P480,2)</f>
        <v>0</v>
      </c>
      <c r="R480" s="169" t="s">
        <v>619</v>
      </c>
      <c r="S480" s="169" t="s">
        <v>189</v>
      </c>
      <c r="T480" s="170" t="s">
        <v>209</v>
      </c>
      <c r="U480" s="156">
        <v>2.2549999999999999</v>
      </c>
      <c r="V480" s="156">
        <f>ROUND(E480*U480,2)</f>
        <v>0.96</v>
      </c>
      <c r="W480" s="156"/>
      <c r="X480" s="156" t="s">
        <v>502</v>
      </c>
      <c r="Y480" s="147"/>
      <c r="Z480" s="147"/>
      <c r="AA480" s="147"/>
      <c r="AB480" s="147"/>
      <c r="AC480" s="147"/>
      <c r="AD480" s="147"/>
      <c r="AE480" s="147"/>
      <c r="AF480" s="147"/>
      <c r="AG480" s="147" t="s">
        <v>503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54"/>
      <c r="B481" s="155"/>
      <c r="C481" s="260" t="s">
        <v>549</v>
      </c>
      <c r="D481" s="261"/>
      <c r="E481" s="261"/>
      <c r="F481" s="261"/>
      <c r="G481" s="261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213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89" t="s">
        <v>505</v>
      </c>
      <c r="D482" s="178"/>
      <c r="E482" s="179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215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189" t="s">
        <v>675</v>
      </c>
      <c r="D483" s="178"/>
      <c r="E483" s="179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47"/>
      <c r="Z483" s="147"/>
      <c r="AA483" s="147"/>
      <c r="AB483" s="147"/>
      <c r="AC483" s="147"/>
      <c r="AD483" s="147"/>
      <c r="AE483" s="147"/>
      <c r="AF483" s="147"/>
      <c r="AG483" s="147" t="s">
        <v>215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89" t="s">
        <v>676</v>
      </c>
      <c r="D484" s="178"/>
      <c r="E484" s="179">
        <v>0.42788999999999999</v>
      </c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215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x14ac:dyDescent="0.2">
      <c r="A485" s="158" t="s">
        <v>184</v>
      </c>
      <c r="B485" s="159" t="s">
        <v>130</v>
      </c>
      <c r="C485" s="173" t="s">
        <v>131</v>
      </c>
      <c r="D485" s="160"/>
      <c r="E485" s="161"/>
      <c r="F485" s="162"/>
      <c r="G485" s="162">
        <f>SUMIF(AG486:AG487,"&lt;&gt;NOR",G486:G487)</f>
        <v>0</v>
      </c>
      <c r="H485" s="162"/>
      <c r="I485" s="162">
        <f>SUM(I486:I487)</f>
        <v>0</v>
      </c>
      <c r="J485" s="162"/>
      <c r="K485" s="162">
        <f>SUM(K486:K487)</f>
        <v>0</v>
      </c>
      <c r="L485" s="162"/>
      <c r="M485" s="162">
        <f>SUM(M486:M487)</f>
        <v>0</v>
      </c>
      <c r="N485" s="162"/>
      <c r="O485" s="162">
        <f>SUM(O486:O487)</f>
        <v>0</v>
      </c>
      <c r="P485" s="162"/>
      <c r="Q485" s="162">
        <f>SUM(Q486:Q487)</f>
        <v>0.05</v>
      </c>
      <c r="R485" s="162"/>
      <c r="S485" s="162"/>
      <c r="T485" s="163"/>
      <c r="U485" s="157"/>
      <c r="V485" s="157">
        <f>SUM(V486:V487)</f>
        <v>4.8499999999999996</v>
      </c>
      <c r="W485" s="157"/>
      <c r="X485" s="157"/>
      <c r="AG485" t="s">
        <v>185</v>
      </c>
    </row>
    <row r="486" spans="1:60" ht="22.5" outlineLevel="1" x14ac:dyDescent="0.2">
      <c r="A486" s="164">
        <v>106</v>
      </c>
      <c r="B486" s="165" t="s">
        <v>677</v>
      </c>
      <c r="C486" s="174" t="s">
        <v>678</v>
      </c>
      <c r="D486" s="166" t="s">
        <v>679</v>
      </c>
      <c r="E486" s="167">
        <v>50</v>
      </c>
      <c r="F486" s="168"/>
      <c r="G486" s="169">
        <f>ROUND(E486*F486,2)</f>
        <v>0</v>
      </c>
      <c r="H486" s="168"/>
      <c r="I486" s="169">
        <f>ROUND(E486*H486,2)</f>
        <v>0</v>
      </c>
      <c r="J486" s="168"/>
      <c r="K486" s="169">
        <f>ROUND(E486*J486,2)</f>
        <v>0</v>
      </c>
      <c r="L486" s="169">
        <v>15</v>
      </c>
      <c r="M486" s="169">
        <f>G486*(1+L486/100)</f>
        <v>0</v>
      </c>
      <c r="N486" s="169">
        <v>5.0000000000000002E-5</v>
      </c>
      <c r="O486" s="169">
        <f>ROUND(E486*N486,2)</f>
        <v>0</v>
      </c>
      <c r="P486" s="169">
        <v>1E-3</v>
      </c>
      <c r="Q486" s="169">
        <f>ROUND(E486*P486,2)</f>
        <v>0.05</v>
      </c>
      <c r="R486" s="169" t="s">
        <v>680</v>
      </c>
      <c r="S486" s="169" t="s">
        <v>189</v>
      </c>
      <c r="T486" s="170" t="s">
        <v>209</v>
      </c>
      <c r="U486" s="156">
        <v>9.7000000000000003E-2</v>
      </c>
      <c r="V486" s="156">
        <f>ROUND(E486*U486,2)</f>
        <v>4.8499999999999996</v>
      </c>
      <c r="W486" s="156"/>
      <c r="X486" s="156" t="s">
        <v>210</v>
      </c>
      <c r="Y486" s="147"/>
      <c r="Z486" s="147"/>
      <c r="AA486" s="147"/>
      <c r="AB486" s="147"/>
      <c r="AC486" s="147"/>
      <c r="AD486" s="147"/>
      <c r="AE486" s="147"/>
      <c r="AF486" s="147"/>
      <c r="AG486" s="147" t="s">
        <v>211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189" t="s">
        <v>681</v>
      </c>
      <c r="D487" s="178"/>
      <c r="E487" s="179">
        <v>50</v>
      </c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47"/>
      <c r="Z487" s="147"/>
      <c r="AA487" s="147"/>
      <c r="AB487" s="147"/>
      <c r="AC487" s="147"/>
      <c r="AD487" s="147"/>
      <c r="AE487" s="147"/>
      <c r="AF487" s="147"/>
      <c r="AG487" s="147" t="s">
        <v>215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x14ac:dyDescent="0.2">
      <c r="A488" s="158" t="s">
        <v>184</v>
      </c>
      <c r="B488" s="159" t="s">
        <v>132</v>
      </c>
      <c r="C488" s="173" t="s">
        <v>133</v>
      </c>
      <c r="D488" s="160"/>
      <c r="E488" s="161"/>
      <c r="F488" s="162"/>
      <c r="G488" s="162">
        <f>SUMIF(AG489:AG489,"&lt;&gt;NOR",G489:G489)</f>
        <v>0</v>
      </c>
      <c r="H488" s="162"/>
      <c r="I488" s="162">
        <f>SUM(I489:I489)</f>
        <v>0</v>
      </c>
      <c r="J488" s="162"/>
      <c r="K488" s="162">
        <f>SUM(K489:K489)</f>
        <v>0</v>
      </c>
      <c r="L488" s="162"/>
      <c r="M488" s="162">
        <f>SUM(M489:M489)</f>
        <v>0</v>
      </c>
      <c r="N488" s="162"/>
      <c r="O488" s="162">
        <f>SUM(O489:O489)</f>
        <v>0</v>
      </c>
      <c r="P488" s="162"/>
      <c r="Q488" s="162">
        <f>SUM(Q489:Q489)</f>
        <v>0</v>
      </c>
      <c r="R488" s="162"/>
      <c r="S488" s="162"/>
      <c r="T488" s="163"/>
      <c r="U488" s="157"/>
      <c r="V488" s="157">
        <f>SUM(V489:V489)</f>
        <v>4.4000000000000004</v>
      </c>
      <c r="W488" s="157"/>
      <c r="X488" s="157"/>
      <c r="AG488" t="s">
        <v>185</v>
      </c>
    </row>
    <row r="489" spans="1:60" outlineLevel="1" x14ac:dyDescent="0.2">
      <c r="A489" s="182">
        <v>107</v>
      </c>
      <c r="B489" s="183" t="s">
        <v>682</v>
      </c>
      <c r="C489" s="191" t="s">
        <v>683</v>
      </c>
      <c r="D489" s="184" t="s">
        <v>247</v>
      </c>
      <c r="E489" s="185">
        <v>4</v>
      </c>
      <c r="F489" s="186"/>
      <c r="G489" s="187">
        <f>ROUND(E489*F489,2)</f>
        <v>0</v>
      </c>
      <c r="H489" s="186"/>
      <c r="I489" s="187">
        <f>ROUND(E489*H489,2)</f>
        <v>0</v>
      </c>
      <c r="J489" s="186"/>
      <c r="K489" s="187">
        <f>ROUND(E489*J489,2)</f>
        <v>0</v>
      </c>
      <c r="L489" s="187">
        <v>15</v>
      </c>
      <c r="M489" s="187">
        <f>G489*(1+L489/100)</f>
        <v>0</v>
      </c>
      <c r="N489" s="187">
        <v>0</v>
      </c>
      <c r="O489" s="187">
        <f>ROUND(E489*N489,2)</f>
        <v>0</v>
      </c>
      <c r="P489" s="187">
        <v>0</v>
      </c>
      <c r="Q489" s="187">
        <f>ROUND(E489*P489,2)</f>
        <v>0</v>
      </c>
      <c r="R489" s="187"/>
      <c r="S489" s="187" t="s">
        <v>281</v>
      </c>
      <c r="T489" s="188" t="s">
        <v>209</v>
      </c>
      <c r="U489" s="156">
        <v>1.1000000000000001</v>
      </c>
      <c r="V489" s="156">
        <f>ROUND(E489*U489,2)</f>
        <v>4.4000000000000004</v>
      </c>
      <c r="W489" s="156"/>
      <c r="X489" s="156" t="s">
        <v>210</v>
      </c>
      <c r="Y489" s="147"/>
      <c r="Z489" s="147"/>
      <c r="AA489" s="147"/>
      <c r="AB489" s="147"/>
      <c r="AC489" s="147"/>
      <c r="AD489" s="147"/>
      <c r="AE489" s="147"/>
      <c r="AF489" s="147"/>
      <c r="AG489" s="147" t="s">
        <v>211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x14ac:dyDescent="0.2">
      <c r="A490" s="158" t="s">
        <v>184</v>
      </c>
      <c r="B490" s="159" t="s">
        <v>134</v>
      </c>
      <c r="C490" s="173" t="s">
        <v>135</v>
      </c>
      <c r="D490" s="160"/>
      <c r="E490" s="161"/>
      <c r="F490" s="162"/>
      <c r="G490" s="162">
        <f>SUMIF(AG491:AG522,"&lt;&gt;NOR",G491:G522)</f>
        <v>0</v>
      </c>
      <c r="H490" s="162"/>
      <c r="I490" s="162">
        <f>SUM(I491:I522)</f>
        <v>0</v>
      </c>
      <c r="J490" s="162"/>
      <c r="K490" s="162">
        <f>SUM(K491:K522)</f>
        <v>0</v>
      </c>
      <c r="L490" s="162"/>
      <c r="M490" s="162">
        <f>SUM(M491:M522)</f>
        <v>0</v>
      </c>
      <c r="N490" s="162"/>
      <c r="O490" s="162">
        <f>SUM(O491:O522)</f>
        <v>0.51</v>
      </c>
      <c r="P490" s="162"/>
      <c r="Q490" s="162">
        <f>SUM(Q491:Q522)</f>
        <v>0</v>
      </c>
      <c r="R490" s="162"/>
      <c r="S490" s="162"/>
      <c r="T490" s="163"/>
      <c r="U490" s="157"/>
      <c r="V490" s="157">
        <f>SUM(V491:V522)</f>
        <v>31.43</v>
      </c>
      <c r="W490" s="157"/>
      <c r="X490" s="157"/>
      <c r="AG490" t="s">
        <v>185</v>
      </c>
    </row>
    <row r="491" spans="1:60" outlineLevel="1" x14ac:dyDescent="0.2">
      <c r="A491" s="164">
        <v>108</v>
      </c>
      <c r="B491" s="165" t="s">
        <v>684</v>
      </c>
      <c r="C491" s="174" t="s">
        <v>685</v>
      </c>
      <c r="D491" s="166" t="s">
        <v>226</v>
      </c>
      <c r="E491" s="167">
        <v>16.62</v>
      </c>
      <c r="F491" s="168"/>
      <c r="G491" s="169">
        <f>ROUND(E491*F491,2)</f>
        <v>0</v>
      </c>
      <c r="H491" s="168"/>
      <c r="I491" s="169">
        <f>ROUND(E491*H491,2)</f>
        <v>0</v>
      </c>
      <c r="J491" s="168"/>
      <c r="K491" s="169">
        <f>ROUND(E491*J491,2)</f>
        <v>0</v>
      </c>
      <c r="L491" s="169">
        <v>15</v>
      </c>
      <c r="M491" s="169">
        <f>G491*(1+L491/100)</f>
        <v>0</v>
      </c>
      <c r="N491" s="169">
        <v>2.1000000000000001E-4</v>
      </c>
      <c r="O491" s="169">
        <f>ROUND(E491*N491,2)</f>
        <v>0</v>
      </c>
      <c r="P491" s="169">
        <v>0</v>
      </c>
      <c r="Q491" s="169">
        <f>ROUND(E491*P491,2)</f>
        <v>0</v>
      </c>
      <c r="R491" s="169" t="s">
        <v>686</v>
      </c>
      <c r="S491" s="169" t="s">
        <v>189</v>
      </c>
      <c r="T491" s="170" t="s">
        <v>209</v>
      </c>
      <c r="U491" s="156">
        <v>0.05</v>
      </c>
      <c r="V491" s="156">
        <f>ROUND(E491*U491,2)</f>
        <v>0.83</v>
      </c>
      <c r="W491" s="156"/>
      <c r="X491" s="156" t="s">
        <v>210</v>
      </c>
      <c r="Y491" s="147"/>
      <c r="Z491" s="147"/>
      <c r="AA491" s="147"/>
      <c r="AB491" s="147"/>
      <c r="AC491" s="147"/>
      <c r="AD491" s="147"/>
      <c r="AE491" s="147"/>
      <c r="AF491" s="147"/>
      <c r="AG491" s="147" t="s">
        <v>211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189" t="s">
        <v>687</v>
      </c>
      <c r="D492" s="178"/>
      <c r="E492" s="179">
        <v>16.62</v>
      </c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47"/>
      <c r="Z492" s="147"/>
      <c r="AA492" s="147"/>
      <c r="AB492" s="147"/>
      <c r="AC492" s="147"/>
      <c r="AD492" s="147"/>
      <c r="AE492" s="147"/>
      <c r="AF492" s="147"/>
      <c r="AG492" s="147" t="s">
        <v>215</v>
      </c>
      <c r="AH492" s="147">
        <v>5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ht="22.5" outlineLevel="1" x14ac:dyDescent="0.2">
      <c r="A493" s="164">
        <v>109</v>
      </c>
      <c r="B493" s="165" t="s">
        <v>688</v>
      </c>
      <c r="C493" s="174" t="s">
        <v>689</v>
      </c>
      <c r="D493" s="166" t="s">
        <v>226</v>
      </c>
      <c r="E493" s="167">
        <v>11.77</v>
      </c>
      <c r="F493" s="168"/>
      <c r="G493" s="169">
        <f>ROUND(E493*F493,2)</f>
        <v>0</v>
      </c>
      <c r="H493" s="168"/>
      <c r="I493" s="169">
        <f>ROUND(E493*H493,2)</f>
        <v>0</v>
      </c>
      <c r="J493" s="168"/>
      <c r="K493" s="169">
        <f>ROUND(E493*J493,2)</f>
        <v>0</v>
      </c>
      <c r="L493" s="169">
        <v>15</v>
      </c>
      <c r="M493" s="169">
        <f>G493*(1+L493/100)</f>
        <v>0</v>
      </c>
      <c r="N493" s="169">
        <v>6.5100000000000002E-3</v>
      </c>
      <c r="O493" s="169">
        <f>ROUND(E493*N493,2)</f>
        <v>0.08</v>
      </c>
      <c r="P493" s="169">
        <v>0</v>
      </c>
      <c r="Q493" s="169">
        <f>ROUND(E493*P493,2)</f>
        <v>0</v>
      </c>
      <c r="R493" s="169" t="s">
        <v>686</v>
      </c>
      <c r="S493" s="169" t="s">
        <v>189</v>
      </c>
      <c r="T493" s="170" t="s">
        <v>209</v>
      </c>
      <c r="U493" s="156">
        <v>0.25</v>
      </c>
      <c r="V493" s="156">
        <f>ROUND(E493*U493,2)</f>
        <v>2.94</v>
      </c>
      <c r="W493" s="156"/>
      <c r="X493" s="156" t="s">
        <v>210</v>
      </c>
      <c r="Y493" s="147"/>
      <c r="Z493" s="147"/>
      <c r="AA493" s="147"/>
      <c r="AB493" s="147"/>
      <c r="AC493" s="147"/>
      <c r="AD493" s="147"/>
      <c r="AE493" s="147"/>
      <c r="AF493" s="147"/>
      <c r="AG493" s="147" t="s">
        <v>211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189" t="s">
        <v>690</v>
      </c>
      <c r="D494" s="178"/>
      <c r="E494" s="179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215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9" t="s">
        <v>317</v>
      </c>
      <c r="D495" s="178"/>
      <c r="E495" s="179">
        <v>10.43</v>
      </c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215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9" t="s">
        <v>301</v>
      </c>
      <c r="D496" s="178"/>
      <c r="E496" s="179">
        <v>1.34</v>
      </c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215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ht="22.5" outlineLevel="1" x14ac:dyDescent="0.2">
      <c r="A497" s="164">
        <v>110</v>
      </c>
      <c r="B497" s="165" t="s">
        <v>691</v>
      </c>
      <c r="C497" s="174" t="s">
        <v>692</v>
      </c>
      <c r="D497" s="166" t="s">
        <v>232</v>
      </c>
      <c r="E497" s="167">
        <v>10.9</v>
      </c>
      <c r="F497" s="168"/>
      <c r="G497" s="169">
        <f>ROUND(E497*F497,2)</f>
        <v>0</v>
      </c>
      <c r="H497" s="168"/>
      <c r="I497" s="169">
        <f>ROUND(E497*H497,2)</f>
        <v>0</v>
      </c>
      <c r="J497" s="168"/>
      <c r="K497" s="169">
        <f>ROUND(E497*J497,2)</f>
        <v>0</v>
      </c>
      <c r="L497" s="169">
        <v>15</v>
      </c>
      <c r="M497" s="169">
        <f>G497*(1+L497/100)</f>
        <v>0</v>
      </c>
      <c r="N497" s="169">
        <v>2.9999999999999997E-4</v>
      </c>
      <c r="O497" s="169">
        <f>ROUND(E497*N497,2)</f>
        <v>0</v>
      </c>
      <c r="P497" s="169">
        <v>0</v>
      </c>
      <c r="Q497" s="169">
        <f>ROUND(E497*P497,2)</f>
        <v>0</v>
      </c>
      <c r="R497" s="169" t="s">
        <v>686</v>
      </c>
      <c r="S497" s="169" t="s">
        <v>189</v>
      </c>
      <c r="T497" s="170" t="s">
        <v>209</v>
      </c>
      <c r="U497" s="156">
        <v>0.23599999999999999</v>
      </c>
      <c r="V497" s="156">
        <f>ROUND(E497*U497,2)</f>
        <v>2.57</v>
      </c>
      <c r="W497" s="156"/>
      <c r="X497" s="156" t="s">
        <v>210</v>
      </c>
      <c r="Y497" s="147"/>
      <c r="Z497" s="147"/>
      <c r="AA497" s="147"/>
      <c r="AB497" s="147"/>
      <c r="AC497" s="147"/>
      <c r="AD497" s="147"/>
      <c r="AE497" s="147"/>
      <c r="AF497" s="147"/>
      <c r="AG497" s="147" t="s">
        <v>211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189" t="s">
        <v>693</v>
      </c>
      <c r="D498" s="178"/>
      <c r="E498" s="179">
        <v>14.9</v>
      </c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215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189" t="s">
        <v>521</v>
      </c>
      <c r="D499" s="178"/>
      <c r="E499" s="179">
        <v>-4</v>
      </c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47"/>
      <c r="Z499" s="147"/>
      <c r="AA499" s="147"/>
      <c r="AB499" s="147"/>
      <c r="AC499" s="147"/>
      <c r="AD499" s="147"/>
      <c r="AE499" s="147"/>
      <c r="AF499" s="147"/>
      <c r="AG499" s="147" t="s">
        <v>215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ht="22.5" outlineLevel="1" x14ac:dyDescent="0.2">
      <c r="A500" s="164">
        <v>111</v>
      </c>
      <c r="B500" s="165" t="s">
        <v>694</v>
      </c>
      <c r="C500" s="174" t="s">
        <v>695</v>
      </c>
      <c r="D500" s="166" t="s">
        <v>226</v>
      </c>
      <c r="E500" s="167">
        <v>16.62</v>
      </c>
      <c r="F500" s="168"/>
      <c r="G500" s="169">
        <f>ROUND(E500*F500,2)</f>
        <v>0</v>
      </c>
      <c r="H500" s="168"/>
      <c r="I500" s="169">
        <f>ROUND(E500*H500,2)</f>
        <v>0</v>
      </c>
      <c r="J500" s="168"/>
      <c r="K500" s="169">
        <f>ROUND(E500*J500,2)</f>
        <v>0</v>
      </c>
      <c r="L500" s="169">
        <v>15</v>
      </c>
      <c r="M500" s="169">
        <f>G500*(1+L500/100)</f>
        <v>0</v>
      </c>
      <c r="N500" s="169">
        <v>3.7799999999999999E-3</v>
      </c>
      <c r="O500" s="169">
        <f>ROUND(E500*N500,2)</f>
        <v>0.06</v>
      </c>
      <c r="P500" s="169">
        <v>0</v>
      </c>
      <c r="Q500" s="169">
        <f>ROUND(E500*P500,2)</f>
        <v>0</v>
      </c>
      <c r="R500" s="169" t="s">
        <v>686</v>
      </c>
      <c r="S500" s="169" t="s">
        <v>189</v>
      </c>
      <c r="T500" s="170" t="s">
        <v>209</v>
      </c>
      <c r="U500" s="156">
        <v>1.3466</v>
      </c>
      <c r="V500" s="156">
        <f>ROUND(E500*U500,2)</f>
        <v>22.38</v>
      </c>
      <c r="W500" s="156"/>
      <c r="X500" s="156" t="s">
        <v>210</v>
      </c>
      <c r="Y500" s="147"/>
      <c r="Z500" s="147"/>
      <c r="AA500" s="147"/>
      <c r="AB500" s="147"/>
      <c r="AC500" s="147"/>
      <c r="AD500" s="147"/>
      <c r="AE500" s="147"/>
      <c r="AF500" s="147"/>
      <c r="AG500" s="147" t="s">
        <v>211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89" t="s">
        <v>516</v>
      </c>
      <c r="D501" s="178"/>
      <c r="E501" s="179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215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189" t="s">
        <v>317</v>
      </c>
      <c r="D502" s="178"/>
      <c r="E502" s="179">
        <v>10.43</v>
      </c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215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">
      <c r="A503" s="154"/>
      <c r="B503" s="155"/>
      <c r="C503" s="189" t="s">
        <v>300</v>
      </c>
      <c r="D503" s="178"/>
      <c r="E503" s="179">
        <v>4.8499999999999996</v>
      </c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47"/>
      <c r="Z503" s="147"/>
      <c r="AA503" s="147"/>
      <c r="AB503" s="147"/>
      <c r="AC503" s="147"/>
      <c r="AD503" s="147"/>
      <c r="AE503" s="147"/>
      <c r="AF503" s="147"/>
      <c r="AG503" s="147" t="s">
        <v>215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89" t="s">
        <v>301</v>
      </c>
      <c r="D504" s="178"/>
      <c r="E504" s="179">
        <v>1.34</v>
      </c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215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64">
        <v>112</v>
      </c>
      <c r="B505" s="165" t="s">
        <v>696</v>
      </c>
      <c r="C505" s="174" t="s">
        <v>697</v>
      </c>
      <c r="D505" s="166" t="s">
        <v>232</v>
      </c>
      <c r="E505" s="167">
        <v>26.72</v>
      </c>
      <c r="F505" s="168"/>
      <c r="G505" s="169">
        <f>ROUND(E505*F505,2)</f>
        <v>0</v>
      </c>
      <c r="H505" s="168"/>
      <c r="I505" s="169">
        <f>ROUND(E505*H505,2)</f>
        <v>0</v>
      </c>
      <c r="J505" s="168"/>
      <c r="K505" s="169">
        <f>ROUND(E505*J505,2)</f>
        <v>0</v>
      </c>
      <c r="L505" s="169">
        <v>15</v>
      </c>
      <c r="M505" s="169">
        <f>G505*(1+L505/100)</f>
        <v>0</v>
      </c>
      <c r="N505" s="169">
        <v>4.0000000000000003E-5</v>
      </c>
      <c r="O505" s="169">
        <f>ROUND(E505*N505,2)</f>
        <v>0</v>
      </c>
      <c r="P505" s="169">
        <v>0</v>
      </c>
      <c r="Q505" s="169">
        <f>ROUND(E505*P505,2)</f>
        <v>0</v>
      </c>
      <c r="R505" s="169" t="s">
        <v>686</v>
      </c>
      <c r="S505" s="169" t="s">
        <v>189</v>
      </c>
      <c r="T505" s="170" t="s">
        <v>209</v>
      </c>
      <c r="U505" s="156">
        <v>7.0000000000000007E-2</v>
      </c>
      <c r="V505" s="156">
        <f>ROUND(E505*U505,2)</f>
        <v>1.87</v>
      </c>
      <c r="W505" s="156"/>
      <c r="X505" s="156" t="s">
        <v>210</v>
      </c>
      <c r="Y505" s="147"/>
      <c r="Z505" s="147"/>
      <c r="AA505" s="147"/>
      <c r="AB505" s="147"/>
      <c r="AC505" s="147"/>
      <c r="AD505" s="147"/>
      <c r="AE505" s="147"/>
      <c r="AF505" s="147"/>
      <c r="AG505" s="147" t="s">
        <v>211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249" t="s">
        <v>698</v>
      </c>
      <c r="D506" s="250"/>
      <c r="E506" s="250"/>
      <c r="F506" s="250"/>
      <c r="G506" s="250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47"/>
      <c r="Z506" s="147"/>
      <c r="AA506" s="147"/>
      <c r="AB506" s="147"/>
      <c r="AC506" s="147"/>
      <c r="AD506" s="147"/>
      <c r="AE506" s="147"/>
      <c r="AF506" s="147"/>
      <c r="AG506" s="147" t="s">
        <v>194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89" t="s">
        <v>699</v>
      </c>
      <c r="D507" s="178"/>
      <c r="E507" s="179">
        <v>10.9</v>
      </c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215</v>
      </c>
      <c r="AH507" s="147">
        <v>5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189" t="s">
        <v>700</v>
      </c>
      <c r="D508" s="178"/>
      <c r="E508" s="179">
        <v>11.12</v>
      </c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215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189" t="s">
        <v>523</v>
      </c>
      <c r="D509" s="178"/>
      <c r="E509" s="179">
        <v>-0.7</v>
      </c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215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189" t="s">
        <v>701</v>
      </c>
      <c r="D510" s="178"/>
      <c r="E510" s="179">
        <v>5.2</v>
      </c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215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54"/>
      <c r="B511" s="155"/>
      <c r="C511" s="189" t="s">
        <v>702</v>
      </c>
      <c r="D511" s="178"/>
      <c r="E511" s="179">
        <v>0.9</v>
      </c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215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89" t="s">
        <v>523</v>
      </c>
      <c r="D512" s="178"/>
      <c r="E512" s="179">
        <v>-0.7</v>
      </c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215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ht="22.5" outlineLevel="1" x14ac:dyDescent="0.2">
      <c r="A513" s="164">
        <v>113</v>
      </c>
      <c r="B513" s="165" t="s">
        <v>703</v>
      </c>
      <c r="C513" s="174" t="s">
        <v>704</v>
      </c>
      <c r="D513" s="166" t="s">
        <v>226</v>
      </c>
      <c r="E513" s="167">
        <v>18.282</v>
      </c>
      <c r="F513" s="168"/>
      <c r="G513" s="169">
        <f>ROUND(E513*F513,2)</f>
        <v>0</v>
      </c>
      <c r="H513" s="168"/>
      <c r="I513" s="169">
        <f>ROUND(E513*H513,2)</f>
        <v>0</v>
      </c>
      <c r="J513" s="168"/>
      <c r="K513" s="169">
        <f>ROUND(E513*J513,2)</f>
        <v>0</v>
      </c>
      <c r="L513" s="169">
        <v>15</v>
      </c>
      <c r="M513" s="169">
        <f>G513*(1+L513/100)</f>
        <v>0</v>
      </c>
      <c r="N513" s="169">
        <v>1.9199999999999998E-2</v>
      </c>
      <c r="O513" s="169">
        <f>ROUND(E513*N513,2)</f>
        <v>0.35</v>
      </c>
      <c r="P513" s="169">
        <v>0</v>
      </c>
      <c r="Q513" s="169">
        <f>ROUND(E513*P513,2)</f>
        <v>0</v>
      </c>
      <c r="R513" s="169" t="s">
        <v>285</v>
      </c>
      <c r="S513" s="169" t="s">
        <v>189</v>
      </c>
      <c r="T513" s="170" t="s">
        <v>209</v>
      </c>
      <c r="U513" s="156">
        <v>0</v>
      </c>
      <c r="V513" s="156">
        <f>ROUND(E513*U513,2)</f>
        <v>0</v>
      </c>
      <c r="W513" s="156"/>
      <c r="X513" s="156" t="s">
        <v>286</v>
      </c>
      <c r="Y513" s="147"/>
      <c r="Z513" s="147"/>
      <c r="AA513" s="147"/>
      <c r="AB513" s="147"/>
      <c r="AC513" s="147"/>
      <c r="AD513" s="147"/>
      <c r="AE513" s="147"/>
      <c r="AF513" s="147"/>
      <c r="AG513" s="147" t="s">
        <v>287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54"/>
      <c r="B514" s="155"/>
      <c r="C514" s="189" t="s">
        <v>687</v>
      </c>
      <c r="D514" s="178"/>
      <c r="E514" s="179">
        <v>16.62</v>
      </c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215</v>
      </c>
      <c r="AH514" s="147">
        <v>5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190" t="s">
        <v>546</v>
      </c>
      <c r="D515" s="180"/>
      <c r="E515" s="181">
        <v>1.6619999999999999</v>
      </c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215</v>
      </c>
      <c r="AH515" s="147">
        <v>4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ht="22.5" outlineLevel="1" x14ac:dyDescent="0.2">
      <c r="A516" s="164">
        <v>114</v>
      </c>
      <c r="B516" s="165" t="s">
        <v>705</v>
      </c>
      <c r="C516" s="174" t="s">
        <v>706</v>
      </c>
      <c r="D516" s="166" t="s">
        <v>247</v>
      </c>
      <c r="E516" s="167">
        <v>20</v>
      </c>
      <c r="F516" s="168"/>
      <c r="G516" s="169">
        <f>ROUND(E516*F516,2)</f>
        <v>0</v>
      </c>
      <c r="H516" s="168"/>
      <c r="I516" s="169">
        <f>ROUND(E516*H516,2)</f>
        <v>0</v>
      </c>
      <c r="J516" s="168"/>
      <c r="K516" s="169">
        <f>ROUND(E516*J516,2)</f>
        <v>0</v>
      </c>
      <c r="L516" s="169">
        <v>15</v>
      </c>
      <c r="M516" s="169">
        <f>G516*(1+L516/100)</f>
        <v>0</v>
      </c>
      <c r="N516" s="169">
        <v>1.2199999999999999E-3</v>
      </c>
      <c r="O516" s="169">
        <f>ROUND(E516*N516,2)</f>
        <v>0.02</v>
      </c>
      <c r="P516" s="169">
        <v>0</v>
      </c>
      <c r="Q516" s="169">
        <f>ROUND(E516*P516,2)</f>
        <v>0</v>
      </c>
      <c r="R516" s="169" t="s">
        <v>285</v>
      </c>
      <c r="S516" s="169" t="s">
        <v>189</v>
      </c>
      <c r="T516" s="170" t="s">
        <v>209</v>
      </c>
      <c r="U516" s="156">
        <v>0</v>
      </c>
      <c r="V516" s="156">
        <f>ROUND(E516*U516,2)</f>
        <v>0</v>
      </c>
      <c r="W516" s="156"/>
      <c r="X516" s="156" t="s">
        <v>286</v>
      </c>
      <c r="Y516" s="147"/>
      <c r="Z516" s="147"/>
      <c r="AA516" s="147"/>
      <c r="AB516" s="147"/>
      <c r="AC516" s="147"/>
      <c r="AD516" s="147"/>
      <c r="AE516" s="147"/>
      <c r="AF516" s="147"/>
      <c r="AG516" s="147" t="s">
        <v>287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54"/>
      <c r="B517" s="155"/>
      <c r="C517" s="189" t="s">
        <v>707</v>
      </c>
      <c r="D517" s="178"/>
      <c r="E517" s="179">
        <v>20</v>
      </c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215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64">
        <v>115</v>
      </c>
      <c r="B518" s="165" t="s">
        <v>708</v>
      </c>
      <c r="C518" s="174" t="s">
        <v>709</v>
      </c>
      <c r="D518" s="166" t="s">
        <v>252</v>
      </c>
      <c r="E518" s="167">
        <v>0.52268999999999999</v>
      </c>
      <c r="F518" s="168"/>
      <c r="G518" s="169">
        <f>ROUND(E518*F518,2)</f>
        <v>0</v>
      </c>
      <c r="H518" s="168"/>
      <c r="I518" s="169">
        <f>ROUND(E518*H518,2)</f>
        <v>0</v>
      </c>
      <c r="J518" s="168"/>
      <c r="K518" s="169">
        <f>ROUND(E518*J518,2)</f>
        <v>0</v>
      </c>
      <c r="L518" s="169">
        <v>15</v>
      </c>
      <c r="M518" s="169">
        <f>G518*(1+L518/100)</f>
        <v>0</v>
      </c>
      <c r="N518" s="169">
        <v>0</v>
      </c>
      <c r="O518" s="169">
        <f>ROUND(E518*N518,2)</f>
        <v>0</v>
      </c>
      <c r="P518" s="169">
        <v>0</v>
      </c>
      <c r="Q518" s="169">
        <f>ROUND(E518*P518,2)</f>
        <v>0</v>
      </c>
      <c r="R518" s="169" t="s">
        <v>686</v>
      </c>
      <c r="S518" s="169" t="s">
        <v>189</v>
      </c>
      <c r="T518" s="170" t="s">
        <v>209</v>
      </c>
      <c r="U518" s="156">
        <v>1.5980000000000001</v>
      </c>
      <c r="V518" s="156">
        <f>ROUND(E518*U518,2)</f>
        <v>0.84</v>
      </c>
      <c r="W518" s="156"/>
      <c r="X518" s="156" t="s">
        <v>502</v>
      </c>
      <c r="Y518" s="147"/>
      <c r="Z518" s="147"/>
      <c r="AA518" s="147"/>
      <c r="AB518" s="147"/>
      <c r="AC518" s="147"/>
      <c r="AD518" s="147"/>
      <c r="AE518" s="147"/>
      <c r="AF518" s="147"/>
      <c r="AG518" s="147" t="s">
        <v>503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260" t="s">
        <v>549</v>
      </c>
      <c r="D519" s="261"/>
      <c r="E519" s="261"/>
      <c r="F519" s="261"/>
      <c r="G519" s="261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213</v>
      </c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54"/>
      <c r="B520" s="155"/>
      <c r="C520" s="189" t="s">
        <v>505</v>
      </c>
      <c r="D520" s="178"/>
      <c r="E520" s="179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215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54"/>
      <c r="B521" s="155"/>
      <c r="C521" s="189" t="s">
        <v>710</v>
      </c>
      <c r="D521" s="178"/>
      <c r="E521" s="179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47"/>
      <c r="Z521" s="147"/>
      <c r="AA521" s="147"/>
      <c r="AB521" s="147"/>
      <c r="AC521" s="147"/>
      <c r="AD521" s="147"/>
      <c r="AE521" s="147"/>
      <c r="AF521" s="147"/>
      <c r="AG521" s="147" t="s">
        <v>215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189" t="s">
        <v>711</v>
      </c>
      <c r="D522" s="178"/>
      <c r="E522" s="179">
        <v>0.52268999999999999</v>
      </c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215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x14ac:dyDescent="0.2">
      <c r="A523" s="158" t="s">
        <v>184</v>
      </c>
      <c r="B523" s="159" t="s">
        <v>136</v>
      </c>
      <c r="C523" s="173" t="s">
        <v>137</v>
      </c>
      <c r="D523" s="160"/>
      <c r="E523" s="161"/>
      <c r="F523" s="162"/>
      <c r="G523" s="162">
        <f>SUMIF(AG524:AG538,"&lt;&gt;NOR",G524:G538)</f>
        <v>0</v>
      </c>
      <c r="H523" s="162"/>
      <c r="I523" s="162">
        <f>SUM(I524:I538)</f>
        <v>0</v>
      </c>
      <c r="J523" s="162"/>
      <c r="K523" s="162">
        <f>SUM(K524:K538)</f>
        <v>0</v>
      </c>
      <c r="L523" s="162"/>
      <c r="M523" s="162">
        <f>SUM(M524:M538)</f>
        <v>0</v>
      </c>
      <c r="N523" s="162"/>
      <c r="O523" s="162">
        <f>SUM(O524:O538)</f>
        <v>0.05</v>
      </c>
      <c r="P523" s="162"/>
      <c r="Q523" s="162">
        <f>SUM(Q524:Q538)</f>
        <v>0</v>
      </c>
      <c r="R523" s="162"/>
      <c r="S523" s="162"/>
      <c r="T523" s="163"/>
      <c r="U523" s="157"/>
      <c r="V523" s="157">
        <f>SUM(V524:V538)</f>
        <v>19.149999999999999</v>
      </c>
      <c r="W523" s="157"/>
      <c r="X523" s="157"/>
      <c r="AG523" t="s">
        <v>185</v>
      </c>
    </row>
    <row r="524" spans="1:60" ht="22.5" outlineLevel="1" x14ac:dyDescent="0.2">
      <c r="A524" s="164">
        <v>116</v>
      </c>
      <c r="B524" s="165" t="s">
        <v>712</v>
      </c>
      <c r="C524" s="174" t="s">
        <v>713</v>
      </c>
      <c r="D524" s="166" t="s">
        <v>226</v>
      </c>
      <c r="E524" s="167">
        <v>1.44</v>
      </c>
      <c r="F524" s="168"/>
      <c r="G524" s="169">
        <f>ROUND(E524*F524,2)</f>
        <v>0</v>
      </c>
      <c r="H524" s="168"/>
      <c r="I524" s="169">
        <f>ROUND(E524*H524,2)</f>
        <v>0</v>
      </c>
      <c r="J524" s="168"/>
      <c r="K524" s="169">
        <f>ROUND(E524*J524,2)</f>
        <v>0</v>
      </c>
      <c r="L524" s="169">
        <v>15</v>
      </c>
      <c r="M524" s="169">
        <f>G524*(1+L524/100)</f>
        <v>0</v>
      </c>
      <c r="N524" s="169">
        <v>1.7430000000000001E-2</v>
      </c>
      <c r="O524" s="169">
        <f>ROUND(E524*N524,2)</f>
        <v>0.03</v>
      </c>
      <c r="P524" s="169">
        <v>0</v>
      </c>
      <c r="Q524" s="169">
        <f>ROUND(E524*P524,2)</f>
        <v>0</v>
      </c>
      <c r="R524" s="169" t="s">
        <v>714</v>
      </c>
      <c r="S524" s="169" t="s">
        <v>189</v>
      </c>
      <c r="T524" s="170" t="s">
        <v>209</v>
      </c>
      <c r="U524" s="156">
        <v>0.85</v>
      </c>
      <c r="V524" s="156">
        <f>ROUND(E524*U524,2)</f>
        <v>1.22</v>
      </c>
      <c r="W524" s="156"/>
      <c r="X524" s="156" t="s">
        <v>210</v>
      </c>
      <c r="Y524" s="147"/>
      <c r="Z524" s="147"/>
      <c r="AA524" s="147"/>
      <c r="AB524" s="147"/>
      <c r="AC524" s="147"/>
      <c r="AD524" s="147"/>
      <c r="AE524" s="147"/>
      <c r="AF524" s="147"/>
      <c r="AG524" s="147" t="s">
        <v>211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260" t="s">
        <v>715</v>
      </c>
      <c r="D525" s="261"/>
      <c r="E525" s="261"/>
      <c r="F525" s="261"/>
      <c r="G525" s="261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213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258" t="s">
        <v>716</v>
      </c>
      <c r="D526" s="259"/>
      <c r="E526" s="259"/>
      <c r="F526" s="259"/>
      <c r="G526" s="259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47"/>
      <c r="Z526" s="147"/>
      <c r="AA526" s="147"/>
      <c r="AB526" s="147"/>
      <c r="AC526" s="147"/>
      <c r="AD526" s="147"/>
      <c r="AE526" s="147"/>
      <c r="AF526" s="147"/>
      <c r="AG526" s="147" t="s">
        <v>194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54"/>
      <c r="B527" s="155"/>
      <c r="C527" s="189" t="s">
        <v>536</v>
      </c>
      <c r="D527" s="178"/>
      <c r="E527" s="179">
        <v>1.44</v>
      </c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215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64">
        <v>117</v>
      </c>
      <c r="B528" s="165" t="s">
        <v>717</v>
      </c>
      <c r="C528" s="174" t="s">
        <v>718</v>
      </c>
      <c r="D528" s="166" t="s">
        <v>226</v>
      </c>
      <c r="E528" s="167">
        <v>1.44</v>
      </c>
      <c r="F528" s="168"/>
      <c r="G528" s="169">
        <f>ROUND(E528*F528,2)</f>
        <v>0</v>
      </c>
      <c r="H528" s="168"/>
      <c r="I528" s="169">
        <f>ROUND(E528*H528,2)</f>
        <v>0</v>
      </c>
      <c r="J528" s="168"/>
      <c r="K528" s="169">
        <f>ROUND(E528*J528,2)</f>
        <v>0</v>
      </c>
      <c r="L528" s="169">
        <v>15</v>
      </c>
      <c r="M528" s="169">
        <f>G528*(1+L528/100)</f>
        <v>0</v>
      </c>
      <c r="N528" s="169">
        <v>1.0000000000000001E-5</v>
      </c>
      <c r="O528" s="169">
        <f>ROUND(E528*N528,2)</f>
        <v>0</v>
      </c>
      <c r="P528" s="169">
        <v>0</v>
      </c>
      <c r="Q528" s="169">
        <f>ROUND(E528*P528,2)</f>
        <v>0</v>
      </c>
      <c r="R528" s="169" t="s">
        <v>714</v>
      </c>
      <c r="S528" s="169" t="s">
        <v>189</v>
      </c>
      <c r="T528" s="170" t="s">
        <v>209</v>
      </c>
      <c r="U528" s="156">
        <v>0.34</v>
      </c>
      <c r="V528" s="156">
        <f>ROUND(E528*U528,2)</f>
        <v>0.49</v>
      </c>
      <c r="W528" s="156"/>
      <c r="X528" s="156" t="s">
        <v>210</v>
      </c>
      <c r="Y528" s="147"/>
      <c r="Z528" s="147"/>
      <c r="AA528" s="147"/>
      <c r="AB528" s="147"/>
      <c r="AC528" s="147"/>
      <c r="AD528" s="147"/>
      <c r="AE528" s="147"/>
      <c r="AF528" s="147"/>
      <c r="AG528" s="147" t="s">
        <v>211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">
      <c r="A529" s="154"/>
      <c r="B529" s="155"/>
      <c r="C529" s="189" t="s">
        <v>536</v>
      </c>
      <c r="D529" s="178"/>
      <c r="E529" s="179">
        <v>1.44</v>
      </c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215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64">
        <v>118</v>
      </c>
      <c r="B530" s="165" t="s">
        <v>719</v>
      </c>
      <c r="C530" s="174" t="s">
        <v>720</v>
      </c>
      <c r="D530" s="166" t="s">
        <v>226</v>
      </c>
      <c r="E530" s="167">
        <v>24.76</v>
      </c>
      <c r="F530" s="168"/>
      <c r="G530" s="169">
        <f>ROUND(E530*F530,2)</f>
        <v>0</v>
      </c>
      <c r="H530" s="168"/>
      <c r="I530" s="169">
        <f>ROUND(E530*H530,2)</f>
        <v>0</v>
      </c>
      <c r="J530" s="168"/>
      <c r="K530" s="169">
        <f>ROUND(E530*J530,2)</f>
        <v>0</v>
      </c>
      <c r="L530" s="169">
        <v>15</v>
      </c>
      <c r="M530" s="169">
        <f>G530*(1+L530/100)</f>
        <v>0</v>
      </c>
      <c r="N530" s="169">
        <v>4.8999999999999998E-4</v>
      </c>
      <c r="O530" s="169">
        <f>ROUND(E530*N530,2)</f>
        <v>0.01</v>
      </c>
      <c r="P530" s="169">
        <v>0</v>
      </c>
      <c r="Q530" s="169">
        <f>ROUND(E530*P530,2)</f>
        <v>0</v>
      </c>
      <c r="R530" s="169" t="s">
        <v>714</v>
      </c>
      <c r="S530" s="169" t="s">
        <v>189</v>
      </c>
      <c r="T530" s="170" t="s">
        <v>209</v>
      </c>
      <c r="U530" s="156">
        <v>0.13</v>
      </c>
      <c r="V530" s="156">
        <f>ROUND(E530*U530,2)</f>
        <v>3.22</v>
      </c>
      <c r="W530" s="156"/>
      <c r="X530" s="156" t="s">
        <v>210</v>
      </c>
      <c r="Y530" s="147"/>
      <c r="Z530" s="147"/>
      <c r="AA530" s="147"/>
      <c r="AB530" s="147"/>
      <c r="AC530" s="147"/>
      <c r="AD530" s="147"/>
      <c r="AE530" s="147"/>
      <c r="AF530" s="147"/>
      <c r="AG530" s="147" t="s">
        <v>211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189" t="s">
        <v>721</v>
      </c>
      <c r="D531" s="178"/>
      <c r="E531" s="179">
        <v>24.76</v>
      </c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215</v>
      </c>
      <c r="AH531" s="147">
        <v>5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64">
        <v>119</v>
      </c>
      <c r="B532" s="165" t="s">
        <v>722</v>
      </c>
      <c r="C532" s="174" t="s">
        <v>723</v>
      </c>
      <c r="D532" s="166" t="s">
        <v>226</v>
      </c>
      <c r="E532" s="167">
        <v>24.76</v>
      </c>
      <c r="F532" s="168"/>
      <c r="G532" s="169">
        <f>ROUND(E532*F532,2)</f>
        <v>0</v>
      </c>
      <c r="H532" s="168"/>
      <c r="I532" s="169">
        <f>ROUND(E532*H532,2)</f>
        <v>0</v>
      </c>
      <c r="J532" s="168"/>
      <c r="K532" s="169">
        <f>ROUND(E532*J532,2)</f>
        <v>0</v>
      </c>
      <c r="L532" s="169">
        <v>15</v>
      </c>
      <c r="M532" s="169">
        <f>G532*(1+L532/100)</f>
        <v>0</v>
      </c>
      <c r="N532" s="169">
        <v>3.5E-4</v>
      </c>
      <c r="O532" s="169">
        <f>ROUND(E532*N532,2)</f>
        <v>0.01</v>
      </c>
      <c r="P532" s="169">
        <v>0</v>
      </c>
      <c r="Q532" s="169">
        <f>ROUND(E532*P532,2)</f>
        <v>0</v>
      </c>
      <c r="R532" s="169" t="s">
        <v>714</v>
      </c>
      <c r="S532" s="169" t="s">
        <v>189</v>
      </c>
      <c r="T532" s="170" t="s">
        <v>209</v>
      </c>
      <c r="U532" s="156">
        <v>0.56999999999999995</v>
      </c>
      <c r="V532" s="156">
        <f>ROUND(E532*U532,2)</f>
        <v>14.11</v>
      </c>
      <c r="W532" s="156"/>
      <c r="X532" s="156" t="s">
        <v>210</v>
      </c>
      <c r="Y532" s="147"/>
      <c r="Z532" s="147"/>
      <c r="AA532" s="147"/>
      <c r="AB532" s="147"/>
      <c r="AC532" s="147"/>
      <c r="AD532" s="147"/>
      <c r="AE532" s="147"/>
      <c r="AF532" s="147"/>
      <c r="AG532" s="147" t="s">
        <v>211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54"/>
      <c r="B533" s="155"/>
      <c r="C533" s="189" t="s">
        <v>724</v>
      </c>
      <c r="D533" s="178"/>
      <c r="E533" s="179">
        <v>24.76</v>
      </c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47"/>
      <c r="Z533" s="147"/>
      <c r="AA533" s="147"/>
      <c r="AB533" s="147"/>
      <c r="AC533" s="147"/>
      <c r="AD533" s="147"/>
      <c r="AE533" s="147"/>
      <c r="AF533" s="147"/>
      <c r="AG533" s="147" t="s">
        <v>215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64">
        <v>120</v>
      </c>
      <c r="B534" s="165" t="s">
        <v>725</v>
      </c>
      <c r="C534" s="174" t="s">
        <v>726</v>
      </c>
      <c r="D534" s="166" t="s">
        <v>252</v>
      </c>
      <c r="E534" s="167">
        <v>4.5909999999999999E-2</v>
      </c>
      <c r="F534" s="168"/>
      <c r="G534" s="169">
        <f>ROUND(E534*F534,2)</f>
        <v>0</v>
      </c>
      <c r="H534" s="168"/>
      <c r="I534" s="169">
        <f>ROUND(E534*H534,2)</f>
        <v>0</v>
      </c>
      <c r="J534" s="168"/>
      <c r="K534" s="169">
        <f>ROUND(E534*J534,2)</f>
        <v>0</v>
      </c>
      <c r="L534" s="169">
        <v>15</v>
      </c>
      <c r="M534" s="169">
        <f>G534*(1+L534/100)</f>
        <v>0</v>
      </c>
      <c r="N534" s="169">
        <v>0</v>
      </c>
      <c r="O534" s="169">
        <f>ROUND(E534*N534,2)</f>
        <v>0</v>
      </c>
      <c r="P534" s="169">
        <v>0</v>
      </c>
      <c r="Q534" s="169">
        <f>ROUND(E534*P534,2)</f>
        <v>0</v>
      </c>
      <c r="R534" s="169" t="s">
        <v>714</v>
      </c>
      <c r="S534" s="169" t="s">
        <v>189</v>
      </c>
      <c r="T534" s="170" t="s">
        <v>209</v>
      </c>
      <c r="U534" s="156">
        <v>2.4009999999999998</v>
      </c>
      <c r="V534" s="156">
        <f>ROUND(E534*U534,2)</f>
        <v>0.11</v>
      </c>
      <c r="W534" s="156"/>
      <c r="X534" s="156" t="s">
        <v>502</v>
      </c>
      <c r="Y534" s="147"/>
      <c r="Z534" s="147"/>
      <c r="AA534" s="147"/>
      <c r="AB534" s="147"/>
      <c r="AC534" s="147"/>
      <c r="AD534" s="147"/>
      <c r="AE534" s="147"/>
      <c r="AF534" s="147"/>
      <c r="AG534" s="147" t="s">
        <v>503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54"/>
      <c r="B535" s="155"/>
      <c r="C535" s="260" t="s">
        <v>549</v>
      </c>
      <c r="D535" s="261"/>
      <c r="E535" s="261"/>
      <c r="F535" s="261"/>
      <c r="G535" s="261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213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54"/>
      <c r="B536" s="155"/>
      <c r="C536" s="189" t="s">
        <v>505</v>
      </c>
      <c r="D536" s="178"/>
      <c r="E536" s="179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47"/>
      <c r="Z536" s="147"/>
      <c r="AA536" s="147"/>
      <c r="AB536" s="147"/>
      <c r="AC536" s="147"/>
      <c r="AD536" s="147"/>
      <c r="AE536" s="147"/>
      <c r="AF536" s="147"/>
      <c r="AG536" s="147" t="s">
        <v>215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54"/>
      <c r="B537" s="155"/>
      <c r="C537" s="189" t="s">
        <v>727</v>
      </c>
      <c r="D537" s="178"/>
      <c r="E537" s="179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47"/>
      <c r="Z537" s="147"/>
      <c r="AA537" s="147"/>
      <c r="AB537" s="147"/>
      <c r="AC537" s="147"/>
      <c r="AD537" s="147"/>
      <c r="AE537" s="147"/>
      <c r="AF537" s="147"/>
      <c r="AG537" s="147" t="s">
        <v>215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">
      <c r="A538" s="154"/>
      <c r="B538" s="155"/>
      <c r="C538" s="189" t="s">
        <v>728</v>
      </c>
      <c r="D538" s="178"/>
      <c r="E538" s="179">
        <v>4.5909999999999999E-2</v>
      </c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47"/>
      <c r="Z538" s="147"/>
      <c r="AA538" s="147"/>
      <c r="AB538" s="147"/>
      <c r="AC538" s="147"/>
      <c r="AD538" s="147"/>
      <c r="AE538" s="147"/>
      <c r="AF538" s="147"/>
      <c r="AG538" s="147" t="s">
        <v>215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x14ac:dyDescent="0.2">
      <c r="A539" s="158" t="s">
        <v>184</v>
      </c>
      <c r="B539" s="159" t="s">
        <v>138</v>
      </c>
      <c r="C539" s="173" t="s">
        <v>139</v>
      </c>
      <c r="D539" s="160"/>
      <c r="E539" s="161"/>
      <c r="F539" s="162"/>
      <c r="G539" s="162">
        <f>SUMIF(AG540:AG569,"&lt;&gt;NOR",G540:G569)</f>
        <v>0</v>
      </c>
      <c r="H539" s="162"/>
      <c r="I539" s="162">
        <f>SUM(I540:I569)</f>
        <v>0</v>
      </c>
      <c r="J539" s="162"/>
      <c r="K539" s="162">
        <f>SUM(K540:K569)</f>
        <v>0</v>
      </c>
      <c r="L539" s="162"/>
      <c r="M539" s="162">
        <f>SUM(M540:M569)</f>
        <v>0</v>
      </c>
      <c r="N539" s="162"/>
      <c r="O539" s="162">
        <f>SUM(O540:O569)</f>
        <v>0.12</v>
      </c>
      <c r="P539" s="162"/>
      <c r="Q539" s="162">
        <f>SUM(Q540:Q569)</f>
        <v>0</v>
      </c>
      <c r="R539" s="162"/>
      <c r="S539" s="162"/>
      <c r="T539" s="163"/>
      <c r="U539" s="157"/>
      <c r="V539" s="157">
        <f>SUM(V540:V569)</f>
        <v>16.12</v>
      </c>
      <c r="W539" s="157"/>
      <c r="X539" s="157"/>
      <c r="AG539" t="s">
        <v>185</v>
      </c>
    </row>
    <row r="540" spans="1:60" outlineLevel="1" x14ac:dyDescent="0.2">
      <c r="A540" s="164">
        <v>121</v>
      </c>
      <c r="B540" s="165" t="s">
        <v>729</v>
      </c>
      <c r="C540" s="174" t="s">
        <v>730</v>
      </c>
      <c r="D540" s="166" t="s">
        <v>232</v>
      </c>
      <c r="E540" s="167">
        <v>38.020000000000003</v>
      </c>
      <c r="F540" s="168"/>
      <c r="G540" s="169">
        <f>ROUND(E540*F540,2)</f>
        <v>0</v>
      </c>
      <c r="H540" s="168"/>
      <c r="I540" s="169">
        <f>ROUND(E540*H540,2)</f>
        <v>0</v>
      </c>
      <c r="J540" s="168"/>
      <c r="K540" s="169">
        <f>ROUND(E540*J540,2)</f>
        <v>0</v>
      </c>
      <c r="L540" s="169">
        <v>15</v>
      </c>
      <c r="M540" s="169">
        <f>G540*(1+L540/100)</f>
        <v>0</v>
      </c>
      <c r="N540" s="169">
        <v>1.9000000000000001E-4</v>
      </c>
      <c r="O540" s="169">
        <f>ROUND(E540*N540,2)</f>
        <v>0.01</v>
      </c>
      <c r="P540" s="169">
        <v>0</v>
      </c>
      <c r="Q540" s="169">
        <f>ROUND(E540*P540,2)</f>
        <v>0</v>
      </c>
      <c r="R540" s="169" t="s">
        <v>714</v>
      </c>
      <c r="S540" s="169" t="s">
        <v>189</v>
      </c>
      <c r="T540" s="170" t="s">
        <v>209</v>
      </c>
      <c r="U540" s="156">
        <v>8.7999999999999995E-2</v>
      </c>
      <c r="V540" s="156">
        <f>ROUND(E540*U540,2)</f>
        <v>3.35</v>
      </c>
      <c r="W540" s="156"/>
      <c r="X540" s="156" t="s">
        <v>210</v>
      </c>
      <c r="Y540" s="147"/>
      <c r="Z540" s="147"/>
      <c r="AA540" s="147"/>
      <c r="AB540" s="147"/>
      <c r="AC540" s="147"/>
      <c r="AD540" s="147"/>
      <c r="AE540" s="147"/>
      <c r="AF540" s="147"/>
      <c r="AG540" s="147" t="s">
        <v>211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54"/>
      <c r="B541" s="155"/>
      <c r="C541" s="249" t="s">
        <v>731</v>
      </c>
      <c r="D541" s="250"/>
      <c r="E541" s="250"/>
      <c r="F541" s="250"/>
      <c r="G541" s="250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47"/>
      <c r="Z541" s="147"/>
      <c r="AA541" s="147"/>
      <c r="AB541" s="147"/>
      <c r="AC541" s="147"/>
      <c r="AD541" s="147"/>
      <c r="AE541" s="147"/>
      <c r="AF541" s="147"/>
      <c r="AG541" s="147" t="s">
        <v>194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54"/>
      <c r="B542" s="155"/>
      <c r="C542" s="189" t="s">
        <v>732</v>
      </c>
      <c r="D542" s="178"/>
      <c r="E542" s="179">
        <v>15.84</v>
      </c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47"/>
      <c r="Z542" s="147"/>
      <c r="AA542" s="147"/>
      <c r="AB542" s="147"/>
      <c r="AC542" s="147"/>
      <c r="AD542" s="147"/>
      <c r="AE542" s="147"/>
      <c r="AF542" s="147"/>
      <c r="AG542" s="147" t="s">
        <v>215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54"/>
      <c r="B543" s="155"/>
      <c r="C543" s="189" t="s">
        <v>733</v>
      </c>
      <c r="D543" s="178"/>
      <c r="E543" s="179">
        <v>-0.9</v>
      </c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47"/>
      <c r="Z543" s="147"/>
      <c r="AA543" s="147"/>
      <c r="AB543" s="147"/>
      <c r="AC543" s="147"/>
      <c r="AD543" s="147"/>
      <c r="AE543" s="147"/>
      <c r="AF543" s="147"/>
      <c r="AG543" s="147" t="s">
        <v>215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54"/>
      <c r="B544" s="155"/>
      <c r="C544" s="189" t="s">
        <v>734</v>
      </c>
      <c r="D544" s="178"/>
      <c r="E544" s="179">
        <v>17.7</v>
      </c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47"/>
      <c r="Z544" s="147"/>
      <c r="AA544" s="147"/>
      <c r="AB544" s="147"/>
      <c r="AC544" s="147"/>
      <c r="AD544" s="147"/>
      <c r="AE544" s="147"/>
      <c r="AF544" s="147"/>
      <c r="AG544" s="147" t="s">
        <v>215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54"/>
      <c r="B545" s="155"/>
      <c r="C545" s="189" t="s">
        <v>735</v>
      </c>
      <c r="D545" s="178"/>
      <c r="E545" s="179">
        <v>-1.75</v>
      </c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47"/>
      <c r="Z545" s="147"/>
      <c r="AA545" s="147"/>
      <c r="AB545" s="147"/>
      <c r="AC545" s="147"/>
      <c r="AD545" s="147"/>
      <c r="AE545" s="147"/>
      <c r="AF545" s="147"/>
      <c r="AG545" s="147" t="s">
        <v>215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189" t="s">
        <v>736</v>
      </c>
      <c r="D546" s="178"/>
      <c r="E546" s="179">
        <v>8.8800000000000008</v>
      </c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47"/>
      <c r="Z546" s="147"/>
      <c r="AA546" s="147"/>
      <c r="AB546" s="147"/>
      <c r="AC546" s="147"/>
      <c r="AD546" s="147"/>
      <c r="AE546" s="147"/>
      <c r="AF546" s="147"/>
      <c r="AG546" s="147" t="s">
        <v>215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54"/>
      <c r="B547" s="155"/>
      <c r="C547" s="189" t="s">
        <v>735</v>
      </c>
      <c r="D547" s="178"/>
      <c r="E547" s="179">
        <v>-1.75</v>
      </c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47"/>
      <c r="Z547" s="147"/>
      <c r="AA547" s="147"/>
      <c r="AB547" s="147"/>
      <c r="AC547" s="147"/>
      <c r="AD547" s="147"/>
      <c r="AE547" s="147"/>
      <c r="AF547" s="147"/>
      <c r="AG547" s="147" t="s">
        <v>215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ht="22.5" outlineLevel="1" x14ac:dyDescent="0.2">
      <c r="A548" s="164">
        <v>122</v>
      </c>
      <c r="B548" s="165" t="s">
        <v>737</v>
      </c>
      <c r="C548" s="174" t="s">
        <v>738</v>
      </c>
      <c r="D548" s="166" t="s">
        <v>226</v>
      </c>
      <c r="E548" s="167">
        <v>33.26</v>
      </c>
      <c r="F548" s="168"/>
      <c r="G548" s="169">
        <f>ROUND(E548*F548,2)</f>
        <v>0</v>
      </c>
      <c r="H548" s="168"/>
      <c r="I548" s="169">
        <f>ROUND(E548*H548,2)</f>
        <v>0</v>
      </c>
      <c r="J548" s="168"/>
      <c r="K548" s="169">
        <f>ROUND(E548*J548,2)</f>
        <v>0</v>
      </c>
      <c r="L548" s="169">
        <v>15</v>
      </c>
      <c r="M548" s="169">
        <f>G548*(1+L548/100)</f>
        <v>0</v>
      </c>
      <c r="N548" s="169">
        <v>4.0000000000000002E-4</v>
      </c>
      <c r="O548" s="169">
        <f>ROUND(E548*N548,2)</f>
        <v>0.01</v>
      </c>
      <c r="P548" s="169">
        <v>0</v>
      </c>
      <c r="Q548" s="169">
        <f>ROUND(E548*P548,2)</f>
        <v>0</v>
      </c>
      <c r="R548" s="169" t="s">
        <v>714</v>
      </c>
      <c r="S548" s="169" t="s">
        <v>189</v>
      </c>
      <c r="T548" s="170" t="s">
        <v>209</v>
      </c>
      <c r="U548" s="156">
        <v>0.38</v>
      </c>
      <c r="V548" s="156">
        <f>ROUND(E548*U548,2)</f>
        <v>12.64</v>
      </c>
      <c r="W548" s="156"/>
      <c r="X548" s="156" t="s">
        <v>210</v>
      </c>
      <c r="Y548" s="147"/>
      <c r="Z548" s="147"/>
      <c r="AA548" s="147"/>
      <c r="AB548" s="147"/>
      <c r="AC548" s="147"/>
      <c r="AD548" s="147"/>
      <c r="AE548" s="147"/>
      <c r="AF548" s="147"/>
      <c r="AG548" s="147" t="s">
        <v>211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54"/>
      <c r="B549" s="155"/>
      <c r="C549" s="189" t="s">
        <v>402</v>
      </c>
      <c r="D549" s="178"/>
      <c r="E549" s="179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47"/>
      <c r="Z549" s="147"/>
      <c r="AA549" s="147"/>
      <c r="AB549" s="147"/>
      <c r="AC549" s="147"/>
      <c r="AD549" s="147"/>
      <c r="AE549" s="147"/>
      <c r="AF549" s="147"/>
      <c r="AG549" s="147" t="s">
        <v>215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189" t="s">
        <v>318</v>
      </c>
      <c r="D550" s="178"/>
      <c r="E550" s="179">
        <v>13.33</v>
      </c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47"/>
      <c r="Z550" s="147"/>
      <c r="AA550" s="147"/>
      <c r="AB550" s="147"/>
      <c r="AC550" s="147"/>
      <c r="AD550" s="147"/>
      <c r="AE550" s="147"/>
      <c r="AF550" s="147"/>
      <c r="AG550" s="147" t="s">
        <v>215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189" t="s">
        <v>319</v>
      </c>
      <c r="D551" s="178"/>
      <c r="E551" s="179">
        <v>14.6</v>
      </c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215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54"/>
      <c r="B552" s="155"/>
      <c r="C552" s="189" t="s">
        <v>320</v>
      </c>
      <c r="D552" s="178"/>
      <c r="E552" s="179">
        <v>5.33</v>
      </c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47"/>
      <c r="Z552" s="147"/>
      <c r="AA552" s="147"/>
      <c r="AB552" s="147"/>
      <c r="AC552" s="147"/>
      <c r="AD552" s="147"/>
      <c r="AE552" s="147"/>
      <c r="AF552" s="147"/>
      <c r="AG552" s="147" t="s">
        <v>215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64">
        <v>123</v>
      </c>
      <c r="B553" s="165" t="s">
        <v>739</v>
      </c>
      <c r="C553" s="174" t="s">
        <v>740</v>
      </c>
      <c r="D553" s="166" t="s">
        <v>232</v>
      </c>
      <c r="E553" s="167">
        <v>39.920999999999999</v>
      </c>
      <c r="F553" s="168"/>
      <c r="G553" s="169">
        <f>ROUND(E553*F553,2)</f>
        <v>0</v>
      </c>
      <c r="H553" s="168"/>
      <c r="I553" s="169">
        <f>ROUND(E553*H553,2)</f>
        <v>0</v>
      </c>
      <c r="J553" s="168"/>
      <c r="K553" s="169">
        <f>ROUND(E553*J553,2)</f>
        <v>0</v>
      </c>
      <c r="L553" s="169">
        <v>15</v>
      </c>
      <c r="M553" s="169">
        <f>G553*(1+L553/100)</f>
        <v>0</v>
      </c>
      <c r="N553" s="169">
        <v>5.0000000000000001E-4</v>
      </c>
      <c r="O553" s="169">
        <f>ROUND(E553*N553,2)</f>
        <v>0.02</v>
      </c>
      <c r="P553" s="169">
        <v>0</v>
      </c>
      <c r="Q553" s="169">
        <f>ROUND(E553*P553,2)</f>
        <v>0</v>
      </c>
      <c r="R553" s="169" t="s">
        <v>285</v>
      </c>
      <c r="S553" s="169" t="s">
        <v>189</v>
      </c>
      <c r="T553" s="170" t="s">
        <v>209</v>
      </c>
      <c r="U553" s="156">
        <v>0</v>
      </c>
      <c r="V553" s="156">
        <f>ROUND(E553*U553,2)</f>
        <v>0</v>
      </c>
      <c r="W553" s="156"/>
      <c r="X553" s="156" t="s">
        <v>286</v>
      </c>
      <c r="Y553" s="147"/>
      <c r="Z553" s="147"/>
      <c r="AA553" s="147"/>
      <c r="AB553" s="147"/>
      <c r="AC553" s="147"/>
      <c r="AD553" s="147"/>
      <c r="AE553" s="147"/>
      <c r="AF553" s="147"/>
      <c r="AG553" s="147" t="s">
        <v>287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54"/>
      <c r="B554" s="155"/>
      <c r="C554" s="189" t="s">
        <v>741</v>
      </c>
      <c r="D554" s="178"/>
      <c r="E554" s="179">
        <v>38.020000000000003</v>
      </c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47"/>
      <c r="Z554" s="147"/>
      <c r="AA554" s="147"/>
      <c r="AB554" s="147"/>
      <c r="AC554" s="147"/>
      <c r="AD554" s="147"/>
      <c r="AE554" s="147"/>
      <c r="AF554" s="147"/>
      <c r="AG554" s="147" t="s">
        <v>215</v>
      </c>
      <c r="AH554" s="147">
        <v>5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190" t="s">
        <v>543</v>
      </c>
      <c r="D555" s="180"/>
      <c r="E555" s="181">
        <v>1.901</v>
      </c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47"/>
      <c r="Z555" s="147"/>
      <c r="AA555" s="147"/>
      <c r="AB555" s="147"/>
      <c r="AC555" s="147"/>
      <c r="AD555" s="147"/>
      <c r="AE555" s="147"/>
      <c r="AF555" s="147"/>
      <c r="AG555" s="147" t="s">
        <v>215</v>
      </c>
      <c r="AH555" s="147">
        <v>4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ht="22.5" outlineLevel="1" x14ac:dyDescent="0.2">
      <c r="A556" s="164">
        <v>124</v>
      </c>
      <c r="B556" s="165" t="s">
        <v>742</v>
      </c>
      <c r="C556" s="174" t="s">
        <v>743</v>
      </c>
      <c r="D556" s="166" t="s">
        <v>226</v>
      </c>
      <c r="E556" s="167">
        <v>39.094000000000001</v>
      </c>
      <c r="F556" s="168"/>
      <c r="G556" s="169">
        <f>ROUND(E556*F556,2)</f>
        <v>0</v>
      </c>
      <c r="H556" s="168"/>
      <c r="I556" s="169">
        <f>ROUND(E556*H556,2)</f>
        <v>0</v>
      </c>
      <c r="J556" s="168"/>
      <c r="K556" s="169">
        <f>ROUND(E556*J556,2)</f>
        <v>0</v>
      </c>
      <c r="L556" s="169">
        <v>15</v>
      </c>
      <c r="M556" s="169">
        <f>G556*(1+L556/100)</f>
        <v>0</v>
      </c>
      <c r="N556" s="169">
        <v>1.9499999999999999E-3</v>
      </c>
      <c r="O556" s="169">
        <f>ROUND(E556*N556,2)</f>
        <v>0.08</v>
      </c>
      <c r="P556" s="169">
        <v>0</v>
      </c>
      <c r="Q556" s="169">
        <f>ROUND(E556*P556,2)</f>
        <v>0</v>
      </c>
      <c r="R556" s="169" t="s">
        <v>285</v>
      </c>
      <c r="S556" s="169" t="s">
        <v>189</v>
      </c>
      <c r="T556" s="170" t="s">
        <v>209</v>
      </c>
      <c r="U556" s="156">
        <v>0</v>
      </c>
      <c r="V556" s="156">
        <f>ROUND(E556*U556,2)</f>
        <v>0</v>
      </c>
      <c r="W556" s="156"/>
      <c r="X556" s="156" t="s">
        <v>286</v>
      </c>
      <c r="Y556" s="147"/>
      <c r="Z556" s="147"/>
      <c r="AA556" s="147"/>
      <c r="AB556" s="147"/>
      <c r="AC556" s="147"/>
      <c r="AD556" s="147"/>
      <c r="AE556" s="147"/>
      <c r="AF556" s="147"/>
      <c r="AG556" s="147" t="s">
        <v>287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54"/>
      <c r="B557" s="155"/>
      <c r="C557" s="249" t="s">
        <v>744</v>
      </c>
      <c r="D557" s="250"/>
      <c r="E557" s="250"/>
      <c r="F557" s="250"/>
      <c r="G557" s="250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47"/>
      <c r="Z557" s="147"/>
      <c r="AA557" s="147"/>
      <c r="AB557" s="147"/>
      <c r="AC557" s="147"/>
      <c r="AD557" s="147"/>
      <c r="AE557" s="147"/>
      <c r="AF557" s="147"/>
      <c r="AG557" s="147" t="s">
        <v>194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54"/>
      <c r="B558" s="155"/>
      <c r="C558" s="258" t="s">
        <v>745</v>
      </c>
      <c r="D558" s="259"/>
      <c r="E558" s="259"/>
      <c r="F558" s="259"/>
      <c r="G558" s="259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47"/>
      <c r="Z558" s="147"/>
      <c r="AA558" s="147"/>
      <c r="AB558" s="147"/>
      <c r="AC558" s="147"/>
      <c r="AD558" s="147"/>
      <c r="AE558" s="147"/>
      <c r="AF558" s="147"/>
      <c r="AG558" s="147" t="s">
        <v>194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54"/>
      <c r="B559" s="155"/>
      <c r="C559" s="258" t="s">
        <v>746</v>
      </c>
      <c r="D559" s="259"/>
      <c r="E559" s="259"/>
      <c r="F559" s="259"/>
      <c r="G559" s="259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47"/>
      <c r="Z559" s="147"/>
      <c r="AA559" s="147"/>
      <c r="AB559" s="147"/>
      <c r="AC559" s="147"/>
      <c r="AD559" s="147"/>
      <c r="AE559" s="147"/>
      <c r="AF559" s="147"/>
      <c r="AG559" s="147" t="s">
        <v>194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">
      <c r="A560" s="154"/>
      <c r="B560" s="155"/>
      <c r="C560" s="258" t="s">
        <v>747</v>
      </c>
      <c r="D560" s="259"/>
      <c r="E560" s="259"/>
      <c r="F560" s="259"/>
      <c r="G560" s="259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47"/>
      <c r="Z560" s="147"/>
      <c r="AA560" s="147"/>
      <c r="AB560" s="147"/>
      <c r="AC560" s="147"/>
      <c r="AD560" s="147"/>
      <c r="AE560" s="147"/>
      <c r="AF560" s="147"/>
      <c r="AG560" s="147" t="s">
        <v>194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54"/>
      <c r="B561" s="155"/>
      <c r="C561" s="258" t="s">
        <v>748</v>
      </c>
      <c r="D561" s="259"/>
      <c r="E561" s="259"/>
      <c r="F561" s="259"/>
      <c r="G561" s="259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47"/>
      <c r="Z561" s="147"/>
      <c r="AA561" s="147"/>
      <c r="AB561" s="147"/>
      <c r="AC561" s="147"/>
      <c r="AD561" s="147"/>
      <c r="AE561" s="147"/>
      <c r="AF561" s="147"/>
      <c r="AG561" s="147" t="s">
        <v>194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189" t="s">
        <v>749</v>
      </c>
      <c r="D562" s="178"/>
      <c r="E562" s="179">
        <v>33.26</v>
      </c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47"/>
      <c r="Z562" s="147"/>
      <c r="AA562" s="147"/>
      <c r="AB562" s="147"/>
      <c r="AC562" s="147"/>
      <c r="AD562" s="147"/>
      <c r="AE562" s="147"/>
      <c r="AF562" s="147"/>
      <c r="AG562" s="147" t="s">
        <v>215</v>
      </c>
      <c r="AH562" s="147">
        <v>5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54"/>
      <c r="B563" s="155"/>
      <c r="C563" s="189" t="s">
        <v>750</v>
      </c>
      <c r="D563" s="178"/>
      <c r="E563" s="179">
        <v>2.2799999999999998</v>
      </c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47"/>
      <c r="Z563" s="147"/>
      <c r="AA563" s="147"/>
      <c r="AB563" s="147"/>
      <c r="AC563" s="147"/>
      <c r="AD563" s="147"/>
      <c r="AE563" s="147"/>
      <c r="AF563" s="147"/>
      <c r="AG563" s="147" t="s">
        <v>215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">
      <c r="A564" s="154"/>
      <c r="B564" s="155"/>
      <c r="C564" s="190" t="s">
        <v>546</v>
      </c>
      <c r="D564" s="180"/>
      <c r="E564" s="181">
        <v>3.5539999999999998</v>
      </c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47"/>
      <c r="Z564" s="147"/>
      <c r="AA564" s="147"/>
      <c r="AB564" s="147"/>
      <c r="AC564" s="147"/>
      <c r="AD564" s="147"/>
      <c r="AE564" s="147"/>
      <c r="AF564" s="147"/>
      <c r="AG564" s="147" t="s">
        <v>215</v>
      </c>
      <c r="AH564" s="147">
        <v>4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64">
        <v>125</v>
      </c>
      <c r="B565" s="165" t="s">
        <v>751</v>
      </c>
      <c r="C565" s="174" t="s">
        <v>752</v>
      </c>
      <c r="D565" s="166" t="s">
        <v>252</v>
      </c>
      <c r="E565" s="167">
        <v>0.11672</v>
      </c>
      <c r="F565" s="168"/>
      <c r="G565" s="169">
        <f>ROUND(E565*F565,2)</f>
        <v>0</v>
      </c>
      <c r="H565" s="168"/>
      <c r="I565" s="169">
        <f>ROUND(E565*H565,2)</f>
        <v>0</v>
      </c>
      <c r="J565" s="168"/>
      <c r="K565" s="169">
        <f>ROUND(E565*J565,2)</f>
        <v>0</v>
      </c>
      <c r="L565" s="169">
        <v>15</v>
      </c>
      <c r="M565" s="169">
        <f>G565*(1+L565/100)</f>
        <v>0</v>
      </c>
      <c r="N565" s="169">
        <v>0</v>
      </c>
      <c r="O565" s="169">
        <f>ROUND(E565*N565,2)</f>
        <v>0</v>
      </c>
      <c r="P565" s="169">
        <v>0</v>
      </c>
      <c r="Q565" s="169">
        <f>ROUND(E565*P565,2)</f>
        <v>0</v>
      </c>
      <c r="R565" s="169" t="s">
        <v>714</v>
      </c>
      <c r="S565" s="169" t="s">
        <v>189</v>
      </c>
      <c r="T565" s="170" t="s">
        <v>209</v>
      </c>
      <c r="U565" s="156">
        <v>1.091</v>
      </c>
      <c r="V565" s="156">
        <f>ROUND(E565*U565,2)</f>
        <v>0.13</v>
      </c>
      <c r="W565" s="156"/>
      <c r="X565" s="156" t="s">
        <v>502</v>
      </c>
      <c r="Y565" s="147"/>
      <c r="Z565" s="147"/>
      <c r="AA565" s="147"/>
      <c r="AB565" s="147"/>
      <c r="AC565" s="147"/>
      <c r="AD565" s="147"/>
      <c r="AE565" s="147"/>
      <c r="AF565" s="147"/>
      <c r="AG565" s="147" t="s">
        <v>503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">
      <c r="A566" s="154"/>
      <c r="B566" s="155"/>
      <c r="C566" s="260" t="s">
        <v>753</v>
      </c>
      <c r="D566" s="261"/>
      <c r="E566" s="261"/>
      <c r="F566" s="261"/>
      <c r="G566" s="261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213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189" t="s">
        <v>505</v>
      </c>
      <c r="D567" s="178"/>
      <c r="E567" s="179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215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">
      <c r="A568" s="154"/>
      <c r="B568" s="155"/>
      <c r="C568" s="189" t="s">
        <v>754</v>
      </c>
      <c r="D568" s="178"/>
      <c r="E568" s="179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215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54"/>
      <c r="B569" s="155"/>
      <c r="C569" s="189" t="s">
        <v>755</v>
      </c>
      <c r="D569" s="178"/>
      <c r="E569" s="179">
        <v>0.11672</v>
      </c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47"/>
      <c r="Z569" s="147"/>
      <c r="AA569" s="147"/>
      <c r="AB569" s="147"/>
      <c r="AC569" s="147"/>
      <c r="AD569" s="147"/>
      <c r="AE569" s="147"/>
      <c r="AF569" s="147"/>
      <c r="AG569" s="147" t="s">
        <v>215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x14ac:dyDescent="0.2">
      <c r="A570" s="158" t="s">
        <v>184</v>
      </c>
      <c r="B570" s="159" t="s">
        <v>140</v>
      </c>
      <c r="C570" s="173" t="s">
        <v>141</v>
      </c>
      <c r="D570" s="160"/>
      <c r="E570" s="161"/>
      <c r="F570" s="162"/>
      <c r="G570" s="162">
        <f>SUMIF(AG571:AG597,"&lt;&gt;NOR",G571:G597)</f>
        <v>0</v>
      </c>
      <c r="H570" s="162"/>
      <c r="I570" s="162">
        <f>SUM(I571:I597)</f>
        <v>0</v>
      </c>
      <c r="J570" s="162"/>
      <c r="K570" s="162">
        <f>SUM(K571:K597)</f>
        <v>0</v>
      </c>
      <c r="L570" s="162"/>
      <c r="M570" s="162">
        <f>SUM(M571:M597)</f>
        <v>0</v>
      </c>
      <c r="N570" s="162"/>
      <c r="O570" s="162">
        <f>SUM(O571:O597)</f>
        <v>0.79</v>
      </c>
      <c r="P570" s="162"/>
      <c r="Q570" s="162">
        <f>SUM(Q571:Q597)</f>
        <v>0</v>
      </c>
      <c r="R570" s="162"/>
      <c r="S570" s="162"/>
      <c r="T570" s="163"/>
      <c r="U570" s="157"/>
      <c r="V570" s="157">
        <f>SUM(V571:V597)</f>
        <v>47.070000000000007</v>
      </c>
      <c r="W570" s="157"/>
      <c r="X570" s="157"/>
      <c r="AG570" t="s">
        <v>185</v>
      </c>
    </row>
    <row r="571" spans="1:60" outlineLevel="1" x14ac:dyDescent="0.2">
      <c r="A571" s="164">
        <v>126</v>
      </c>
      <c r="B571" s="165" t="s">
        <v>696</v>
      </c>
      <c r="C571" s="174" t="s">
        <v>697</v>
      </c>
      <c r="D571" s="166" t="s">
        <v>232</v>
      </c>
      <c r="E571" s="167">
        <v>20.8</v>
      </c>
      <c r="F571" s="168"/>
      <c r="G571" s="169">
        <f>ROUND(E571*F571,2)</f>
        <v>0</v>
      </c>
      <c r="H571" s="168"/>
      <c r="I571" s="169">
        <f>ROUND(E571*H571,2)</f>
        <v>0</v>
      </c>
      <c r="J571" s="168"/>
      <c r="K571" s="169">
        <f>ROUND(E571*J571,2)</f>
        <v>0</v>
      </c>
      <c r="L571" s="169">
        <v>15</v>
      </c>
      <c r="M571" s="169">
        <f>G571*(1+L571/100)</f>
        <v>0</v>
      </c>
      <c r="N571" s="169">
        <v>4.0000000000000003E-5</v>
      </c>
      <c r="O571" s="169">
        <f>ROUND(E571*N571,2)</f>
        <v>0</v>
      </c>
      <c r="P571" s="169">
        <v>0</v>
      </c>
      <c r="Q571" s="169">
        <f>ROUND(E571*P571,2)</f>
        <v>0</v>
      </c>
      <c r="R571" s="169" t="s">
        <v>686</v>
      </c>
      <c r="S571" s="169" t="s">
        <v>189</v>
      </c>
      <c r="T571" s="170" t="s">
        <v>209</v>
      </c>
      <c r="U571" s="156">
        <v>7.0000000000000007E-2</v>
      </c>
      <c r="V571" s="156">
        <f>ROUND(E571*U571,2)</f>
        <v>1.46</v>
      </c>
      <c r="W571" s="156"/>
      <c r="X571" s="156" t="s">
        <v>210</v>
      </c>
      <c r="Y571" s="147"/>
      <c r="Z571" s="147"/>
      <c r="AA571" s="147"/>
      <c r="AB571" s="147"/>
      <c r="AC571" s="147"/>
      <c r="AD571" s="147"/>
      <c r="AE571" s="147"/>
      <c r="AF571" s="147"/>
      <c r="AG571" s="147" t="s">
        <v>211</v>
      </c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">
      <c r="A572" s="154"/>
      <c r="B572" s="155"/>
      <c r="C572" s="249" t="s">
        <v>698</v>
      </c>
      <c r="D572" s="250"/>
      <c r="E572" s="250"/>
      <c r="F572" s="250"/>
      <c r="G572" s="250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47"/>
      <c r="Z572" s="147"/>
      <c r="AA572" s="147"/>
      <c r="AB572" s="147"/>
      <c r="AC572" s="147"/>
      <c r="AD572" s="147"/>
      <c r="AE572" s="147"/>
      <c r="AF572" s="147"/>
      <c r="AG572" s="147" t="s">
        <v>194</v>
      </c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">
      <c r="A573" s="154"/>
      <c r="B573" s="155"/>
      <c r="C573" s="189" t="s">
        <v>756</v>
      </c>
      <c r="D573" s="178"/>
      <c r="E573" s="179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47"/>
      <c r="Z573" s="147"/>
      <c r="AA573" s="147"/>
      <c r="AB573" s="147"/>
      <c r="AC573" s="147"/>
      <c r="AD573" s="147"/>
      <c r="AE573" s="147"/>
      <c r="AF573" s="147"/>
      <c r="AG573" s="147" t="s">
        <v>215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54"/>
      <c r="B574" s="155"/>
      <c r="C574" s="189" t="s">
        <v>757</v>
      </c>
      <c r="D574" s="178"/>
      <c r="E574" s="179">
        <v>0.6</v>
      </c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47"/>
      <c r="Z574" s="147"/>
      <c r="AA574" s="147"/>
      <c r="AB574" s="147"/>
      <c r="AC574" s="147"/>
      <c r="AD574" s="147"/>
      <c r="AE574" s="147"/>
      <c r="AF574" s="147"/>
      <c r="AG574" s="147" t="s">
        <v>215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">
      <c r="A575" s="154"/>
      <c r="B575" s="155"/>
      <c r="C575" s="189" t="s">
        <v>758</v>
      </c>
      <c r="D575" s="178"/>
      <c r="E575" s="179">
        <v>12.12</v>
      </c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47"/>
      <c r="Z575" s="147"/>
      <c r="AA575" s="147"/>
      <c r="AB575" s="147"/>
      <c r="AC575" s="147"/>
      <c r="AD575" s="147"/>
      <c r="AE575" s="147"/>
      <c r="AF575" s="147"/>
      <c r="AG575" s="147" t="s">
        <v>215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">
      <c r="A576" s="154"/>
      <c r="B576" s="155"/>
      <c r="C576" s="189" t="s">
        <v>759</v>
      </c>
      <c r="D576" s="178"/>
      <c r="E576" s="179">
        <v>8.08</v>
      </c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47"/>
      <c r="Z576" s="147"/>
      <c r="AA576" s="147"/>
      <c r="AB576" s="147"/>
      <c r="AC576" s="147"/>
      <c r="AD576" s="147"/>
      <c r="AE576" s="147"/>
      <c r="AF576" s="147"/>
      <c r="AG576" s="147" t="s">
        <v>215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64">
        <v>127</v>
      </c>
      <c r="B577" s="165" t="s">
        <v>760</v>
      </c>
      <c r="C577" s="174" t="s">
        <v>761</v>
      </c>
      <c r="D577" s="166" t="s">
        <v>226</v>
      </c>
      <c r="E577" s="167">
        <v>31.974399999999999</v>
      </c>
      <c r="F577" s="168"/>
      <c r="G577" s="169">
        <f>ROUND(E577*F577,2)</f>
        <v>0</v>
      </c>
      <c r="H577" s="168"/>
      <c r="I577" s="169">
        <f>ROUND(E577*H577,2)</f>
        <v>0</v>
      </c>
      <c r="J577" s="168"/>
      <c r="K577" s="169">
        <f>ROUND(E577*J577,2)</f>
        <v>0</v>
      </c>
      <c r="L577" s="169">
        <v>15</v>
      </c>
      <c r="M577" s="169">
        <f>G577*(1+L577/100)</f>
        <v>0</v>
      </c>
      <c r="N577" s="169">
        <v>2.1000000000000001E-4</v>
      </c>
      <c r="O577" s="169">
        <f>ROUND(E577*N577,2)</f>
        <v>0.01</v>
      </c>
      <c r="P577" s="169">
        <v>0</v>
      </c>
      <c r="Q577" s="169">
        <f>ROUND(E577*P577,2)</f>
        <v>0</v>
      </c>
      <c r="R577" s="169" t="s">
        <v>686</v>
      </c>
      <c r="S577" s="169" t="s">
        <v>189</v>
      </c>
      <c r="T577" s="170" t="s">
        <v>209</v>
      </c>
      <c r="U577" s="156">
        <v>0.05</v>
      </c>
      <c r="V577" s="156">
        <f>ROUND(E577*U577,2)</f>
        <v>1.6</v>
      </c>
      <c r="W577" s="156"/>
      <c r="X577" s="156" t="s">
        <v>210</v>
      </c>
      <c r="Y577" s="147"/>
      <c r="Z577" s="147"/>
      <c r="AA577" s="147"/>
      <c r="AB577" s="147"/>
      <c r="AC577" s="147"/>
      <c r="AD577" s="147"/>
      <c r="AE577" s="147"/>
      <c r="AF577" s="147"/>
      <c r="AG577" s="147" t="s">
        <v>211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">
      <c r="A578" s="154"/>
      <c r="B578" s="155"/>
      <c r="C578" s="249" t="s">
        <v>762</v>
      </c>
      <c r="D578" s="250"/>
      <c r="E578" s="250"/>
      <c r="F578" s="250"/>
      <c r="G578" s="250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47"/>
      <c r="Z578" s="147"/>
      <c r="AA578" s="147"/>
      <c r="AB578" s="147"/>
      <c r="AC578" s="147"/>
      <c r="AD578" s="147"/>
      <c r="AE578" s="147"/>
      <c r="AF578" s="147"/>
      <c r="AG578" s="147" t="s">
        <v>194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54"/>
      <c r="B579" s="155"/>
      <c r="C579" s="189" t="s">
        <v>763</v>
      </c>
      <c r="D579" s="178"/>
      <c r="E579" s="179">
        <v>31.974399999999999</v>
      </c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215</v>
      </c>
      <c r="AH579" s="147">
        <v>5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ht="22.5" outlineLevel="1" x14ac:dyDescent="0.2">
      <c r="A580" s="164">
        <v>128</v>
      </c>
      <c r="B580" s="165" t="s">
        <v>764</v>
      </c>
      <c r="C580" s="174" t="s">
        <v>765</v>
      </c>
      <c r="D580" s="166" t="s">
        <v>226</v>
      </c>
      <c r="E580" s="167">
        <v>31.974399999999999</v>
      </c>
      <c r="F580" s="168"/>
      <c r="G580" s="169">
        <f>ROUND(E580*F580,2)</f>
        <v>0</v>
      </c>
      <c r="H580" s="168"/>
      <c r="I580" s="169">
        <f>ROUND(E580*H580,2)</f>
        <v>0</v>
      </c>
      <c r="J580" s="168"/>
      <c r="K580" s="169">
        <f>ROUND(E580*J580,2)</f>
        <v>0</v>
      </c>
      <c r="L580" s="169">
        <v>15</v>
      </c>
      <c r="M580" s="169">
        <f>G580*(1+L580/100)</f>
        <v>0</v>
      </c>
      <c r="N580" s="169">
        <v>3.2499999999999999E-3</v>
      </c>
      <c r="O580" s="169">
        <f>ROUND(E580*N580,2)</f>
        <v>0.1</v>
      </c>
      <c r="P580" s="169">
        <v>0</v>
      </c>
      <c r="Q580" s="169">
        <f>ROUND(E580*P580,2)</f>
        <v>0</v>
      </c>
      <c r="R580" s="169" t="s">
        <v>686</v>
      </c>
      <c r="S580" s="169" t="s">
        <v>189</v>
      </c>
      <c r="T580" s="170" t="s">
        <v>209</v>
      </c>
      <c r="U580" s="156">
        <v>1.288</v>
      </c>
      <c r="V580" s="156">
        <f>ROUND(E580*U580,2)</f>
        <v>41.18</v>
      </c>
      <c r="W580" s="156"/>
      <c r="X580" s="156" t="s">
        <v>210</v>
      </c>
      <c r="Y580" s="147"/>
      <c r="Z580" s="147"/>
      <c r="AA580" s="147"/>
      <c r="AB580" s="147"/>
      <c r="AC580" s="147"/>
      <c r="AD580" s="147"/>
      <c r="AE580" s="147"/>
      <c r="AF580" s="147"/>
      <c r="AG580" s="147" t="s">
        <v>211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54"/>
      <c r="B581" s="155"/>
      <c r="C581" s="189" t="s">
        <v>766</v>
      </c>
      <c r="D581" s="178"/>
      <c r="E581" s="179">
        <v>1.6559999999999999</v>
      </c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47"/>
      <c r="Z581" s="147"/>
      <c r="AA581" s="147"/>
      <c r="AB581" s="147"/>
      <c r="AC581" s="147"/>
      <c r="AD581" s="147"/>
      <c r="AE581" s="147"/>
      <c r="AF581" s="147"/>
      <c r="AG581" s="147" t="s">
        <v>215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54"/>
      <c r="B582" s="155"/>
      <c r="C582" s="189" t="s">
        <v>767</v>
      </c>
      <c r="D582" s="178"/>
      <c r="E582" s="179">
        <v>22.462399999999999</v>
      </c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47"/>
      <c r="Z582" s="147"/>
      <c r="AA582" s="147"/>
      <c r="AB582" s="147"/>
      <c r="AC582" s="147"/>
      <c r="AD582" s="147"/>
      <c r="AE582" s="147"/>
      <c r="AF582" s="147"/>
      <c r="AG582" s="147" t="s">
        <v>215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54"/>
      <c r="B583" s="155"/>
      <c r="C583" s="189" t="s">
        <v>768</v>
      </c>
      <c r="D583" s="178"/>
      <c r="E583" s="179">
        <v>-1.4139999999999999</v>
      </c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47"/>
      <c r="Z583" s="147"/>
      <c r="AA583" s="147"/>
      <c r="AB583" s="147"/>
      <c r="AC583" s="147"/>
      <c r="AD583" s="147"/>
      <c r="AE583" s="147"/>
      <c r="AF583" s="147"/>
      <c r="AG583" s="147" t="s">
        <v>215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">
      <c r="A584" s="154"/>
      <c r="B584" s="155"/>
      <c r="C584" s="189" t="s">
        <v>769</v>
      </c>
      <c r="D584" s="178"/>
      <c r="E584" s="179">
        <v>10.504</v>
      </c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47"/>
      <c r="Z584" s="147"/>
      <c r="AA584" s="147"/>
      <c r="AB584" s="147"/>
      <c r="AC584" s="147"/>
      <c r="AD584" s="147"/>
      <c r="AE584" s="147"/>
      <c r="AF584" s="147"/>
      <c r="AG584" s="147" t="s">
        <v>215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">
      <c r="A585" s="154"/>
      <c r="B585" s="155"/>
      <c r="C585" s="189" t="s">
        <v>770</v>
      </c>
      <c r="D585" s="178"/>
      <c r="E585" s="179">
        <v>0.18</v>
      </c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47"/>
      <c r="Z585" s="147"/>
      <c r="AA585" s="147"/>
      <c r="AB585" s="147"/>
      <c r="AC585" s="147"/>
      <c r="AD585" s="147"/>
      <c r="AE585" s="147"/>
      <c r="AF585" s="147"/>
      <c r="AG585" s="147" t="s">
        <v>215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">
      <c r="A586" s="154"/>
      <c r="B586" s="155"/>
      <c r="C586" s="189" t="s">
        <v>768</v>
      </c>
      <c r="D586" s="178"/>
      <c r="E586" s="179">
        <v>-1.4139999999999999</v>
      </c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47"/>
      <c r="Z586" s="147"/>
      <c r="AA586" s="147"/>
      <c r="AB586" s="147"/>
      <c r="AC586" s="147"/>
      <c r="AD586" s="147"/>
      <c r="AE586" s="147"/>
      <c r="AF586" s="147"/>
      <c r="AG586" s="147" t="s">
        <v>215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64">
        <v>129</v>
      </c>
      <c r="B587" s="165" t="s">
        <v>771</v>
      </c>
      <c r="C587" s="174" t="s">
        <v>772</v>
      </c>
      <c r="D587" s="166" t="s">
        <v>232</v>
      </c>
      <c r="E587" s="167">
        <v>13.02</v>
      </c>
      <c r="F587" s="168"/>
      <c r="G587" s="169">
        <f>ROUND(E587*F587,2)</f>
        <v>0</v>
      </c>
      <c r="H587" s="168"/>
      <c r="I587" s="169">
        <f>ROUND(E587*H587,2)</f>
        <v>0</v>
      </c>
      <c r="J587" s="168"/>
      <c r="K587" s="169">
        <f>ROUND(E587*J587,2)</f>
        <v>0</v>
      </c>
      <c r="L587" s="169">
        <v>15</v>
      </c>
      <c r="M587" s="169">
        <f>G587*(1+L587/100)</f>
        <v>0</v>
      </c>
      <c r="N587" s="169">
        <v>1.7000000000000001E-4</v>
      </c>
      <c r="O587" s="169">
        <f>ROUND(E587*N587,2)</f>
        <v>0</v>
      </c>
      <c r="P587" s="169">
        <v>0</v>
      </c>
      <c r="Q587" s="169">
        <f>ROUND(E587*P587,2)</f>
        <v>0</v>
      </c>
      <c r="R587" s="169" t="s">
        <v>686</v>
      </c>
      <c r="S587" s="169" t="s">
        <v>189</v>
      </c>
      <c r="T587" s="170" t="s">
        <v>209</v>
      </c>
      <c r="U587" s="156">
        <v>0.12</v>
      </c>
      <c r="V587" s="156">
        <f>ROUND(E587*U587,2)</f>
        <v>1.56</v>
      </c>
      <c r="W587" s="156"/>
      <c r="X587" s="156" t="s">
        <v>210</v>
      </c>
      <c r="Y587" s="147"/>
      <c r="Z587" s="147"/>
      <c r="AA587" s="147"/>
      <c r="AB587" s="147"/>
      <c r="AC587" s="147"/>
      <c r="AD587" s="147"/>
      <c r="AE587" s="147"/>
      <c r="AF587" s="147"/>
      <c r="AG587" s="147" t="s">
        <v>211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54"/>
      <c r="B588" s="155"/>
      <c r="C588" s="189" t="s">
        <v>773</v>
      </c>
      <c r="D588" s="178"/>
      <c r="E588" s="179">
        <v>8.08</v>
      </c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47"/>
      <c r="Z588" s="147"/>
      <c r="AA588" s="147"/>
      <c r="AB588" s="147"/>
      <c r="AC588" s="147"/>
      <c r="AD588" s="147"/>
      <c r="AE588" s="147"/>
      <c r="AF588" s="147"/>
      <c r="AG588" s="147" t="s">
        <v>215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54"/>
      <c r="B589" s="155"/>
      <c r="C589" s="189" t="s">
        <v>774</v>
      </c>
      <c r="D589" s="178"/>
      <c r="E589" s="179">
        <v>4.04</v>
      </c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47"/>
      <c r="Z589" s="147"/>
      <c r="AA589" s="147"/>
      <c r="AB589" s="147"/>
      <c r="AC589" s="147"/>
      <c r="AD589" s="147"/>
      <c r="AE589" s="147"/>
      <c r="AF589" s="147"/>
      <c r="AG589" s="147" t="s">
        <v>215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54"/>
      <c r="B590" s="155"/>
      <c r="C590" s="189" t="s">
        <v>702</v>
      </c>
      <c r="D590" s="178"/>
      <c r="E590" s="179">
        <v>0.9</v>
      </c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47"/>
      <c r="Z590" s="147"/>
      <c r="AA590" s="147"/>
      <c r="AB590" s="147"/>
      <c r="AC590" s="147"/>
      <c r="AD590" s="147"/>
      <c r="AE590" s="147"/>
      <c r="AF590" s="147"/>
      <c r="AG590" s="147" t="s">
        <v>215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ht="22.5" outlineLevel="1" x14ac:dyDescent="0.2">
      <c r="A591" s="164">
        <v>130</v>
      </c>
      <c r="B591" s="165" t="s">
        <v>775</v>
      </c>
      <c r="C591" s="174" t="s">
        <v>776</v>
      </c>
      <c r="D591" s="166" t="s">
        <v>226</v>
      </c>
      <c r="E591" s="167">
        <v>35.171840000000003</v>
      </c>
      <c r="F591" s="168"/>
      <c r="G591" s="169">
        <f>ROUND(E591*F591,2)</f>
        <v>0</v>
      </c>
      <c r="H591" s="168"/>
      <c r="I591" s="169">
        <f>ROUND(E591*H591,2)</f>
        <v>0</v>
      </c>
      <c r="J591" s="168"/>
      <c r="K591" s="169">
        <f>ROUND(E591*J591,2)</f>
        <v>0</v>
      </c>
      <c r="L591" s="169">
        <v>15</v>
      </c>
      <c r="M591" s="169">
        <f>G591*(1+L591/100)</f>
        <v>0</v>
      </c>
      <c r="N591" s="169">
        <v>1.9429999999999999E-2</v>
      </c>
      <c r="O591" s="169">
        <f>ROUND(E591*N591,2)</f>
        <v>0.68</v>
      </c>
      <c r="P591" s="169">
        <v>0</v>
      </c>
      <c r="Q591" s="169">
        <f>ROUND(E591*P591,2)</f>
        <v>0</v>
      </c>
      <c r="R591" s="169" t="s">
        <v>285</v>
      </c>
      <c r="S591" s="169" t="s">
        <v>189</v>
      </c>
      <c r="T591" s="170" t="s">
        <v>209</v>
      </c>
      <c r="U591" s="156">
        <v>0</v>
      </c>
      <c r="V591" s="156">
        <f>ROUND(E591*U591,2)</f>
        <v>0</v>
      </c>
      <c r="W591" s="156"/>
      <c r="X591" s="156" t="s">
        <v>286</v>
      </c>
      <c r="Y591" s="147"/>
      <c r="Z591" s="147"/>
      <c r="AA591" s="147"/>
      <c r="AB591" s="147"/>
      <c r="AC591" s="147"/>
      <c r="AD591" s="147"/>
      <c r="AE591" s="147"/>
      <c r="AF591" s="147"/>
      <c r="AG591" s="147" t="s">
        <v>287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">
      <c r="A592" s="154"/>
      <c r="B592" s="155"/>
      <c r="C592" s="189" t="s">
        <v>763</v>
      </c>
      <c r="D592" s="178"/>
      <c r="E592" s="179">
        <v>31.974399999999999</v>
      </c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215</v>
      </c>
      <c r="AH592" s="147">
        <v>5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54"/>
      <c r="B593" s="155"/>
      <c r="C593" s="190" t="s">
        <v>546</v>
      </c>
      <c r="D593" s="180"/>
      <c r="E593" s="181">
        <v>3.1974399999999998</v>
      </c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47"/>
      <c r="Z593" s="147"/>
      <c r="AA593" s="147"/>
      <c r="AB593" s="147"/>
      <c r="AC593" s="147"/>
      <c r="AD593" s="147"/>
      <c r="AE593" s="147"/>
      <c r="AF593" s="147"/>
      <c r="AG593" s="147" t="s">
        <v>215</v>
      </c>
      <c r="AH593" s="147">
        <v>4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64">
        <v>131</v>
      </c>
      <c r="B594" s="165" t="s">
        <v>777</v>
      </c>
      <c r="C594" s="174" t="s">
        <v>778</v>
      </c>
      <c r="D594" s="166" t="s">
        <v>252</v>
      </c>
      <c r="E594" s="167">
        <v>0.79706999999999995</v>
      </c>
      <c r="F594" s="168"/>
      <c r="G594" s="169">
        <f>ROUND(E594*F594,2)</f>
        <v>0</v>
      </c>
      <c r="H594" s="168"/>
      <c r="I594" s="169">
        <f>ROUND(E594*H594,2)</f>
        <v>0</v>
      </c>
      <c r="J594" s="168"/>
      <c r="K594" s="169">
        <f>ROUND(E594*J594,2)</f>
        <v>0</v>
      </c>
      <c r="L594" s="169">
        <v>15</v>
      </c>
      <c r="M594" s="169">
        <f>G594*(1+L594/100)</f>
        <v>0</v>
      </c>
      <c r="N594" s="169">
        <v>0</v>
      </c>
      <c r="O594" s="169">
        <f>ROUND(E594*N594,2)</f>
        <v>0</v>
      </c>
      <c r="P594" s="169">
        <v>0</v>
      </c>
      <c r="Q594" s="169">
        <f>ROUND(E594*P594,2)</f>
        <v>0</v>
      </c>
      <c r="R594" s="169" t="s">
        <v>686</v>
      </c>
      <c r="S594" s="169" t="s">
        <v>189</v>
      </c>
      <c r="T594" s="170" t="s">
        <v>209</v>
      </c>
      <c r="U594" s="156">
        <v>1.5980000000000001</v>
      </c>
      <c r="V594" s="156">
        <f>ROUND(E594*U594,2)</f>
        <v>1.27</v>
      </c>
      <c r="W594" s="156"/>
      <c r="X594" s="156" t="s">
        <v>502</v>
      </c>
      <c r="Y594" s="147"/>
      <c r="Z594" s="147"/>
      <c r="AA594" s="147"/>
      <c r="AB594" s="147"/>
      <c r="AC594" s="147"/>
      <c r="AD594" s="147"/>
      <c r="AE594" s="147"/>
      <c r="AF594" s="147"/>
      <c r="AG594" s="147" t="s">
        <v>503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">
      <c r="A595" s="154"/>
      <c r="B595" s="155"/>
      <c r="C595" s="189" t="s">
        <v>505</v>
      </c>
      <c r="D595" s="178"/>
      <c r="E595" s="179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47"/>
      <c r="Z595" s="147"/>
      <c r="AA595" s="147"/>
      <c r="AB595" s="147"/>
      <c r="AC595" s="147"/>
      <c r="AD595" s="147"/>
      <c r="AE595" s="147"/>
      <c r="AF595" s="147"/>
      <c r="AG595" s="147" t="s">
        <v>215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54"/>
      <c r="B596" s="155"/>
      <c r="C596" s="189" t="s">
        <v>779</v>
      </c>
      <c r="D596" s="178"/>
      <c r="E596" s="179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47"/>
      <c r="Z596" s="147"/>
      <c r="AA596" s="147"/>
      <c r="AB596" s="147"/>
      <c r="AC596" s="147"/>
      <c r="AD596" s="147"/>
      <c r="AE596" s="147"/>
      <c r="AF596" s="147"/>
      <c r="AG596" s="147" t="s">
        <v>215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54"/>
      <c r="B597" s="155"/>
      <c r="C597" s="189" t="s">
        <v>780</v>
      </c>
      <c r="D597" s="178"/>
      <c r="E597" s="179">
        <v>0.79706999999999995</v>
      </c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47"/>
      <c r="Z597" s="147"/>
      <c r="AA597" s="147"/>
      <c r="AB597" s="147"/>
      <c r="AC597" s="147"/>
      <c r="AD597" s="147"/>
      <c r="AE597" s="147"/>
      <c r="AF597" s="147"/>
      <c r="AG597" s="147" t="s">
        <v>215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x14ac:dyDescent="0.2">
      <c r="A598" s="158" t="s">
        <v>184</v>
      </c>
      <c r="B598" s="159" t="s">
        <v>142</v>
      </c>
      <c r="C598" s="173" t="s">
        <v>143</v>
      </c>
      <c r="D598" s="160"/>
      <c r="E598" s="161"/>
      <c r="F598" s="162"/>
      <c r="G598" s="162">
        <f>SUMIF(AG599:AG604,"&lt;&gt;NOR",G599:G604)</f>
        <v>0</v>
      </c>
      <c r="H598" s="162"/>
      <c r="I598" s="162">
        <f>SUM(I599:I604)</f>
        <v>0</v>
      </c>
      <c r="J598" s="162"/>
      <c r="K598" s="162">
        <f>SUM(K599:K604)</f>
        <v>0</v>
      </c>
      <c r="L598" s="162"/>
      <c r="M598" s="162">
        <f>SUM(M599:M604)</f>
        <v>0</v>
      </c>
      <c r="N598" s="162"/>
      <c r="O598" s="162">
        <f>SUM(O599:O604)</f>
        <v>0</v>
      </c>
      <c r="P598" s="162"/>
      <c r="Q598" s="162">
        <f>SUM(Q599:Q604)</f>
        <v>0</v>
      </c>
      <c r="R598" s="162"/>
      <c r="S598" s="162"/>
      <c r="T598" s="163"/>
      <c r="U598" s="157"/>
      <c r="V598" s="157">
        <f>SUM(V599:V604)</f>
        <v>1.52</v>
      </c>
      <c r="W598" s="157"/>
      <c r="X598" s="157"/>
      <c r="AG598" t="s">
        <v>185</v>
      </c>
    </row>
    <row r="599" spans="1:60" outlineLevel="1" x14ac:dyDescent="0.2">
      <c r="A599" s="164">
        <v>132</v>
      </c>
      <c r="B599" s="165" t="s">
        <v>781</v>
      </c>
      <c r="C599" s="174" t="s">
        <v>782</v>
      </c>
      <c r="D599" s="166" t="s">
        <v>226</v>
      </c>
      <c r="E599" s="167">
        <v>1.2</v>
      </c>
      <c r="F599" s="168"/>
      <c r="G599" s="169">
        <f>ROUND(E599*F599,2)</f>
        <v>0</v>
      </c>
      <c r="H599" s="168"/>
      <c r="I599" s="169">
        <f>ROUND(E599*H599,2)</f>
        <v>0</v>
      </c>
      <c r="J599" s="168"/>
      <c r="K599" s="169">
        <f>ROUND(E599*J599,2)</f>
        <v>0</v>
      </c>
      <c r="L599" s="169">
        <v>15</v>
      </c>
      <c r="M599" s="169">
        <f>G599*(1+L599/100)</f>
        <v>0</v>
      </c>
      <c r="N599" s="169">
        <v>2.7999999999999998E-4</v>
      </c>
      <c r="O599" s="169">
        <f>ROUND(E599*N599,2)</f>
        <v>0</v>
      </c>
      <c r="P599" s="169">
        <v>0</v>
      </c>
      <c r="Q599" s="169">
        <f>ROUND(E599*P599,2)</f>
        <v>0</v>
      </c>
      <c r="R599" s="169" t="s">
        <v>783</v>
      </c>
      <c r="S599" s="169" t="s">
        <v>189</v>
      </c>
      <c r="T599" s="170" t="s">
        <v>209</v>
      </c>
      <c r="U599" s="156">
        <v>0.307</v>
      </c>
      <c r="V599" s="156">
        <f>ROUND(E599*U599,2)</f>
        <v>0.37</v>
      </c>
      <c r="W599" s="156"/>
      <c r="X599" s="156" t="s">
        <v>210</v>
      </c>
      <c r="Y599" s="147"/>
      <c r="Z599" s="147"/>
      <c r="AA599" s="147"/>
      <c r="AB599" s="147"/>
      <c r="AC599" s="147"/>
      <c r="AD599" s="147"/>
      <c r="AE599" s="147"/>
      <c r="AF599" s="147"/>
      <c r="AG599" s="147" t="s">
        <v>211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54"/>
      <c r="B600" s="155"/>
      <c r="C600" s="249" t="s">
        <v>784</v>
      </c>
      <c r="D600" s="250"/>
      <c r="E600" s="250"/>
      <c r="F600" s="250"/>
      <c r="G600" s="250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47"/>
      <c r="Z600" s="147"/>
      <c r="AA600" s="147"/>
      <c r="AB600" s="147"/>
      <c r="AC600" s="147"/>
      <c r="AD600" s="147"/>
      <c r="AE600" s="147"/>
      <c r="AF600" s="147"/>
      <c r="AG600" s="147" t="s">
        <v>194</v>
      </c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">
      <c r="A601" s="154"/>
      <c r="B601" s="155"/>
      <c r="C601" s="189" t="s">
        <v>785</v>
      </c>
      <c r="D601" s="178"/>
      <c r="E601" s="179">
        <v>1.2</v>
      </c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47"/>
      <c r="Z601" s="147"/>
      <c r="AA601" s="147"/>
      <c r="AB601" s="147"/>
      <c r="AC601" s="147"/>
      <c r="AD601" s="147"/>
      <c r="AE601" s="147"/>
      <c r="AF601" s="147"/>
      <c r="AG601" s="147" t="s">
        <v>215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64">
        <v>133</v>
      </c>
      <c r="B602" s="165" t="s">
        <v>786</v>
      </c>
      <c r="C602" s="174" t="s">
        <v>787</v>
      </c>
      <c r="D602" s="166" t="s">
        <v>226</v>
      </c>
      <c r="E602" s="167">
        <v>7.3860000000000001</v>
      </c>
      <c r="F602" s="168"/>
      <c r="G602" s="169">
        <f>ROUND(E602*F602,2)</f>
        <v>0</v>
      </c>
      <c r="H602" s="168"/>
      <c r="I602" s="169">
        <f>ROUND(E602*H602,2)</f>
        <v>0</v>
      </c>
      <c r="J602" s="168"/>
      <c r="K602" s="169">
        <f>ROUND(E602*J602,2)</f>
        <v>0</v>
      </c>
      <c r="L602" s="169">
        <v>15</v>
      </c>
      <c r="M602" s="169">
        <f>G602*(1+L602/100)</f>
        <v>0</v>
      </c>
      <c r="N602" s="169">
        <v>8.0000000000000007E-5</v>
      </c>
      <c r="O602" s="169">
        <f>ROUND(E602*N602,2)</f>
        <v>0</v>
      </c>
      <c r="P602" s="169">
        <v>0</v>
      </c>
      <c r="Q602" s="169">
        <f>ROUND(E602*P602,2)</f>
        <v>0</v>
      </c>
      <c r="R602" s="169" t="s">
        <v>783</v>
      </c>
      <c r="S602" s="169" t="s">
        <v>189</v>
      </c>
      <c r="T602" s="170" t="s">
        <v>209</v>
      </c>
      <c r="U602" s="156">
        <v>0.156</v>
      </c>
      <c r="V602" s="156">
        <f>ROUND(E602*U602,2)</f>
        <v>1.1499999999999999</v>
      </c>
      <c r="W602" s="156"/>
      <c r="X602" s="156" t="s">
        <v>210</v>
      </c>
      <c r="Y602" s="147"/>
      <c r="Z602" s="147"/>
      <c r="AA602" s="147"/>
      <c r="AB602" s="147"/>
      <c r="AC602" s="147"/>
      <c r="AD602" s="147"/>
      <c r="AE602" s="147"/>
      <c r="AF602" s="147"/>
      <c r="AG602" s="147" t="s">
        <v>211</v>
      </c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54"/>
      <c r="B603" s="155"/>
      <c r="C603" s="189" t="s">
        <v>788</v>
      </c>
      <c r="D603" s="178"/>
      <c r="E603" s="179">
        <v>5.61</v>
      </c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47"/>
      <c r="Z603" s="147"/>
      <c r="AA603" s="147"/>
      <c r="AB603" s="147"/>
      <c r="AC603" s="147"/>
      <c r="AD603" s="147"/>
      <c r="AE603" s="147"/>
      <c r="AF603" s="147"/>
      <c r="AG603" s="147" t="s">
        <v>215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">
      <c r="A604" s="154"/>
      <c r="B604" s="155"/>
      <c r="C604" s="189" t="s">
        <v>789</v>
      </c>
      <c r="D604" s="178"/>
      <c r="E604" s="179">
        <v>1.776</v>
      </c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47"/>
      <c r="Z604" s="147"/>
      <c r="AA604" s="147"/>
      <c r="AB604" s="147"/>
      <c r="AC604" s="147"/>
      <c r="AD604" s="147"/>
      <c r="AE604" s="147"/>
      <c r="AF604" s="147"/>
      <c r="AG604" s="147" t="s">
        <v>215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x14ac:dyDescent="0.2">
      <c r="A605" s="158" t="s">
        <v>184</v>
      </c>
      <c r="B605" s="159" t="s">
        <v>144</v>
      </c>
      <c r="C605" s="173" t="s">
        <v>145</v>
      </c>
      <c r="D605" s="160"/>
      <c r="E605" s="161"/>
      <c r="F605" s="162"/>
      <c r="G605" s="162">
        <f>SUMIF(AG606:AG666,"&lt;&gt;NOR",G606:G666)</f>
        <v>0</v>
      </c>
      <c r="H605" s="162"/>
      <c r="I605" s="162">
        <f>SUM(I606:I666)</f>
        <v>0</v>
      </c>
      <c r="J605" s="162"/>
      <c r="K605" s="162">
        <f>SUM(K606:K666)</f>
        <v>0</v>
      </c>
      <c r="L605" s="162"/>
      <c r="M605" s="162">
        <f>SUM(M606:M666)</f>
        <v>0</v>
      </c>
      <c r="N605" s="162"/>
      <c r="O605" s="162">
        <f>SUM(O606:O666)</f>
        <v>7.0000000000000007E-2</v>
      </c>
      <c r="P605" s="162"/>
      <c r="Q605" s="162">
        <f>SUM(Q606:Q666)</f>
        <v>0</v>
      </c>
      <c r="R605" s="162"/>
      <c r="S605" s="162"/>
      <c r="T605" s="163"/>
      <c r="U605" s="157"/>
      <c r="V605" s="157">
        <f>SUM(V606:V666)</f>
        <v>62.599999999999994</v>
      </c>
      <c r="W605" s="157"/>
      <c r="X605" s="157"/>
      <c r="AG605" t="s">
        <v>185</v>
      </c>
    </row>
    <row r="606" spans="1:60" outlineLevel="1" x14ac:dyDescent="0.2">
      <c r="A606" s="164">
        <v>134</v>
      </c>
      <c r="B606" s="165" t="s">
        <v>790</v>
      </c>
      <c r="C606" s="174" t="s">
        <v>791</v>
      </c>
      <c r="D606" s="166" t="s">
        <v>226</v>
      </c>
      <c r="E606" s="167">
        <v>277.5745</v>
      </c>
      <c r="F606" s="168"/>
      <c r="G606" s="169">
        <f>ROUND(E606*F606,2)</f>
        <v>0</v>
      </c>
      <c r="H606" s="168"/>
      <c r="I606" s="169">
        <f>ROUND(E606*H606,2)</f>
        <v>0</v>
      </c>
      <c r="J606" s="168"/>
      <c r="K606" s="169">
        <f>ROUND(E606*J606,2)</f>
        <v>0</v>
      </c>
      <c r="L606" s="169">
        <v>15</v>
      </c>
      <c r="M606" s="169">
        <f>G606*(1+L606/100)</f>
        <v>0</v>
      </c>
      <c r="N606" s="169">
        <v>0</v>
      </c>
      <c r="O606" s="169">
        <f>ROUND(E606*N606,2)</f>
        <v>0</v>
      </c>
      <c r="P606" s="169">
        <v>0</v>
      </c>
      <c r="Q606" s="169">
        <f>ROUND(E606*P606,2)</f>
        <v>0</v>
      </c>
      <c r="R606" s="169" t="s">
        <v>792</v>
      </c>
      <c r="S606" s="169" t="s">
        <v>189</v>
      </c>
      <c r="T606" s="170" t="s">
        <v>209</v>
      </c>
      <c r="U606" s="156">
        <v>6.9709999999999994E-2</v>
      </c>
      <c r="V606" s="156">
        <f>ROUND(E606*U606,2)</f>
        <v>19.350000000000001</v>
      </c>
      <c r="W606" s="156"/>
      <c r="X606" s="156" t="s">
        <v>210</v>
      </c>
      <c r="Y606" s="147"/>
      <c r="Z606" s="147"/>
      <c r="AA606" s="147"/>
      <c r="AB606" s="147"/>
      <c r="AC606" s="147"/>
      <c r="AD606" s="147"/>
      <c r="AE606" s="147"/>
      <c r="AF606" s="147"/>
      <c r="AG606" s="147" t="s">
        <v>211</v>
      </c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">
      <c r="A607" s="154"/>
      <c r="B607" s="155"/>
      <c r="C607" s="189" t="s">
        <v>793</v>
      </c>
      <c r="D607" s="178"/>
      <c r="E607" s="179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47"/>
      <c r="Z607" s="147"/>
      <c r="AA607" s="147"/>
      <c r="AB607" s="147"/>
      <c r="AC607" s="147"/>
      <c r="AD607" s="147"/>
      <c r="AE607" s="147"/>
      <c r="AF607" s="147"/>
      <c r="AG607" s="147" t="s">
        <v>215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">
      <c r="A608" s="154"/>
      <c r="B608" s="155"/>
      <c r="C608" s="189" t="s">
        <v>794</v>
      </c>
      <c r="D608" s="178"/>
      <c r="E608" s="179">
        <v>43.081000000000003</v>
      </c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47"/>
      <c r="Z608" s="147"/>
      <c r="AA608" s="147"/>
      <c r="AB608" s="147"/>
      <c r="AC608" s="147"/>
      <c r="AD608" s="147"/>
      <c r="AE608" s="147"/>
      <c r="AF608" s="147"/>
      <c r="AG608" s="147" t="s">
        <v>215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54"/>
      <c r="B609" s="155"/>
      <c r="C609" s="189" t="s">
        <v>795</v>
      </c>
      <c r="D609" s="178"/>
      <c r="E609" s="179">
        <v>-2.02</v>
      </c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47"/>
      <c r="Z609" s="147"/>
      <c r="AA609" s="147"/>
      <c r="AB609" s="147"/>
      <c r="AC609" s="147"/>
      <c r="AD609" s="147"/>
      <c r="AE609" s="147"/>
      <c r="AF609" s="147"/>
      <c r="AG609" s="147" t="s">
        <v>215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">
      <c r="A610" s="154"/>
      <c r="B610" s="155"/>
      <c r="C610" s="189" t="s">
        <v>328</v>
      </c>
      <c r="D610" s="178"/>
      <c r="E610" s="179">
        <v>-3.6</v>
      </c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215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">
      <c r="A611" s="154"/>
      <c r="B611" s="155"/>
      <c r="C611" s="189" t="s">
        <v>796</v>
      </c>
      <c r="D611" s="178"/>
      <c r="E611" s="179">
        <v>-2.9</v>
      </c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47"/>
      <c r="Z611" s="147"/>
      <c r="AA611" s="147"/>
      <c r="AB611" s="147"/>
      <c r="AC611" s="147"/>
      <c r="AD611" s="147"/>
      <c r="AE611" s="147"/>
      <c r="AF611" s="147"/>
      <c r="AG611" s="147" t="s">
        <v>215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">
      <c r="A612" s="154"/>
      <c r="B612" s="155"/>
      <c r="C612" s="189" t="s">
        <v>329</v>
      </c>
      <c r="D612" s="178"/>
      <c r="E612" s="179">
        <v>-2.8</v>
      </c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215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">
      <c r="A613" s="154"/>
      <c r="B613" s="155"/>
      <c r="C613" s="189" t="s">
        <v>797</v>
      </c>
      <c r="D613" s="178"/>
      <c r="E613" s="179">
        <v>3.25</v>
      </c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47"/>
      <c r="Z613" s="147"/>
      <c r="AA613" s="147"/>
      <c r="AB613" s="147"/>
      <c r="AC613" s="147"/>
      <c r="AD613" s="147"/>
      <c r="AE613" s="147"/>
      <c r="AF613" s="147"/>
      <c r="AG613" s="147" t="s">
        <v>215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">
      <c r="A614" s="154"/>
      <c r="B614" s="155"/>
      <c r="C614" s="189" t="s">
        <v>798</v>
      </c>
      <c r="D614" s="178"/>
      <c r="E614" s="179">
        <v>51.523000000000003</v>
      </c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47"/>
      <c r="Z614" s="147"/>
      <c r="AA614" s="147"/>
      <c r="AB614" s="147"/>
      <c r="AC614" s="147"/>
      <c r="AD614" s="147"/>
      <c r="AE614" s="147"/>
      <c r="AF614" s="147"/>
      <c r="AG614" s="147" t="s">
        <v>215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2">
      <c r="A615" s="154"/>
      <c r="B615" s="155"/>
      <c r="C615" s="189" t="s">
        <v>334</v>
      </c>
      <c r="D615" s="178"/>
      <c r="E615" s="179">
        <v>-1.8</v>
      </c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47"/>
      <c r="Z615" s="147"/>
      <c r="AA615" s="147"/>
      <c r="AB615" s="147"/>
      <c r="AC615" s="147"/>
      <c r="AD615" s="147"/>
      <c r="AE615" s="147"/>
      <c r="AF615" s="147"/>
      <c r="AG615" s="147" t="s">
        <v>215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">
      <c r="A616" s="154"/>
      <c r="B616" s="155"/>
      <c r="C616" s="189" t="s">
        <v>799</v>
      </c>
      <c r="D616" s="178"/>
      <c r="E616" s="179">
        <v>-3.4424999999999999</v>
      </c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47"/>
      <c r="Z616" s="147"/>
      <c r="AA616" s="147"/>
      <c r="AB616" s="147"/>
      <c r="AC616" s="147"/>
      <c r="AD616" s="147"/>
      <c r="AE616" s="147"/>
      <c r="AF616" s="147"/>
      <c r="AG616" s="147" t="s">
        <v>215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54"/>
      <c r="B617" s="155"/>
      <c r="C617" s="189" t="s">
        <v>335</v>
      </c>
      <c r="D617" s="178"/>
      <c r="E617" s="179">
        <v>-2.09</v>
      </c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47"/>
      <c r="Z617" s="147"/>
      <c r="AA617" s="147"/>
      <c r="AB617" s="147"/>
      <c r="AC617" s="147"/>
      <c r="AD617" s="147"/>
      <c r="AE617" s="147"/>
      <c r="AF617" s="147"/>
      <c r="AG617" s="147" t="s">
        <v>215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">
      <c r="A618" s="154"/>
      <c r="B618" s="155"/>
      <c r="C618" s="189" t="s">
        <v>336</v>
      </c>
      <c r="D618" s="178"/>
      <c r="E618" s="179">
        <v>1.127</v>
      </c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47"/>
      <c r="Z618" s="147"/>
      <c r="AA618" s="147"/>
      <c r="AB618" s="147"/>
      <c r="AC618" s="147"/>
      <c r="AD618" s="147"/>
      <c r="AE618" s="147"/>
      <c r="AF618" s="147"/>
      <c r="AG618" s="147" t="s">
        <v>215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">
      <c r="A619" s="154"/>
      <c r="B619" s="155"/>
      <c r="C619" s="189" t="s">
        <v>800</v>
      </c>
      <c r="D619" s="178"/>
      <c r="E619" s="179">
        <v>52.863</v>
      </c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47"/>
      <c r="Z619" s="147"/>
      <c r="AA619" s="147"/>
      <c r="AB619" s="147"/>
      <c r="AC619" s="147"/>
      <c r="AD619" s="147"/>
      <c r="AE619" s="147"/>
      <c r="AF619" s="147"/>
      <c r="AG619" s="147" t="s">
        <v>215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">
      <c r="A620" s="154"/>
      <c r="B620" s="155"/>
      <c r="C620" s="189" t="s">
        <v>338</v>
      </c>
      <c r="D620" s="178"/>
      <c r="E620" s="179">
        <v>-1.9</v>
      </c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47"/>
      <c r="Z620" s="147"/>
      <c r="AA620" s="147"/>
      <c r="AB620" s="147"/>
      <c r="AC620" s="147"/>
      <c r="AD620" s="147"/>
      <c r="AE620" s="147"/>
      <c r="AF620" s="147"/>
      <c r="AG620" s="147" t="s">
        <v>215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">
      <c r="A621" s="154"/>
      <c r="B621" s="155"/>
      <c r="C621" s="189" t="s">
        <v>334</v>
      </c>
      <c r="D621" s="178"/>
      <c r="E621" s="179">
        <v>-1.8</v>
      </c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47"/>
      <c r="Z621" s="147"/>
      <c r="AA621" s="147"/>
      <c r="AB621" s="147"/>
      <c r="AC621" s="147"/>
      <c r="AD621" s="147"/>
      <c r="AE621" s="147"/>
      <c r="AF621" s="147"/>
      <c r="AG621" s="147" t="s">
        <v>215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">
      <c r="A622" s="154"/>
      <c r="B622" s="155"/>
      <c r="C622" s="189" t="s">
        <v>799</v>
      </c>
      <c r="D622" s="178"/>
      <c r="E622" s="179">
        <v>-3.4424999999999999</v>
      </c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47"/>
      <c r="Z622" s="147"/>
      <c r="AA622" s="147"/>
      <c r="AB622" s="147"/>
      <c r="AC622" s="147"/>
      <c r="AD622" s="147"/>
      <c r="AE622" s="147"/>
      <c r="AF622" s="147"/>
      <c r="AG622" s="147" t="s">
        <v>215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2">
      <c r="A623" s="154"/>
      <c r="B623" s="155"/>
      <c r="C623" s="189" t="s">
        <v>801</v>
      </c>
      <c r="D623" s="178"/>
      <c r="E623" s="179">
        <v>-0.75</v>
      </c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47"/>
      <c r="Z623" s="147"/>
      <c r="AA623" s="147"/>
      <c r="AB623" s="147"/>
      <c r="AC623" s="147"/>
      <c r="AD623" s="147"/>
      <c r="AE623" s="147"/>
      <c r="AF623" s="147"/>
      <c r="AG623" s="147" t="s">
        <v>215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">
      <c r="A624" s="154"/>
      <c r="B624" s="155"/>
      <c r="C624" s="189" t="s">
        <v>335</v>
      </c>
      <c r="D624" s="178"/>
      <c r="E624" s="179">
        <v>-2.09</v>
      </c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47"/>
      <c r="Z624" s="147"/>
      <c r="AA624" s="147"/>
      <c r="AB624" s="147"/>
      <c r="AC624" s="147"/>
      <c r="AD624" s="147"/>
      <c r="AE624" s="147"/>
      <c r="AF624" s="147"/>
      <c r="AG624" s="147" t="s">
        <v>215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54"/>
      <c r="B625" s="155"/>
      <c r="C625" s="189" t="s">
        <v>799</v>
      </c>
      <c r="D625" s="178"/>
      <c r="E625" s="179">
        <v>-3.4424999999999999</v>
      </c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47"/>
      <c r="Z625" s="147"/>
      <c r="AA625" s="147"/>
      <c r="AB625" s="147"/>
      <c r="AC625" s="147"/>
      <c r="AD625" s="147"/>
      <c r="AE625" s="147"/>
      <c r="AF625" s="147"/>
      <c r="AG625" s="147" t="s">
        <v>215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">
      <c r="A626" s="154"/>
      <c r="B626" s="155"/>
      <c r="C626" s="189" t="s">
        <v>336</v>
      </c>
      <c r="D626" s="178"/>
      <c r="E626" s="179">
        <v>1.127</v>
      </c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47"/>
      <c r="Z626" s="147"/>
      <c r="AA626" s="147"/>
      <c r="AB626" s="147"/>
      <c r="AC626" s="147"/>
      <c r="AD626" s="147"/>
      <c r="AE626" s="147"/>
      <c r="AF626" s="147"/>
      <c r="AG626" s="147" t="s">
        <v>215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54"/>
      <c r="B627" s="155"/>
      <c r="C627" s="189" t="s">
        <v>802</v>
      </c>
      <c r="D627" s="178"/>
      <c r="E627" s="179">
        <v>3.6135000000000002</v>
      </c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47"/>
      <c r="Z627" s="147"/>
      <c r="AA627" s="147"/>
      <c r="AB627" s="147"/>
      <c r="AC627" s="147"/>
      <c r="AD627" s="147"/>
      <c r="AE627" s="147"/>
      <c r="AF627" s="147"/>
      <c r="AG627" s="147" t="s">
        <v>215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">
      <c r="A628" s="154"/>
      <c r="B628" s="155"/>
      <c r="C628" s="189" t="s">
        <v>803</v>
      </c>
      <c r="D628" s="178"/>
      <c r="E628" s="179">
        <v>29.748000000000001</v>
      </c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47"/>
      <c r="Z628" s="147"/>
      <c r="AA628" s="147"/>
      <c r="AB628" s="147"/>
      <c r="AC628" s="147"/>
      <c r="AD628" s="147"/>
      <c r="AE628" s="147"/>
      <c r="AF628" s="147"/>
      <c r="AG628" s="147" t="s">
        <v>215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54"/>
      <c r="B629" s="155"/>
      <c r="C629" s="189" t="s">
        <v>796</v>
      </c>
      <c r="D629" s="178"/>
      <c r="E629" s="179">
        <v>-2.9</v>
      </c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47"/>
      <c r="Z629" s="147"/>
      <c r="AA629" s="147"/>
      <c r="AB629" s="147"/>
      <c r="AC629" s="147"/>
      <c r="AD629" s="147"/>
      <c r="AE629" s="147"/>
      <c r="AF629" s="147"/>
      <c r="AG629" s="147" t="s">
        <v>215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54"/>
      <c r="B630" s="155"/>
      <c r="C630" s="189" t="s">
        <v>804</v>
      </c>
      <c r="D630" s="178"/>
      <c r="E630" s="179">
        <v>-0.67500000000000004</v>
      </c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47"/>
      <c r="Z630" s="147"/>
      <c r="AA630" s="147"/>
      <c r="AB630" s="147"/>
      <c r="AC630" s="147"/>
      <c r="AD630" s="147"/>
      <c r="AE630" s="147"/>
      <c r="AF630" s="147"/>
      <c r="AG630" s="147" t="s">
        <v>215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54"/>
      <c r="B631" s="155"/>
      <c r="C631" s="189" t="s">
        <v>338</v>
      </c>
      <c r="D631" s="178"/>
      <c r="E631" s="179">
        <v>-1.9</v>
      </c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47"/>
      <c r="Z631" s="147"/>
      <c r="AA631" s="147"/>
      <c r="AB631" s="147"/>
      <c r="AC631" s="147"/>
      <c r="AD631" s="147"/>
      <c r="AE631" s="147"/>
      <c r="AF631" s="147"/>
      <c r="AG631" s="147" t="s">
        <v>215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54"/>
      <c r="B632" s="155"/>
      <c r="C632" s="189" t="s">
        <v>805</v>
      </c>
      <c r="D632" s="178"/>
      <c r="E632" s="179">
        <v>64.085499999999996</v>
      </c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47"/>
      <c r="Z632" s="147"/>
      <c r="AA632" s="147"/>
      <c r="AB632" s="147"/>
      <c r="AC632" s="147"/>
      <c r="AD632" s="147"/>
      <c r="AE632" s="147"/>
      <c r="AF632" s="147"/>
      <c r="AG632" s="147" t="s">
        <v>215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">
      <c r="A633" s="154"/>
      <c r="B633" s="155"/>
      <c r="C633" s="189" t="s">
        <v>334</v>
      </c>
      <c r="D633" s="178"/>
      <c r="E633" s="179">
        <v>-1.8</v>
      </c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47"/>
      <c r="Z633" s="147"/>
      <c r="AA633" s="147"/>
      <c r="AB633" s="147"/>
      <c r="AC633" s="147"/>
      <c r="AD633" s="147"/>
      <c r="AE633" s="147"/>
      <c r="AF633" s="147"/>
      <c r="AG633" s="147" t="s">
        <v>215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">
      <c r="A634" s="154"/>
      <c r="B634" s="155"/>
      <c r="C634" s="189" t="s">
        <v>799</v>
      </c>
      <c r="D634" s="178"/>
      <c r="E634" s="179">
        <v>-3.4424999999999999</v>
      </c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47"/>
      <c r="Z634" s="147"/>
      <c r="AA634" s="147"/>
      <c r="AB634" s="147"/>
      <c r="AC634" s="147"/>
      <c r="AD634" s="147"/>
      <c r="AE634" s="147"/>
      <c r="AF634" s="147"/>
      <c r="AG634" s="147" t="s">
        <v>215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">
      <c r="A635" s="154"/>
      <c r="B635" s="155"/>
      <c r="C635" s="189" t="s">
        <v>806</v>
      </c>
      <c r="D635" s="178"/>
      <c r="E635" s="179">
        <v>-0.15</v>
      </c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47"/>
      <c r="Z635" s="147"/>
      <c r="AA635" s="147"/>
      <c r="AB635" s="147"/>
      <c r="AC635" s="147"/>
      <c r="AD635" s="147"/>
      <c r="AE635" s="147"/>
      <c r="AF635" s="147"/>
      <c r="AG635" s="147" t="s">
        <v>215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54"/>
      <c r="B636" s="155"/>
      <c r="C636" s="189" t="s">
        <v>342</v>
      </c>
      <c r="D636" s="178"/>
      <c r="E636" s="179">
        <v>-4.18</v>
      </c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47"/>
      <c r="Z636" s="147"/>
      <c r="AA636" s="147"/>
      <c r="AB636" s="147"/>
      <c r="AC636" s="147"/>
      <c r="AD636" s="147"/>
      <c r="AE636" s="147"/>
      <c r="AF636" s="147"/>
      <c r="AG636" s="147" t="s">
        <v>215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">
      <c r="A637" s="154"/>
      <c r="B637" s="155"/>
      <c r="C637" s="189" t="s">
        <v>807</v>
      </c>
      <c r="D637" s="178"/>
      <c r="E637" s="179">
        <v>-3.66</v>
      </c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47"/>
      <c r="Z637" s="147"/>
      <c r="AA637" s="147"/>
      <c r="AB637" s="147"/>
      <c r="AC637" s="147"/>
      <c r="AD637" s="147"/>
      <c r="AE637" s="147"/>
      <c r="AF637" s="147"/>
      <c r="AG637" s="147" t="s">
        <v>215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">
      <c r="A638" s="154"/>
      <c r="B638" s="155"/>
      <c r="C638" s="189" t="s">
        <v>343</v>
      </c>
      <c r="D638" s="178"/>
      <c r="E638" s="179">
        <v>2.254</v>
      </c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47"/>
      <c r="Z638" s="147"/>
      <c r="AA638" s="147"/>
      <c r="AB638" s="147"/>
      <c r="AC638" s="147"/>
      <c r="AD638" s="147"/>
      <c r="AE638" s="147"/>
      <c r="AF638" s="147"/>
      <c r="AG638" s="147" t="s">
        <v>215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">
      <c r="A639" s="154"/>
      <c r="B639" s="155"/>
      <c r="C639" s="189" t="s">
        <v>808</v>
      </c>
      <c r="D639" s="178"/>
      <c r="E639" s="179">
        <v>20.200500000000002</v>
      </c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47"/>
      <c r="Z639" s="147"/>
      <c r="AA639" s="147"/>
      <c r="AB639" s="147"/>
      <c r="AC639" s="147"/>
      <c r="AD639" s="147"/>
      <c r="AE639" s="147"/>
      <c r="AF639" s="147"/>
      <c r="AG639" s="147" t="s">
        <v>215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">
      <c r="A640" s="154"/>
      <c r="B640" s="155"/>
      <c r="C640" s="189" t="s">
        <v>809</v>
      </c>
      <c r="D640" s="178"/>
      <c r="E640" s="179">
        <v>-1.4</v>
      </c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47"/>
      <c r="Z640" s="147"/>
      <c r="AA640" s="147"/>
      <c r="AB640" s="147"/>
      <c r="AC640" s="147"/>
      <c r="AD640" s="147"/>
      <c r="AE640" s="147"/>
      <c r="AF640" s="147"/>
      <c r="AG640" s="147" t="s">
        <v>215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54"/>
      <c r="B641" s="155"/>
      <c r="C641" s="189" t="s">
        <v>810</v>
      </c>
      <c r="D641" s="178"/>
      <c r="E641" s="179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47"/>
      <c r="Z641" s="147"/>
      <c r="AA641" s="147"/>
      <c r="AB641" s="147"/>
      <c r="AC641" s="147"/>
      <c r="AD641" s="147"/>
      <c r="AE641" s="147"/>
      <c r="AF641" s="147"/>
      <c r="AG641" s="147" t="s">
        <v>215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">
      <c r="A642" s="154"/>
      <c r="B642" s="155"/>
      <c r="C642" s="189" t="s">
        <v>317</v>
      </c>
      <c r="D642" s="178"/>
      <c r="E642" s="179">
        <v>10.43</v>
      </c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47"/>
      <c r="Z642" s="147"/>
      <c r="AA642" s="147"/>
      <c r="AB642" s="147"/>
      <c r="AC642" s="147"/>
      <c r="AD642" s="147"/>
      <c r="AE642" s="147"/>
      <c r="AF642" s="147"/>
      <c r="AG642" s="147" t="s">
        <v>215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54"/>
      <c r="B643" s="155"/>
      <c r="C643" s="189" t="s">
        <v>318</v>
      </c>
      <c r="D643" s="178"/>
      <c r="E643" s="179">
        <v>13.33</v>
      </c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47"/>
      <c r="Z643" s="147"/>
      <c r="AA643" s="147"/>
      <c r="AB643" s="147"/>
      <c r="AC643" s="147"/>
      <c r="AD643" s="147"/>
      <c r="AE643" s="147"/>
      <c r="AF643" s="147"/>
      <c r="AG643" s="147" t="s">
        <v>215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54"/>
      <c r="B644" s="155"/>
      <c r="C644" s="189" t="s">
        <v>319</v>
      </c>
      <c r="D644" s="178"/>
      <c r="E644" s="179">
        <v>14.6</v>
      </c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47"/>
      <c r="Z644" s="147"/>
      <c r="AA644" s="147"/>
      <c r="AB644" s="147"/>
      <c r="AC644" s="147"/>
      <c r="AD644" s="147"/>
      <c r="AE644" s="147"/>
      <c r="AF644" s="147"/>
      <c r="AG644" s="147" t="s">
        <v>215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">
      <c r="A645" s="154"/>
      <c r="B645" s="155"/>
      <c r="C645" s="189" t="s">
        <v>320</v>
      </c>
      <c r="D645" s="178"/>
      <c r="E645" s="179">
        <v>5.33</v>
      </c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47"/>
      <c r="Z645" s="147"/>
      <c r="AA645" s="147"/>
      <c r="AB645" s="147"/>
      <c r="AC645" s="147"/>
      <c r="AD645" s="147"/>
      <c r="AE645" s="147"/>
      <c r="AF645" s="147"/>
      <c r="AG645" s="147" t="s">
        <v>215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">
      <c r="A646" s="154"/>
      <c r="B646" s="155"/>
      <c r="C646" s="189" t="s">
        <v>321</v>
      </c>
      <c r="D646" s="178"/>
      <c r="E646" s="179">
        <v>24.76</v>
      </c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47"/>
      <c r="Z646" s="147"/>
      <c r="AA646" s="147"/>
      <c r="AB646" s="147"/>
      <c r="AC646" s="147"/>
      <c r="AD646" s="147"/>
      <c r="AE646" s="147"/>
      <c r="AF646" s="147"/>
      <c r="AG646" s="147" t="s">
        <v>215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">
      <c r="A647" s="154"/>
      <c r="B647" s="155"/>
      <c r="C647" s="189" t="s">
        <v>811</v>
      </c>
      <c r="D647" s="178"/>
      <c r="E647" s="179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47"/>
      <c r="Z647" s="147"/>
      <c r="AA647" s="147"/>
      <c r="AB647" s="147"/>
      <c r="AC647" s="147"/>
      <c r="AD647" s="147"/>
      <c r="AE647" s="147"/>
      <c r="AF647" s="147"/>
      <c r="AG647" s="147" t="s">
        <v>215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54"/>
      <c r="B648" s="155"/>
      <c r="C648" s="189" t="s">
        <v>812</v>
      </c>
      <c r="D648" s="178"/>
      <c r="E648" s="179">
        <v>-11.563000000000001</v>
      </c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47"/>
      <c r="Z648" s="147"/>
      <c r="AA648" s="147"/>
      <c r="AB648" s="147"/>
      <c r="AC648" s="147"/>
      <c r="AD648" s="147"/>
      <c r="AE648" s="147"/>
      <c r="AF648" s="147"/>
      <c r="AG648" s="147" t="s">
        <v>215</v>
      </c>
      <c r="AH648" s="147">
        <v>5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64">
        <v>135</v>
      </c>
      <c r="B649" s="165" t="s">
        <v>813</v>
      </c>
      <c r="C649" s="174" t="s">
        <v>814</v>
      </c>
      <c r="D649" s="166" t="s">
        <v>226</v>
      </c>
      <c r="E649" s="167">
        <v>321.87610000000001</v>
      </c>
      <c r="F649" s="168"/>
      <c r="G649" s="169">
        <f>ROUND(E649*F649,2)</f>
        <v>0</v>
      </c>
      <c r="H649" s="168"/>
      <c r="I649" s="169">
        <f>ROUND(E649*H649,2)</f>
        <v>0</v>
      </c>
      <c r="J649" s="168"/>
      <c r="K649" s="169">
        <f>ROUND(E649*J649,2)</f>
        <v>0</v>
      </c>
      <c r="L649" s="169">
        <v>15</v>
      </c>
      <c r="M649" s="169">
        <f>G649*(1+L649/100)</f>
        <v>0</v>
      </c>
      <c r="N649" s="169">
        <v>6.9999999999999994E-5</v>
      </c>
      <c r="O649" s="169">
        <f>ROUND(E649*N649,2)</f>
        <v>0.02</v>
      </c>
      <c r="P649" s="169">
        <v>0</v>
      </c>
      <c r="Q649" s="169">
        <f>ROUND(E649*P649,2)</f>
        <v>0</v>
      </c>
      <c r="R649" s="169" t="s">
        <v>792</v>
      </c>
      <c r="S649" s="169" t="s">
        <v>189</v>
      </c>
      <c r="T649" s="170" t="s">
        <v>209</v>
      </c>
      <c r="U649" s="156">
        <v>3.2480000000000002E-2</v>
      </c>
      <c r="V649" s="156">
        <f>ROUND(E649*U649,2)</f>
        <v>10.45</v>
      </c>
      <c r="W649" s="156"/>
      <c r="X649" s="156" t="s">
        <v>210</v>
      </c>
      <c r="Y649" s="147"/>
      <c r="Z649" s="147"/>
      <c r="AA649" s="147"/>
      <c r="AB649" s="147"/>
      <c r="AC649" s="147"/>
      <c r="AD649" s="147"/>
      <c r="AE649" s="147"/>
      <c r="AF649" s="147"/>
      <c r="AG649" s="147" t="s">
        <v>211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89" t="s">
        <v>815</v>
      </c>
      <c r="D650" s="178"/>
      <c r="E650" s="179">
        <v>321.87610000000001</v>
      </c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47"/>
      <c r="Z650" s="147"/>
      <c r="AA650" s="147"/>
      <c r="AB650" s="147"/>
      <c r="AC650" s="147"/>
      <c r="AD650" s="147"/>
      <c r="AE650" s="147"/>
      <c r="AF650" s="147"/>
      <c r="AG650" s="147" t="s">
        <v>215</v>
      </c>
      <c r="AH650" s="147">
        <v>5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">
      <c r="A651" s="164">
        <v>136</v>
      </c>
      <c r="B651" s="165" t="s">
        <v>816</v>
      </c>
      <c r="C651" s="174" t="s">
        <v>817</v>
      </c>
      <c r="D651" s="166" t="s">
        <v>226</v>
      </c>
      <c r="E651" s="167">
        <v>321.87610000000001</v>
      </c>
      <c r="F651" s="168"/>
      <c r="G651" s="169">
        <f>ROUND(E651*F651,2)</f>
        <v>0</v>
      </c>
      <c r="H651" s="168"/>
      <c r="I651" s="169">
        <f>ROUND(E651*H651,2)</f>
        <v>0</v>
      </c>
      <c r="J651" s="168"/>
      <c r="K651" s="169">
        <f>ROUND(E651*J651,2)</f>
        <v>0</v>
      </c>
      <c r="L651" s="169">
        <v>15</v>
      </c>
      <c r="M651" s="169">
        <f>G651*(1+L651/100)</f>
        <v>0</v>
      </c>
      <c r="N651" s="169">
        <v>1.4999999999999999E-4</v>
      </c>
      <c r="O651" s="169">
        <f>ROUND(E651*N651,2)</f>
        <v>0.05</v>
      </c>
      <c r="P651" s="169">
        <v>0</v>
      </c>
      <c r="Q651" s="169">
        <f>ROUND(E651*P651,2)</f>
        <v>0</v>
      </c>
      <c r="R651" s="169" t="s">
        <v>792</v>
      </c>
      <c r="S651" s="169" t="s">
        <v>189</v>
      </c>
      <c r="T651" s="170" t="s">
        <v>209</v>
      </c>
      <c r="U651" s="156">
        <v>0.10191</v>
      </c>
      <c r="V651" s="156">
        <f>ROUND(E651*U651,2)</f>
        <v>32.799999999999997</v>
      </c>
      <c r="W651" s="156"/>
      <c r="X651" s="156" t="s">
        <v>210</v>
      </c>
      <c r="Y651" s="147"/>
      <c r="Z651" s="147"/>
      <c r="AA651" s="147"/>
      <c r="AB651" s="147"/>
      <c r="AC651" s="147"/>
      <c r="AD651" s="147"/>
      <c r="AE651" s="147"/>
      <c r="AF651" s="147"/>
      <c r="AG651" s="147" t="s">
        <v>211</v>
      </c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54"/>
      <c r="B652" s="155"/>
      <c r="C652" s="189" t="s">
        <v>794</v>
      </c>
      <c r="D652" s="178"/>
      <c r="E652" s="179">
        <v>43.081000000000003</v>
      </c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47"/>
      <c r="Z652" s="147"/>
      <c r="AA652" s="147"/>
      <c r="AB652" s="147"/>
      <c r="AC652" s="147"/>
      <c r="AD652" s="147"/>
      <c r="AE652" s="147"/>
      <c r="AF652" s="147"/>
      <c r="AG652" s="147" t="s">
        <v>215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">
      <c r="A653" s="154"/>
      <c r="B653" s="155"/>
      <c r="C653" s="189" t="s">
        <v>798</v>
      </c>
      <c r="D653" s="178"/>
      <c r="E653" s="179">
        <v>51.523000000000003</v>
      </c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47"/>
      <c r="Z653" s="147"/>
      <c r="AA653" s="147"/>
      <c r="AB653" s="147"/>
      <c r="AC653" s="147"/>
      <c r="AD653" s="147"/>
      <c r="AE653" s="147"/>
      <c r="AF653" s="147"/>
      <c r="AG653" s="147" t="s">
        <v>215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54"/>
      <c r="B654" s="155"/>
      <c r="C654" s="189" t="s">
        <v>800</v>
      </c>
      <c r="D654" s="178"/>
      <c r="E654" s="179">
        <v>52.863</v>
      </c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47"/>
      <c r="Z654" s="147"/>
      <c r="AA654" s="147"/>
      <c r="AB654" s="147"/>
      <c r="AC654" s="147"/>
      <c r="AD654" s="147"/>
      <c r="AE654" s="147"/>
      <c r="AF654" s="147"/>
      <c r="AG654" s="147" t="s">
        <v>215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">
      <c r="A655" s="154"/>
      <c r="B655" s="155"/>
      <c r="C655" s="189" t="s">
        <v>803</v>
      </c>
      <c r="D655" s="178"/>
      <c r="E655" s="179">
        <v>29.748000000000001</v>
      </c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47"/>
      <c r="Z655" s="147"/>
      <c r="AA655" s="147"/>
      <c r="AB655" s="147"/>
      <c r="AC655" s="147"/>
      <c r="AD655" s="147"/>
      <c r="AE655" s="147"/>
      <c r="AF655" s="147"/>
      <c r="AG655" s="147" t="s">
        <v>215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54"/>
      <c r="B656" s="155"/>
      <c r="C656" s="189" t="s">
        <v>818</v>
      </c>
      <c r="D656" s="178"/>
      <c r="E656" s="179">
        <v>64.085499999999996</v>
      </c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47"/>
      <c r="Z656" s="147"/>
      <c r="AA656" s="147"/>
      <c r="AB656" s="147"/>
      <c r="AC656" s="147"/>
      <c r="AD656" s="147"/>
      <c r="AE656" s="147"/>
      <c r="AF656" s="147"/>
      <c r="AG656" s="147" t="s">
        <v>215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189" t="s">
        <v>819</v>
      </c>
      <c r="D657" s="178"/>
      <c r="E657" s="179">
        <v>4.1116000000000001</v>
      </c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47"/>
      <c r="Z657" s="147"/>
      <c r="AA657" s="147"/>
      <c r="AB657" s="147"/>
      <c r="AC657" s="147"/>
      <c r="AD657" s="147"/>
      <c r="AE657" s="147"/>
      <c r="AF657" s="147"/>
      <c r="AG657" s="147" t="s">
        <v>215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54"/>
      <c r="B658" s="155"/>
      <c r="C658" s="189" t="s">
        <v>820</v>
      </c>
      <c r="D658" s="178"/>
      <c r="E658" s="179">
        <v>1.8240000000000001</v>
      </c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47"/>
      <c r="Z658" s="147"/>
      <c r="AA658" s="147"/>
      <c r="AB658" s="147"/>
      <c r="AC658" s="147"/>
      <c r="AD658" s="147"/>
      <c r="AE658" s="147"/>
      <c r="AF658" s="147"/>
      <c r="AG658" s="147" t="s">
        <v>215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54"/>
      <c r="B659" s="155"/>
      <c r="C659" s="189" t="s">
        <v>810</v>
      </c>
      <c r="D659" s="178"/>
      <c r="E659" s="179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47"/>
      <c r="Z659" s="147"/>
      <c r="AA659" s="147"/>
      <c r="AB659" s="147"/>
      <c r="AC659" s="147"/>
      <c r="AD659" s="147"/>
      <c r="AE659" s="147"/>
      <c r="AF659" s="147"/>
      <c r="AG659" s="147" t="s">
        <v>215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">
      <c r="A660" s="154"/>
      <c r="B660" s="155"/>
      <c r="C660" s="189" t="s">
        <v>317</v>
      </c>
      <c r="D660" s="178"/>
      <c r="E660" s="179">
        <v>10.43</v>
      </c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47"/>
      <c r="Z660" s="147"/>
      <c r="AA660" s="147"/>
      <c r="AB660" s="147"/>
      <c r="AC660" s="147"/>
      <c r="AD660" s="147"/>
      <c r="AE660" s="147"/>
      <c r="AF660" s="147"/>
      <c r="AG660" s="147" t="s">
        <v>215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54"/>
      <c r="B661" s="155"/>
      <c r="C661" s="189" t="s">
        <v>318</v>
      </c>
      <c r="D661" s="178"/>
      <c r="E661" s="179">
        <v>13.33</v>
      </c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47"/>
      <c r="Z661" s="147"/>
      <c r="AA661" s="147"/>
      <c r="AB661" s="147"/>
      <c r="AC661" s="147"/>
      <c r="AD661" s="147"/>
      <c r="AE661" s="147"/>
      <c r="AF661" s="147"/>
      <c r="AG661" s="147" t="s">
        <v>215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54"/>
      <c r="B662" s="155"/>
      <c r="C662" s="189" t="s">
        <v>319</v>
      </c>
      <c r="D662" s="178"/>
      <c r="E662" s="179">
        <v>14.6</v>
      </c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47"/>
      <c r="Z662" s="147"/>
      <c r="AA662" s="147"/>
      <c r="AB662" s="147"/>
      <c r="AC662" s="147"/>
      <c r="AD662" s="147"/>
      <c r="AE662" s="147"/>
      <c r="AF662" s="147"/>
      <c r="AG662" s="147" t="s">
        <v>215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54"/>
      <c r="B663" s="155"/>
      <c r="C663" s="189" t="s">
        <v>320</v>
      </c>
      <c r="D663" s="178"/>
      <c r="E663" s="179">
        <v>5.33</v>
      </c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47"/>
      <c r="Z663" s="147"/>
      <c r="AA663" s="147"/>
      <c r="AB663" s="147"/>
      <c r="AC663" s="147"/>
      <c r="AD663" s="147"/>
      <c r="AE663" s="147"/>
      <c r="AF663" s="147"/>
      <c r="AG663" s="147" t="s">
        <v>215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54"/>
      <c r="B664" s="155"/>
      <c r="C664" s="189" t="s">
        <v>321</v>
      </c>
      <c r="D664" s="178"/>
      <c r="E664" s="179">
        <v>24.76</v>
      </c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47"/>
      <c r="Z664" s="147"/>
      <c r="AA664" s="147"/>
      <c r="AB664" s="147"/>
      <c r="AC664" s="147"/>
      <c r="AD664" s="147"/>
      <c r="AE664" s="147"/>
      <c r="AF664" s="147"/>
      <c r="AG664" s="147" t="s">
        <v>215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">
      <c r="A665" s="154"/>
      <c r="B665" s="155"/>
      <c r="C665" s="189" t="s">
        <v>300</v>
      </c>
      <c r="D665" s="178"/>
      <c r="E665" s="179">
        <v>4.8499999999999996</v>
      </c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47"/>
      <c r="Z665" s="147"/>
      <c r="AA665" s="147"/>
      <c r="AB665" s="147"/>
      <c r="AC665" s="147"/>
      <c r="AD665" s="147"/>
      <c r="AE665" s="147"/>
      <c r="AF665" s="147"/>
      <c r="AG665" s="147" t="s">
        <v>215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">
      <c r="A666" s="154"/>
      <c r="B666" s="155"/>
      <c r="C666" s="189" t="s">
        <v>301</v>
      </c>
      <c r="D666" s="178"/>
      <c r="E666" s="179">
        <v>1.34</v>
      </c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47"/>
      <c r="Z666" s="147"/>
      <c r="AA666" s="147"/>
      <c r="AB666" s="147"/>
      <c r="AC666" s="147"/>
      <c r="AD666" s="147"/>
      <c r="AE666" s="147"/>
      <c r="AF666" s="147"/>
      <c r="AG666" s="147" t="s">
        <v>215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x14ac:dyDescent="0.2">
      <c r="A667" s="158" t="s">
        <v>184</v>
      </c>
      <c r="B667" s="159" t="s">
        <v>150</v>
      </c>
      <c r="C667" s="173" t="s">
        <v>151</v>
      </c>
      <c r="D667" s="160"/>
      <c r="E667" s="161"/>
      <c r="F667" s="162"/>
      <c r="G667" s="162">
        <f>SUMIF(AG668:AG700,"&lt;&gt;NOR",G668:G700)</f>
        <v>0</v>
      </c>
      <c r="H667" s="162"/>
      <c r="I667" s="162">
        <f>SUM(I668:I700)</f>
        <v>0</v>
      </c>
      <c r="J667" s="162"/>
      <c r="K667" s="162">
        <f>SUM(K668:K700)</f>
        <v>0</v>
      </c>
      <c r="L667" s="162"/>
      <c r="M667" s="162">
        <f>SUM(M668:M700)</f>
        <v>0</v>
      </c>
      <c r="N667" s="162"/>
      <c r="O667" s="162">
        <f>SUM(O668:O700)</f>
        <v>0</v>
      </c>
      <c r="P667" s="162"/>
      <c r="Q667" s="162">
        <f>SUM(Q668:Q700)</f>
        <v>0</v>
      </c>
      <c r="R667" s="162"/>
      <c r="S667" s="162"/>
      <c r="T667" s="163"/>
      <c r="U667" s="157"/>
      <c r="V667" s="157">
        <f>SUM(V668:V700)</f>
        <v>27.81</v>
      </c>
      <c r="W667" s="157"/>
      <c r="X667" s="157"/>
      <c r="AG667" t="s">
        <v>185</v>
      </c>
    </row>
    <row r="668" spans="1:60" outlineLevel="1" x14ac:dyDescent="0.2">
      <c r="A668" s="164">
        <v>137</v>
      </c>
      <c r="B668" s="165" t="s">
        <v>821</v>
      </c>
      <c r="C668" s="174" t="s">
        <v>822</v>
      </c>
      <c r="D668" s="166" t="s">
        <v>252</v>
      </c>
      <c r="E668" s="167">
        <v>15.26986</v>
      </c>
      <c r="F668" s="168"/>
      <c r="G668" s="169">
        <f>ROUND(E668*F668,2)</f>
        <v>0</v>
      </c>
      <c r="H668" s="168"/>
      <c r="I668" s="169">
        <f>ROUND(E668*H668,2)</f>
        <v>0</v>
      </c>
      <c r="J668" s="168"/>
      <c r="K668" s="169">
        <f>ROUND(E668*J668,2)</f>
        <v>0</v>
      </c>
      <c r="L668" s="169">
        <v>15</v>
      </c>
      <c r="M668" s="169">
        <f>G668*(1+L668/100)</f>
        <v>0</v>
      </c>
      <c r="N668" s="169">
        <v>0</v>
      </c>
      <c r="O668" s="169">
        <f>ROUND(E668*N668,2)</f>
        <v>0</v>
      </c>
      <c r="P668" s="169">
        <v>0</v>
      </c>
      <c r="Q668" s="169">
        <f>ROUND(E668*P668,2)</f>
        <v>0</v>
      </c>
      <c r="R668" s="169" t="s">
        <v>418</v>
      </c>
      <c r="S668" s="169" t="s">
        <v>189</v>
      </c>
      <c r="T668" s="170" t="s">
        <v>209</v>
      </c>
      <c r="U668" s="156">
        <v>0</v>
      </c>
      <c r="V668" s="156">
        <f>ROUND(E668*U668,2)</f>
        <v>0</v>
      </c>
      <c r="W668" s="156"/>
      <c r="X668" s="156" t="s">
        <v>210</v>
      </c>
      <c r="Y668" s="147"/>
      <c r="Z668" s="147"/>
      <c r="AA668" s="147"/>
      <c r="AB668" s="147"/>
      <c r="AC668" s="147"/>
      <c r="AD668" s="147"/>
      <c r="AE668" s="147"/>
      <c r="AF668" s="147"/>
      <c r="AG668" s="147" t="s">
        <v>211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">
      <c r="A669" s="154"/>
      <c r="B669" s="155"/>
      <c r="C669" s="189" t="s">
        <v>823</v>
      </c>
      <c r="D669" s="178"/>
      <c r="E669" s="179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47"/>
      <c r="Z669" s="147"/>
      <c r="AA669" s="147"/>
      <c r="AB669" s="147"/>
      <c r="AC669" s="147"/>
      <c r="AD669" s="147"/>
      <c r="AE669" s="147"/>
      <c r="AF669" s="147"/>
      <c r="AG669" s="147" t="s">
        <v>215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ht="22.5" outlineLevel="1" x14ac:dyDescent="0.2">
      <c r="A670" s="154"/>
      <c r="B670" s="155"/>
      <c r="C670" s="189" t="s">
        <v>824</v>
      </c>
      <c r="D670" s="178"/>
      <c r="E670" s="179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47"/>
      <c r="Z670" s="147"/>
      <c r="AA670" s="147"/>
      <c r="AB670" s="147"/>
      <c r="AC670" s="147"/>
      <c r="AD670" s="147"/>
      <c r="AE670" s="147"/>
      <c r="AF670" s="147"/>
      <c r="AG670" s="147" t="s">
        <v>215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">
      <c r="A671" s="154"/>
      <c r="B671" s="155"/>
      <c r="C671" s="189" t="s">
        <v>825</v>
      </c>
      <c r="D671" s="178"/>
      <c r="E671" s="179">
        <v>16.934609999999999</v>
      </c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47"/>
      <c r="Z671" s="147"/>
      <c r="AA671" s="147"/>
      <c r="AB671" s="147"/>
      <c r="AC671" s="147"/>
      <c r="AD671" s="147"/>
      <c r="AE671" s="147"/>
      <c r="AF671" s="147"/>
      <c r="AG671" s="147" t="s">
        <v>215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2">
      <c r="A672" s="154"/>
      <c r="B672" s="155"/>
      <c r="C672" s="189" t="s">
        <v>826</v>
      </c>
      <c r="D672" s="178"/>
      <c r="E672" s="179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47"/>
      <c r="Z672" s="147"/>
      <c r="AA672" s="147"/>
      <c r="AB672" s="147"/>
      <c r="AC672" s="147"/>
      <c r="AD672" s="147"/>
      <c r="AE672" s="147"/>
      <c r="AF672" s="147"/>
      <c r="AG672" s="147" t="s">
        <v>215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">
      <c r="A673" s="154"/>
      <c r="B673" s="155"/>
      <c r="C673" s="189" t="s">
        <v>827</v>
      </c>
      <c r="D673" s="178"/>
      <c r="E673" s="179">
        <v>-1.66475</v>
      </c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47"/>
      <c r="Z673" s="147"/>
      <c r="AA673" s="147"/>
      <c r="AB673" s="147"/>
      <c r="AC673" s="147"/>
      <c r="AD673" s="147"/>
      <c r="AE673" s="147"/>
      <c r="AF673" s="147"/>
      <c r="AG673" s="147" t="s">
        <v>215</v>
      </c>
      <c r="AH673" s="147">
        <v>5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">
      <c r="A674" s="164">
        <v>138</v>
      </c>
      <c r="B674" s="165" t="s">
        <v>828</v>
      </c>
      <c r="C674" s="174" t="s">
        <v>829</v>
      </c>
      <c r="D674" s="166" t="s">
        <v>252</v>
      </c>
      <c r="E674" s="167">
        <v>1.66475</v>
      </c>
      <c r="F674" s="168"/>
      <c r="G674" s="169">
        <f>ROUND(E674*F674,2)</f>
        <v>0</v>
      </c>
      <c r="H674" s="168"/>
      <c r="I674" s="169">
        <f>ROUND(E674*H674,2)</f>
        <v>0</v>
      </c>
      <c r="J674" s="168"/>
      <c r="K674" s="169">
        <f>ROUND(E674*J674,2)</f>
        <v>0</v>
      </c>
      <c r="L674" s="169">
        <v>15</v>
      </c>
      <c r="M674" s="169">
        <f>G674*(1+L674/100)</f>
        <v>0</v>
      </c>
      <c r="N674" s="169">
        <v>0</v>
      </c>
      <c r="O674" s="169">
        <f>ROUND(E674*N674,2)</f>
        <v>0</v>
      </c>
      <c r="P674" s="169">
        <v>0</v>
      </c>
      <c r="Q674" s="169">
        <f>ROUND(E674*P674,2)</f>
        <v>0</v>
      </c>
      <c r="R674" s="169" t="s">
        <v>418</v>
      </c>
      <c r="S674" s="169" t="s">
        <v>189</v>
      </c>
      <c r="T674" s="170" t="s">
        <v>209</v>
      </c>
      <c r="U674" s="156">
        <v>0</v>
      </c>
      <c r="V674" s="156">
        <f>ROUND(E674*U674,2)</f>
        <v>0</v>
      </c>
      <c r="W674" s="156"/>
      <c r="X674" s="156" t="s">
        <v>210</v>
      </c>
      <c r="Y674" s="147"/>
      <c r="Z674" s="147"/>
      <c r="AA674" s="147"/>
      <c r="AB674" s="147"/>
      <c r="AC674" s="147"/>
      <c r="AD674" s="147"/>
      <c r="AE674" s="147"/>
      <c r="AF674" s="147"/>
      <c r="AG674" s="147" t="s">
        <v>211</v>
      </c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">
      <c r="A675" s="154"/>
      <c r="B675" s="155"/>
      <c r="C675" s="189" t="s">
        <v>830</v>
      </c>
      <c r="D675" s="178"/>
      <c r="E675" s="179">
        <v>0.16</v>
      </c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47"/>
      <c r="Z675" s="147"/>
      <c r="AA675" s="147"/>
      <c r="AB675" s="147"/>
      <c r="AC675" s="147"/>
      <c r="AD675" s="147"/>
      <c r="AE675" s="147"/>
      <c r="AF675" s="147"/>
      <c r="AG675" s="147" t="s">
        <v>215</v>
      </c>
      <c r="AH675" s="147">
        <v>7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">
      <c r="A676" s="154"/>
      <c r="B676" s="155"/>
      <c r="C676" s="189" t="s">
        <v>831</v>
      </c>
      <c r="D676" s="178"/>
      <c r="E676" s="179">
        <v>0.50287999999999999</v>
      </c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47"/>
      <c r="Z676" s="147"/>
      <c r="AA676" s="147"/>
      <c r="AB676" s="147"/>
      <c r="AC676" s="147"/>
      <c r="AD676" s="147"/>
      <c r="AE676" s="147"/>
      <c r="AF676" s="147"/>
      <c r="AG676" s="147" t="s">
        <v>215</v>
      </c>
      <c r="AH676" s="147">
        <v>7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">
      <c r="A677" s="154"/>
      <c r="B677" s="155"/>
      <c r="C677" s="189" t="s">
        <v>832</v>
      </c>
      <c r="D677" s="178"/>
      <c r="E677" s="179">
        <v>3.5819999999999998E-2</v>
      </c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47"/>
      <c r="Z677" s="147"/>
      <c r="AA677" s="147"/>
      <c r="AB677" s="147"/>
      <c r="AC677" s="147"/>
      <c r="AD677" s="147"/>
      <c r="AE677" s="147"/>
      <c r="AF677" s="147"/>
      <c r="AG677" s="147" t="s">
        <v>215</v>
      </c>
      <c r="AH677" s="147">
        <v>7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">
      <c r="A678" s="154"/>
      <c r="B678" s="155"/>
      <c r="C678" s="189" t="s">
        <v>833</v>
      </c>
      <c r="D678" s="178"/>
      <c r="E678" s="179">
        <v>0.65869999999999995</v>
      </c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47"/>
      <c r="Z678" s="147"/>
      <c r="AA678" s="147"/>
      <c r="AB678" s="147"/>
      <c r="AC678" s="147"/>
      <c r="AD678" s="147"/>
      <c r="AE678" s="147"/>
      <c r="AF678" s="147"/>
      <c r="AG678" s="147" t="s">
        <v>215</v>
      </c>
      <c r="AH678" s="147">
        <v>7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/>
      <c r="B679" s="155"/>
      <c r="C679" s="189" t="s">
        <v>834</v>
      </c>
      <c r="D679" s="178"/>
      <c r="E679" s="179">
        <v>0.10999</v>
      </c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47"/>
      <c r="Z679" s="147"/>
      <c r="AA679" s="147"/>
      <c r="AB679" s="147"/>
      <c r="AC679" s="147"/>
      <c r="AD679" s="147"/>
      <c r="AE679" s="147"/>
      <c r="AF679" s="147"/>
      <c r="AG679" s="147" t="s">
        <v>215</v>
      </c>
      <c r="AH679" s="147">
        <v>7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54"/>
      <c r="B680" s="155"/>
      <c r="C680" s="189" t="s">
        <v>835</v>
      </c>
      <c r="D680" s="178"/>
      <c r="E680" s="179">
        <v>3.5700000000000003E-2</v>
      </c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47"/>
      <c r="Z680" s="147"/>
      <c r="AA680" s="147"/>
      <c r="AB680" s="147"/>
      <c r="AC680" s="147"/>
      <c r="AD680" s="147"/>
      <c r="AE680" s="147"/>
      <c r="AF680" s="147"/>
      <c r="AG680" s="147" t="s">
        <v>215</v>
      </c>
      <c r="AH680" s="147">
        <v>7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">
      <c r="A681" s="154"/>
      <c r="B681" s="155"/>
      <c r="C681" s="189" t="s">
        <v>836</v>
      </c>
      <c r="D681" s="178"/>
      <c r="E681" s="179">
        <v>7.1999999999999998E-3</v>
      </c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47"/>
      <c r="Z681" s="147"/>
      <c r="AA681" s="147"/>
      <c r="AB681" s="147"/>
      <c r="AC681" s="147"/>
      <c r="AD681" s="147"/>
      <c r="AE681" s="147"/>
      <c r="AF681" s="147"/>
      <c r="AG681" s="147" t="s">
        <v>215</v>
      </c>
      <c r="AH681" s="147">
        <v>7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">
      <c r="A682" s="154"/>
      <c r="B682" s="155"/>
      <c r="C682" s="189" t="s">
        <v>837</v>
      </c>
      <c r="D682" s="178"/>
      <c r="E682" s="179">
        <v>4.4600000000000004E-3</v>
      </c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47"/>
      <c r="Z682" s="147"/>
      <c r="AA682" s="147"/>
      <c r="AB682" s="147"/>
      <c r="AC682" s="147"/>
      <c r="AD682" s="147"/>
      <c r="AE682" s="147"/>
      <c r="AF682" s="147"/>
      <c r="AG682" s="147" t="s">
        <v>215</v>
      </c>
      <c r="AH682" s="147">
        <v>7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2">
      <c r="A683" s="154"/>
      <c r="B683" s="155"/>
      <c r="C683" s="189" t="s">
        <v>838</v>
      </c>
      <c r="D683" s="178"/>
      <c r="E683" s="179">
        <v>0.15</v>
      </c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47"/>
      <c r="Z683" s="147"/>
      <c r="AA683" s="147"/>
      <c r="AB683" s="147"/>
      <c r="AC683" s="147"/>
      <c r="AD683" s="147"/>
      <c r="AE683" s="147"/>
      <c r="AF683" s="147"/>
      <c r="AG683" s="147" t="s">
        <v>215</v>
      </c>
      <c r="AH683" s="147">
        <v>7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">
      <c r="A684" s="164">
        <v>139</v>
      </c>
      <c r="B684" s="165" t="s">
        <v>839</v>
      </c>
      <c r="C684" s="174" t="s">
        <v>840</v>
      </c>
      <c r="D684" s="166" t="s">
        <v>252</v>
      </c>
      <c r="E684" s="167">
        <v>16.934609999999999</v>
      </c>
      <c r="F684" s="168"/>
      <c r="G684" s="169">
        <f>ROUND(E684*F684,2)</f>
        <v>0</v>
      </c>
      <c r="H684" s="168"/>
      <c r="I684" s="169">
        <f>ROUND(E684*H684,2)</f>
        <v>0</v>
      </c>
      <c r="J684" s="168"/>
      <c r="K684" s="169">
        <f>ROUND(E684*J684,2)</f>
        <v>0</v>
      </c>
      <c r="L684" s="169">
        <v>15</v>
      </c>
      <c r="M684" s="169">
        <f>G684*(1+L684/100)</f>
        <v>0</v>
      </c>
      <c r="N684" s="169">
        <v>0</v>
      </c>
      <c r="O684" s="169">
        <f>ROUND(E684*N684,2)</f>
        <v>0</v>
      </c>
      <c r="P684" s="169">
        <v>0</v>
      </c>
      <c r="Q684" s="169">
        <f>ROUND(E684*P684,2)</f>
        <v>0</v>
      </c>
      <c r="R684" s="169" t="s">
        <v>418</v>
      </c>
      <c r="S684" s="169" t="s">
        <v>189</v>
      </c>
      <c r="T684" s="170" t="s">
        <v>209</v>
      </c>
      <c r="U684" s="156">
        <v>0.49</v>
      </c>
      <c r="V684" s="156">
        <f>ROUND(E684*U684,2)</f>
        <v>8.3000000000000007</v>
      </c>
      <c r="W684" s="156"/>
      <c r="X684" s="156" t="s">
        <v>841</v>
      </c>
      <c r="Y684" s="147"/>
      <c r="Z684" s="147"/>
      <c r="AA684" s="147"/>
      <c r="AB684" s="147"/>
      <c r="AC684" s="147"/>
      <c r="AD684" s="147"/>
      <c r="AE684" s="147"/>
      <c r="AF684" s="147"/>
      <c r="AG684" s="147" t="s">
        <v>842</v>
      </c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2">
      <c r="A685" s="154"/>
      <c r="B685" s="155"/>
      <c r="C685" s="249" t="s">
        <v>843</v>
      </c>
      <c r="D685" s="250"/>
      <c r="E685" s="250"/>
      <c r="F685" s="250"/>
      <c r="G685" s="250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47"/>
      <c r="Z685" s="147"/>
      <c r="AA685" s="147"/>
      <c r="AB685" s="147"/>
      <c r="AC685" s="147"/>
      <c r="AD685" s="147"/>
      <c r="AE685" s="147"/>
      <c r="AF685" s="147"/>
      <c r="AG685" s="147" t="s">
        <v>194</v>
      </c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">
      <c r="A686" s="154"/>
      <c r="B686" s="155"/>
      <c r="C686" s="189" t="s">
        <v>823</v>
      </c>
      <c r="D686" s="178"/>
      <c r="E686" s="179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47"/>
      <c r="Z686" s="147"/>
      <c r="AA686" s="147"/>
      <c r="AB686" s="147"/>
      <c r="AC686" s="147"/>
      <c r="AD686" s="147"/>
      <c r="AE686" s="147"/>
      <c r="AF686" s="147"/>
      <c r="AG686" s="147" t="s">
        <v>215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ht="22.5" outlineLevel="1" x14ac:dyDescent="0.2">
      <c r="A687" s="154"/>
      <c r="B687" s="155"/>
      <c r="C687" s="189" t="s">
        <v>844</v>
      </c>
      <c r="D687" s="178"/>
      <c r="E687" s="179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47"/>
      <c r="Z687" s="147"/>
      <c r="AA687" s="147"/>
      <c r="AB687" s="147"/>
      <c r="AC687" s="147"/>
      <c r="AD687" s="147"/>
      <c r="AE687" s="147"/>
      <c r="AF687" s="147"/>
      <c r="AG687" s="147" t="s">
        <v>215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54"/>
      <c r="B688" s="155"/>
      <c r="C688" s="189" t="s">
        <v>825</v>
      </c>
      <c r="D688" s="178"/>
      <c r="E688" s="179">
        <v>16.934609999999999</v>
      </c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47"/>
      <c r="Z688" s="147"/>
      <c r="AA688" s="147"/>
      <c r="AB688" s="147"/>
      <c r="AC688" s="147"/>
      <c r="AD688" s="147"/>
      <c r="AE688" s="147"/>
      <c r="AF688" s="147"/>
      <c r="AG688" s="147" t="s">
        <v>215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2">
      <c r="A689" s="164">
        <v>140</v>
      </c>
      <c r="B689" s="165" t="s">
        <v>845</v>
      </c>
      <c r="C689" s="174" t="s">
        <v>846</v>
      </c>
      <c r="D689" s="166" t="s">
        <v>252</v>
      </c>
      <c r="E689" s="167">
        <v>101.60766</v>
      </c>
      <c r="F689" s="168"/>
      <c r="G689" s="169">
        <f>ROUND(E689*F689,2)</f>
        <v>0</v>
      </c>
      <c r="H689" s="168"/>
      <c r="I689" s="169">
        <f>ROUND(E689*H689,2)</f>
        <v>0</v>
      </c>
      <c r="J689" s="168"/>
      <c r="K689" s="169">
        <f>ROUND(E689*J689,2)</f>
        <v>0</v>
      </c>
      <c r="L689" s="169">
        <v>15</v>
      </c>
      <c r="M689" s="169">
        <f>G689*(1+L689/100)</f>
        <v>0</v>
      </c>
      <c r="N689" s="169">
        <v>0</v>
      </c>
      <c r="O689" s="169">
        <f>ROUND(E689*N689,2)</f>
        <v>0</v>
      </c>
      <c r="P689" s="169">
        <v>0</v>
      </c>
      <c r="Q689" s="169">
        <f>ROUND(E689*P689,2)</f>
        <v>0</v>
      </c>
      <c r="R689" s="169" t="s">
        <v>418</v>
      </c>
      <c r="S689" s="169" t="s">
        <v>189</v>
      </c>
      <c r="T689" s="170" t="s">
        <v>209</v>
      </c>
      <c r="U689" s="156">
        <v>0</v>
      </c>
      <c r="V689" s="156">
        <f>ROUND(E689*U689,2)</f>
        <v>0</v>
      </c>
      <c r="W689" s="156"/>
      <c r="X689" s="156" t="s">
        <v>841</v>
      </c>
      <c r="Y689" s="147"/>
      <c r="Z689" s="147"/>
      <c r="AA689" s="147"/>
      <c r="AB689" s="147"/>
      <c r="AC689" s="147"/>
      <c r="AD689" s="147"/>
      <c r="AE689" s="147"/>
      <c r="AF689" s="147"/>
      <c r="AG689" s="147" t="s">
        <v>842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54"/>
      <c r="B690" s="155"/>
      <c r="C690" s="189" t="s">
        <v>823</v>
      </c>
      <c r="D690" s="178"/>
      <c r="E690" s="179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47"/>
      <c r="Z690" s="147"/>
      <c r="AA690" s="147"/>
      <c r="AB690" s="147"/>
      <c r="AC690" s="147"/>
      <c r="AD690" s="147"/>
      <c r="AE690" s="147"/>
      <c r="AF690" s="147"/>
      <c r="AG690" s="147" t="s">
        <v>215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ht="22.5" outlineLevel="1" x14ac:dyDescent="0.2">
      <c r="A691" s="154"/>
      <c r="B691" s="155"/>
      <c r="C691" s="189" t="s">
        <v>844</v>
      </c>
      <c r="D691" s="178"/>
      <c r="E691" s="179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47"/>
      <c r="Z691" s="147"/>
      <c r="AA691" s="147"/>
      <c r="AB691" s="147"/>
      <c r="AC691" s="147"/>
      <c r="AD691" s="147"/>
      <c r="AE691" s="147"/>
      <c r="AF691" s="147"/>
      <c r="AG691" s="147" t="s">
        <v>215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54"/>
      <c r="B692" s="155"/>
      <c r="C692" s="189" t="s">
        <v>847</v>
      </c>
      <c r="D692" s="178"/>
      <c r="E692" s="179">
        <v>101.60766</v>
      </c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47"/>
      <c r="Z692" s="147"/>
      <c r="AA692" s="147"/>
      <c r="AB692" s="147"/>
      <c r="AC692" s="147"/>
      <c r="AD692" s="147"/>
      <c r="AE692" s="147"/>
      <c r="AF692" s="147"/>
      <c r="AG692" s="147" t="s">
        <v>215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">
      <c r="A693" s="164">
        <v>141</v>
      </c>
      <c r="B693" s="165" t="s">
        <v>848</v>
      </c>
      <c r="C693" s="174" t="s">
        <v>849</v>
      </c>
      <c r="D693" s="166" t="s">
        <v>252</v>
      </c>
      <c r="E693" s="167">
        <v>16.934609999999999</v>
      </c>
      <c r="F693" s="168"/>
      <c r="G693" s="169">
        <f>ROUND(E693*F693,2)</f>
        <v>0</v>
      </c>
      <c r="H693" s="168"/>
      <c r="I693" s="169">
        <f>ROUND(E693*H693,2)</f>
        <v>0</v>
      </c>
      <c r="J693" s="168"/>
      <c r="K693" s="169">
        <f>ROUND(E693*J693,2)</f>
        <v>0</v>
      </c>
      <c r="L693" s="169">
        <v>15</v>
      </c>
      <c r="M693" s="169">
        <f>G693*(1+L693/100)</f>
        <v>0</v>
      </c>
      <c r="N693" s="169">
        <v>0</v>
      </c>
      <c r="O693" s="169">
        <f>ROUND(E693*N693,2)</f>
        <v>0</v>
      </c>
      <c r="P693" s="169">
        <v>0</v>
      </c>
      <c r="Q693" s="169">
        <f>ROUND(E693*P693,2)</f>
        <v>0</v>
      </c>
      <c r="R693" s="169" t="s">
        <v>418</v>
      </c>
      <c r="S693" s="169" t="s">
        <v>189</v>
      </c>
      <c r="T693" s="170" t="s">
        <v>209</v>
      </c>
      <c r="U693" s="156">
        <v>0.94199999999999995</v>
      </c>
      <c r="V693" s="156">
        <f>ROUND(E693*U693,2)</f>
        <v>15.95</v>
      </c>
      <c r="W693" s="156"/>
      <c r="X693" s="156" t="s">
        <v>841</v>
      </c>
      <c r="Y693" s="147"/>
      <c r="Z693" s="147"/>
      <c r="AA693" s="147"/>
      <c r="AB693" s="147"/>
      <c r="AC693" s="147"/>
      <c r="AD693" s="147"/>
      <c r="AE693" s="147"/>
      <c r="AF693" s="147"/>
      <c r="AG693" s="147" t="s">
        <v>842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">
      <c r="A694" s="154"/>
      <c r="B694" s="155"/>
      <c r="C694" s="189" t="s">
        <v>823</v>
      </c>
      <c r="D694" s="178"/>
      <c r="E694" s="179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47"/>
      <c r="Z694" s="147"/>
      <c r="AA694" s="147"/>
      <c r="AB694" s="147"/>
      <c r="AC694" s="147"/>
      <c r="AD694" s="147"/>
      <c r="AE694" s="147"/>
      <c r="AF694" s="147"/>
      <c r="AG694" s="147" t="s">
        <v>215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ht="22.5" outlineLevel="1" x14ac:dyDescent="0.2">
      <c r="A695" s="154"/>
      <c r="B695" s="155"/>
      <c r="C695" s="189" t="s">
        <v>844</v>
      </c>
      <c r="D695" s="178"/>
      <c r="E695" s="179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47"/>
      <c r="Z695" s="147"/>
      <c r="AA695" s="147"/>
      <c r="AB695" s="147"/>
      <c r="AC695" s="147"/>
      <c r="AD695" s="147"/>
      <c r="AE695" s="147"/>
      <c r="AF695" s="147"/>
      <c r="AG695" s="147" t="s">
        <v>215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54"/>
      <c r="B696" s="155"/>
      <c r="C696" s="189" t="s">
        <v>825</v>
      </c>
      <c r="D696" s="178"/>
      <c r="E696" s="179">
        <v>16.934609999999999</v>
      </c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47"/>
      <c r="Z696" s="147"/>
      <c r="AA696" s="147"/>
      <c r="AB696" s="147"/>
      <c r="AC696" s="147"/>
      <c r="AD696" s="147"/>
      <c r="AE696" s="147"/>
      <c r="AF696" s="147"/>
      <c r="AG696" s="147" t="s">
        <v>215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ht="22.5" outlineLevel="1" x14ac:dyDescent="0.2">
      <c r="A697" s="164">
        <v>142</v>
      </c>
      <c r="B697" s="165" t="s">
        <v>850</v>
      </c>
      <c r="C697" s="174" t="s">
        <v>851</v>
      </c>
      <c r="D697" s="166" t="s">
        <v>252</v>
      </c>
      <c r="E697" s="167">
        <v>33.869219999999999</v>
      </c>
      <c r="F697" s="168"/>
      <c r="G697" s="169">
        <f>ROUND(E697*F697,2)</f>
        <v>0</v>
      </c>
      <c r="H697" s="168"/>
      <c r="I697" s="169">
        <f>ROUND(E697*H697,2)</f>
        <v>0</v>
      </c>
      <c r="J697" s="168"/>
      <c r="K697" s="169">
        <f>ROUND(E697*J697,2)</f>
        <v>0</v>
      </c>
      <c r="L697" s="169">
        <v>15</v>
      </c>
      <c r="M697" s="169">
        <f>G697*(1+L697/100)</f>
        <v>0</v>
      </c>
      <c r="N697" s="169">
        <v>0</v>
      </c>
      <c r="O697" s="169">
        <f>ROUND(E697*N697,2)</f>
        <v>0</v>
      </c>
      <c r="P697" s="169">
        <v>0</v>
      </c>
      <c r="Q697" s="169">
        <f>ROUND(E697*P697,2)</f>
        <v>0</v>
      </c>
      <c r="R697" s="169" t="s">
        <v>418</v>
      </c>
      <c r="S697" s="169" t="s">
        <v>189</v>
      </c>
      <c r="T697" s="170" t="s">
        <v>209</v>
      </c>
      <c r="U697" s="156">
        <v>0.105</v>
      </c>
      <c r="V697" s="156">
        <f>ROUND(E697*U697,2)</f>
        <v>3.56</v>
      </c>
      <c r="W697" s="156"/>
      <c r="X697" s="156" t="s">
        <v>841</v>
      </c>
      <c r="Y697" s="147"/>
      <c r="Z697" s="147"/>
      <c r="AA697" s="147"/>
      <c r="AB697" s="147"/>
      <c r="AC697" s="147"/>
      <c r="AD697" s="147"/>
      <c r="AE697" s="147"/>
      <c r="AF697" s="147"/>
      <c r="AG697" s="147" t="s">
        <v>842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">
      <c r="A698" s="154"/>
      <c r="B698" s="155"/>
      <c r="C698" s="189" t="s">
        <v>823</v>
      </c>
      <c r="D698" s="178"/>
      <c r="E698" s="179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47"/>
      <c r="Z698" s="147"/>
      <c r="AA698" s="147"/>
      <c r="AB698" s="147"/>
      <c r="AC698" s="147"/>
      <c r="AD698" s="147"/>
      <c r="AE698" s="147"/>
      <c r="AF698" s="147"/>
      <c r="AG698" s="147" t="s">
        <v>215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ht="22.5" outlineLevel="1" x14ac:dyDescent="0.2">
      <c r="A699" s="154"/>
      <c r="B699" s="155"/>
      <c r="C699" s="189" t="s">
        <v>844</v>
      </c>
      <c r="D699" s="178"/>
      <c r="E699" s="179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47"/>
      <c r="Z699" s="147"/>
      <c r="AA699" s="147"/>
      <c r="AB699" s="147"/>
      <c r="AC699" s="147"/>
      <c r="AD699" s="147"/>
      <c r="AE699" s="147"/>
      <c r="AF699" s="147"/>
      <c r="AG699" s="147" t="s">
        <v>215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">
      <c r="A700" s="154"/>
      <c r="B700" s="155"/>
      <c r="C700" s="189" t="s">
        <v>852</v>
      </c>
      <c r="D700" s="178"/>
      <c r="E700" s="179">
        <v>33.869219999999999</v>
      </c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47"/>
      <c r="Z700" s="147"/>
      <c r="AA700" s="147"/>
      <c r="AB700" s="147"/>
      <c r="AC700" s="147"/>
      <c r="AD700" s="147"/>
      <c r="AE700" s="147"/>
      <c r="AF700" s="147"/>
      <c r="AG700" s="147" t="s">
        <v>215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x14ac:dyDescent="0.2">
      <c r="A701" s="3"/>
      <c r="B701" s="4"/>
      <c r="C701" s="175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AE701">
        <v>15</v>
      </c>
      <c r="AF701">
        <v>21</v>
      </c>
      <c r="AG701" t="s">
        <v>171</v>
      </c>
    </row>
    <row r="702" spans="1:60" x14ac:dyDescent="0.2">
      <c r="A702" s="150"/>
      <c r="B702" s="151" t="s">
        <v>29</v>
      </c>
      <c r="C702" s="176"/>
      <c r="D702" s="152"/>
      <c r="E702" s="153"/>
      <c r="F702" s="153"/>
      <c r="G702" s="172">
        <f>G8+G78+G105+G181+G204+G211+G220+G229+G301+G308+G333+G358+G361+G367+G372+G399+G431+G485+G488+G490+G523+G539+G570+G598+G605+G667</f>
        <v>0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AE702">
        <f>SUMIF(L7:L700,AE701,G7:G700)</f>
        <v>0</v>
      </c>
      <c r="AF702">
        <f>SUMIF(L7:L700,AF701,G7:G700)</f>
        <v>0</v>
      </c>
      <c r="AG702" t="s">
        <v>202</v>
      </c>
    </row>
    <row r="703" spans="1:60" x14ac:dyDescent="0.2">
      <c r="C703" s="177"/>
      <c r="D703" s="10"/>
      <c r="AG703" t="s">
        <v>203</v>
      </c>
    </row>
    <row r="704" spans="1:60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fiXC9a/Ev61ilkpdXWh4QD9YtIM0eGbJp2X/IIuXSXTByqSUEOY/DLCLZI9eP/u935PnQXvOR4mv8lTjHxUVg==" saltValue="i2DiIHrVzsFJZ5vp1t325w==" spinCount="100000" sheet="1"/>
  <mergeCells count="87">
    <mergeCell ref="C14:G14"/>
    <mergeCell ref="A1:G1"/>
    <mergeCell ref="C2:G2"/>
    <mergeCell ref="C3:G3"/>
    <mergeCell ref="C4:G4"/>
    <mergeCell ref="C10:G10"/>
    <mergeCell ref="C63:G63"/>
    <mergeCell ref="C24:G24"/>
    <mergeCell ref="C25:G25"/>
    <mergeCell ref="C29:G29"/>
    <mergeCell ref="C36:G36"/>
    <mergeCell ref="C39:G39"/>
    <mergeCell ref="C47:G47"/>
    <mergeCell ref="C50:G50"/>
    <mergeCell ref="C53:G53"/>
    <mergeCell ref="C60:G60"/>
    <mergeCell ref="C61:G61"/>
    <mergeCell ref="C62:G62"/>
    <mergeCell ref="C102:G102"/>
    <mergeCell ref="C84:G84"/>
    <mergeCell ref="C88:G88"/>
    <mergeCell ref="C89:G89"/>
    <mergeCell ref="C90:G90"/>
    <mergeCell ref="C91:G91"/>
    <mergeCell ref="C94:G94"/>
    <mergeCell ref="C95:G95"/>
    <mergeCell ref="C96:G96"/>
    <mergeCell ref="C97:G97"/>
    <mergeCell ref="C100:G100"/>
    <mergeCell ref="C101:G101"/>
    <mergeCell ref="C189:G189"/>
    <mergeCell ref="C103:G103"/>
    <mergeCell ref="C107:G107"/>
    <mergeCell ref="C108:G108"/>
    <mergeCell ref="C115:G115"/>
    <mergeCell ref="C118:G118"/>
    <mergeCell ref="C146:G146"/>
    <mergeCell ref="C149:G149"/>
    <mergeCell ref="C153:G153"/>
    <mergeCell ref="C156:G156"/>
    <mergeCell ref="C179:G179"/>
    <mergeCell ref="C183:G183"/>
    <mergeCell ref="C269:G269"/>
    <mergeCell ref="C195:G195"/>
    <mergeCell ref="C199:G199"/>
    <mergeCell ref="C206:G206"/>
    <mergeCell ref="C209:G209"/>
    <mergeCell ref="C231:G231"/>
    <mergeCell ref="C237:G237"/>
    <mergeCell ref="C240:G240"/>
    <mergeCell ref="C245:G245"/>
    <mergeCell ref="C250:G250"/>
    <mergeCell ref="C261:G261"/>
    <mergeCell ref="C262:G262"/>
    <mergeCell ref="C395:G395"/>
    <mergeCell ref="C270:G270"/>
    <mergeCell ref="C273:G273"/>
    <mergeCell ref="C284:G284"/>
    <mergeCell ref="C294:G294"/>
    <mergeCell ref="C303:G303"/>
    <mergeCell ref="C312:G312"/>
    <mergeCell ref="C329:G329"/>
    <mergeCell ref="C341:G341"/>
    <mergeCell ref="C354:G354"/>
    <mergeCell ref="C369:G369"/>
    <mergeCell ref="C370:G370"/>
    <mergeCell ref="C557:G557"/>
    <mergeCell ref="C401:G401"/>
    <mergeCell ref="C404:G404"/>
    <mergeCell ref="C427:G427"/>
    <mergeCell ref="C437:G437"/>
    <mergeCell ref="C481:G481"/>
    <mergeCell ref="C506:G506"/>
    <mergeCell ref="C519:G519"/>
    <mergeCell ref="C525:G525"/>
    <mergeCell ref="C526:G526"/>
    <mergeCell ref="C535:G535"/>
    <mergeCell ref="C541:G541"/>
    <mergeCell ref="C578:G578"/>
    <mergeCell ref="C600:G600"/>
    <mergeCell ref="C685:G685"/>
    <mergeCell ref="C558:G558"/>
    <mergeCell ref="C559:G559"/>
    <mergeCell ref="C560:G560"/>
    <mergeCell ref="C561:G561"/>
    <mergeCell ref="C566:G566"/>
    <mergeCell ref="C572:G57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204</v>
      </c>
      <c r="B1" s="251"/>
      <c r="C1" s="251"/>
      <c r="D1" s="251"/>
      <c r="E1" s="251"/>
      <c r="F1" s="251"/>
      <c r="G1" s="251"/>
      <c r="AG1" t="s">
        <v>156</v>
      </c>
    </row>
    <row r="2" spans="1:60" ht="24.95" customHeight="1" x14ac:dyDescent="0.2">
      <c r="A2" s="139" t="s">
        <v>7</v>
      </c>
      <c r="B2" s="49" t="s">
        <v>44</v>
      </c>
      <c r="C2" s="252" t="s">
        <v>45</v>
      </c>
      <c r="D2" s="253"/>
      <c r="E2" s="253"/>
      <c r="F2" s="253"/>
      <c r="G2" s="254"/>
      <c r="AG2" t="s">
        <v>157</v>
      </c>
    </row>
    <row r="3" spans="1:60" ht="24.95" customHeight="1" x14ac:dyDescent="0.2">
      <c r="A3" s="139" t="s">
        <v>8</v>
      </c>
      <c r="B3" s="49" t="s">
        <v>54</v>
      </c>
      <c r="C3" s="252" t="s">
        <v>57</v>
      </c>
      <c r="D3" s="253"/>
      <c r="E3" s="253"/>
      <c r="F3" s="253"/>
      <c r="G3" s="254"/>
      <c r="AC3" s="121" t="s">
        <v>157</v>
      </c>
      <c r="AG3" t="s">
        <v>161</v>
      </c>
    </row>
    <row r="4" spans="1:60" ht="24.95" customHeight="1" x14ac:dyDescent="0.2">
      <c r="A4" s="140" t="s">
        <v>9</v>
      </c>
      <c r="B4" s="141" t="s">
        <v>59</v>
      </c>
      <c r="C4" s="255" t="s">
        <v>60</v>
      </c>
      <c r="D4" s="256"/>
      <c r="E4" s="256"/>
      <c r="F4" s="256"/>
      <c r="G4" s="257"/>
      <c r="AG4" t="s">
        <v>162</v>
      </c>
    </row>
    <row r="5" spans="1:60" x14ac:dyDescent="0.2">
      <c r="D5" s="10"/>
    </row>
    <row r="6" spans="1:60" ht="38.25" x14ac:dyDescent="0.2">
      <c r="A6" s="143" t="s">
        <v>163</v>
      </c>
      <c r="B6" s="145" t="s">
        <v>164</v>
      </c>
      <c r="C6" s="145" t="s">
        <v>165</v>
      </c>
      <c r="D6" s="144" t="s">
        <v>166</v>
      </c>
      <c r="E6" s="143" t="s">
        <v>167</v>
      </c>
      <c r="F6" s="142" t="s">
        <v>168</v>
      </c>
      <c r="G6" s="143" t="s">
        <v>29</v>
      </c>
      <c r="H6" s="146" t="s">
        <v>30</v>
      </c>
      <c r="I6" s="146" t="s">
        <v>169</v>
      </c>
      <c r="J6" s="146" t="s">
        <v>31</v>
      </c>
      <c r="K6" s="146" t="s">
        <v>170</v>
      </c>
      <c r="L6" s="146" t="s">
        <v>171</v>
      </c>
      <c r="M6" s="146" t="s">
        <v>172</v>
      </c>
      <c r="N6" s="146" t="s">
        <v>173</v>
      </c>
      <c r="O6" s="146" t="s">
        <v>174</v>
      </c>
      <c r="P6" s="146" t="s">
        <v>175</v>
      </c>
      <c r="Q6" s="146" t="s">
        <v>176</v>
      </c>
      <c r="R6" s="146" t="s">
        <v>177</v>
      </c>
      <c r="S6" s="146" t="s">
        <v>178</v>
      </c>
      <c r="T6" s="146" t="s">
        <v>179</v>
      </c>
      <c r="U6" s="146" t="s">
        <v>180</v>
      </c>
      <c r="V6" s="146" t="s">
        <v>181</v>
      </c>
      <c r="W6" s="146" t="s">
        <v>182</v>
      </c>
      <c r="X6" s="146" t="s">
        <v>183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184</v>
      </c>
      <c r="B8" s="159" t="s">
        <v>86</v>
      </c>
      <c r="C8" s="173" t="s">
        <v>87</v>
      </c>
      <c r="D8" s="160"/>
      <c r="E8" s="161"/>
      <c r="F8" s="162"/>
      <c r="G8" s="162">
        <f>SUMIF(AG9:AG13,"&lt;&gt;NOR",G9:G13)</f>
        <v>0</v>
      </c>
      <c r="H8" s="162"/>
      <c r="I8" s="162">
        <f>SUM(I9:I13)</f>
        <v>0</v>
      </c>
      <c r="J8" s="162"/>
      <c r="K8" s="162">
        <f>SUM(K9:K13)</f>
        <v>0</v>
      </c>
      <c r="L8" s="162"/>
      <c r="M8" s="162">
        <f>SUM(M9:M13)</f>
        <v>0</v>
      </c>
      <c r="N8" s="162"/>
      <c r="O8" s="162">
        <f>SUM(O9:O13)</f>
        <v>0</v>
      </c>
      <c r="P8" s="162"/>
      <c r="Q8" s="162">
        <f>SUM(Q9:Q13)</f>
        <v>0</v>
      </c>
      <c r="R8" s="162"/>
      <c r="S8" s="162"/>
      <c r="T8" s="163"/>
      <c r="U8" s="157"/>
      <c r="V8" s="157">
        <f>SUM(V9:V13)</f>
        <v>3.59</v>
      </c>
      <c r="W8" s="157"/>
      <c r="X8" s="157"/>
      <c r="AG8" t="s">
        <v>185</v>
      </c>
    </row>
    <row r="9" spans="1:60" ht="22.5" outlineLevel="1" x14ac:dyDescent="0.2">
      <c r="A9" s="164">
        <v>1</v>
      </c>
      <c r="B9" s="165" t="s">
        <v>855</v>
      </c>
      <c r="C9" s="174" t="s">
        <v>856</v>
      </c>
      <c r="D9" s="166" t="s">
        <v>857</v>
      </c>
      <c r="E9" s="167">
        <v>1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15</v>
      </c>
      <c r="M9" s="169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 t="s">
        <v>413</v>
      </c>
      <c r="S9" s="169" t="s">
        <v>189</v>
      </c>
      <c r="T9" s="170" t="s">
        <v>209</v>
      </c>
      <c r="U9" s="156">
        <v>2.024</v>
      </c>
      <c r="V9" s="156">
        <f>ROUND(E9*U9,2)</f>
        <v>2.02</v>
      </c>
      <c r="W9" s="156"/>
      <c r="X9" s="156" t="s">
        <v>210</v>
      </c>
      <c r="Y9" s="147"/>
      <c r="Z9" s="147"/>
      <c r="AA9" s="147"/>
      <c r="AB9" s="147"/>
      <c r="AC9" s="147"/>
      <c r="AD9" s="147"/>
      <c r="AE9" s="147"/>
      <c r="AF9" s="147"/>
      <c r="AG9" s="147" t="s">
        <v>211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9" t="s">
        <v>858</v>
      </c>
      <c r="D10" s="178"/>
      <c r="E10" s="179">
        <v>1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215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82">
        <v>2</v>
      </c>
      <c r="B11" s="183" t="s">
        <v>859</v>
      </c>
      <c r="C11" s="191" t="s">
        <v>860</v>
      </c>
      <c r="D11" s="184" t="s">
        <v>861</v>
      </c>
      <c r="E11" s="185">
        <v>2</v>
      </c>
      <c r="F11" s="186"/>
      <c r="G11" s="187">
        <f>ROUND(E11*F11,2)</f>
        <v>0</v>
      </c>
      <c r="H11" s="186"/>
      <c r="I11" s="187">
        <f>ROUND(E11*H11,2)</f>
        <v>0</v>
      </c>
      <c r="J11" s="186"/>
      <c r="K11" s="187">
        <f>ROUND(E11*J11,2)</f>
        <v>0</v>
      </c>
      <c r="L11" s="187">
        <v>15</v>
      </c>
      <c r="M11" s="187">
        <f>G11*(1+L11/100)</f>
        <v>0</v>
      </c>
      <c r="N11" s="187">
        <v>0</v>
      </c>
      <c r="O11" s="187">
        <f>ROUND(E11*N11,2)</f>
        <v>0</v>
      </c>
      <c r="P11" s="187">
        <v>0</v>
      </c>
      <c r="Q11" s="187">
        <f>ROUND(E11*P11,2)</f>
        <v>0</v>
      </c>
      <c r="R11" s="187" t="s">
        <v>413</v>
      </c>
      <c r="S11" s="187" t="s">
        <v>189</v>
      </c>
      <c r="T11" s="188" t="s">
        <v>209</v>
      </c>
      <c r="U11" s="156">
        <v>0</v>
      </c>
      <c r="V11" s="156">
        <f>ROUND(E11*U11,2)</f>
        <v>0</v>
      </c>
      <c r="W11" s="156"/>
      <c r="X11" s="156" t="s">
        <v>210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4">
        <v>3</v>
      </c>
      <c r="B12" s="165" t="s">
        <v>862</v>
      </c>
      <c r="C12" s="174" t="s">
        <v>863</v>
      </c>
      <c r="D12" s="166" t="s">
        <v>857</v>
      </c>
      <c r="E12" s="167">
        <v>1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15</v>
      </c>
      <c r="M12" s="169">
        <f>G12*(1+L12/100)</f>
        <v>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69" t="s">
        <v>413</v>
      </c>
      <c r="S12" s="169" t="s">
        <v>189</v>
      </c>
      <c r="T12" s="170" t="s">
        <v>209</v>
      </c>
      <c r="U12" s="156">
        <v>1.57</v>
      </c>
      <c r="V12" s="156">
        <f>ROUND(E12*U12,2)</f>
        <v>1.57</v>
      </c>
      <c r="W12" s="156"/>
      <c r="X12" s="156" t="s">
        <v>210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9" t="s">
        <v>864</v>
      </c>
      <c r="D13" s="178"/>
      <c r="E13" s="179">
        <v>1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215</v>
      </c>
      <c r="AH13" s="147">
        <v>5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58" t="s">
        <v>184</v>
      </c>
      <c r="B14" s="159" t="s">
        <v>99</v>
      </c>
      <c r="C14" s="173" t="s">
        <v>100</v>
      </c>
      <c r="D14" s="160"/>
      <c r="E14" s="161"/>
      <c r="F14" s="162"/>
      <c r="G14" s="162">
        <f>SUMIF(AG15:AG29,"&lt;&gt;NOR",G15:G29)</f>
        <v>0</v>
      </c>
      <c r="H14" s="162"/>
      <c r="I14" s="162">
        <f>SUM(I15:I29)</f>
        <v>0</v>
      </c>
      <c r="J14" s="162"/>
      <c r="K14" s="162">
        <f>SUM(K15:K29)</f>
        <v>0</v>
      </c>
      <c r="L14" s="162"/>
      <c r="M14" s="162">
        <f>SUM(M15:M29)</f>
        <v>0</v>
      </c>
      <c r="N14" s="162"/>
      <c r="O14" s="162">
        <f>SUM(O15:O29)</f>
        <v>0.01</v>
      </c>
      <c r="P14" s="162"/>
      <c r="Q14" s="162">
        <f>SUM(Q15:Q29)</f>
        <v>0</v>
      </c>
      <c r="R14" s="162"/>
      <c r="S14" s="162"/>
      <c r="T14" s="163"/>
      <c r="U14" s="157"/>
      <c r="V14" s="157">
        <f>SUM(V15:V29)</f>
        <v>1.9400000000000002</v>
      </c>
      <c r="W14" s="157"/>
      <c r="X14" s="157"/>
      <c r="AG14" t="s">
        <v>185</v>
      </c>
    </row>
    <row r="15" spans="1:60" ht="33.75" outlineLevel="1" x14ac:dyDescent="0.2">
      <c r="A15" s="164">
        <v>4</v>
      </c>
      <c r="B15" s="165" t="s">
        <v>865</v>
      </c>
      <c r="C15" s="174" t="s">
        <v>866</v>
      </c>
      <c r="D15" s="166" t="s">
        <v>226</v>
      </c>
      <c r="E15" s="167">
        <v>3</v>
      </c>
      <c r="F15" s="168"/>
      <c r="G15" s="169">
        <f>ROUND(E15*F15,2)</f>
        <v>0</v>
      </c>
      <c r="H15" s="168"/>
      <c r="I15" s="169">
        <f>ROUND(E15*H15,2)</f>
        <v>0</v>
      </c>
      <c r="J15" s="168"/>
      <c r="K15" s="169">
        <f>ROUND(E15*J15,2)</f>
        <v>0</v>
      </c>
      <c r="L15" s="169">
        <v>15</v>
      </c>
      <c r="M15" s="169">
        <f>G15*(1+L15/100)</f>
        <v>0</v>
      </c>
      <c r="N15" s="169">
        <v>5.1000000000000004E-4</v>
      </c>
      <c r="O15" s="169">
        <f>ROUND(E15*N15,2)</f>
        <v>0</v>
      </c>
      <c r="P15" s="169">
        <v>0</v>
      </c>
      <c r="Q15" s="169">
        <f>ROUND(E15*P15,2)</f>
        <v>0</v>
      </c>
      <c r="R15" s="169" t="s">
        <v>535</v>
      </c>
      <c r="S15" s="169" t="s">
        <v>189</v>
      </c>
      <c r="T15" s="170" t="s">
        <v>209</v>
      </c>
      <c r="U15" s="156">
        <v>0.26700000000000002</v>
      </c>
      <c r="V15" s="156">
        <f>ROUND(E15*U15,2)</f>
        <v>0.8</v>
      </c>
      <c r="W15" s="156"/>
      <c r="X15" s="156" t="s">
        <v>210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60" t="s">
        <v>867</v>
      </c>
      <c r="D16" s="261"/>
      <c r="E16" s="261"/>
      <c r="F16" s="261"/>
      <c r="G16" s="26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213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58" t="s">
        <v>868</v>
      </c>
      <c r="D17" s="259"/>
      <c r="E17" s="259"/>
      <c r="F17" s="259"/>
      <c r="G17" s="259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194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9" t="s">
        <v>869</v>
      </c>
      <c r="D18" s="178"/>
      <c r="E18" s="179">
        <v>3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215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4">
        <v>5</v>
      </c>
      <c r="B19" s="165" t="s">
        <v>870</v>
      </c>
      <c r="C19" s="174" t="s">
        <v>871</v>
      </c>
      <c r="D19" s="166" t="s">
        <v>226</v>
      </c>
      <c r="E19" s="167">
        <v>3</v>
      </c>
      <c r="F19" s="168"/>
      <c r="G19" s="169">
        <f>ROUND(E19*F19,2)</f>
        <v>0</v>
      </c>
      <c r="H19" s="168"/>
      <c r="I19" s="169">
        <f>ROUND(E19*H19,2)</f>
        <v>0</v>
      </c>
      <c r="J19" s="168"/>
      <c r="K19" s="169">
        <f>ROUND(E19*J19,2)</f>
        <v>0</v>
      </c>
      <c r="L19" s="169">
        <v>15</v>
      </c>
      <c r="M19" s="169">
        <f>G19*(1+L19/100)</f>
        <v>0</v>
      </c>
      <c r="N19" s="169">
        <v>1.1E-4</v>
      </c>
      <c r="O19" s="169">
        <f>ROUND(E19*N19,2)</f>
        <v>0</v>
      </c>
      <c r="P19" s="169">
        <v>0</v>
      </c>
      <c r="Q19" s="169">
        <f>ROUND(E19*P19,2)</f>
        <v>0</v>
      </c>
      <c r="R19" s="169"/>
      <c r="S19" s="169" t="s">
        <v>281</v>
      </c>
      <c r="T19" s="170" t="s">
        <v>190</v>
      </c>
      <c r="U19" s="156">
        <v>0.374</v>
      </c>
      <c r="V19" s="156">
        <f>ROUND(E19*U19,2)</f>
        <v>1.1200000000000001</v>
      </c>
      <c r="W19" s="156"/>
      <c r="X19" s="156" t="s">
        <v>210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9" t="s">
        <v>868</v>
      </c>
      <c r="D20" s="250"/>
      <c r="E20" s="250"/>
      <c r="F20" s="250"/>
      <c r="G20" s="250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194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9" t="s">
        <v>872</v>
      </c>
      <c r="D21" s="178"/>
      <c r="E21" s="179">
        <v>3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4">
        <v>6</v>
      </c>
      <c r="B22" s="165" t="s">
        <v>873</v>
      </c>
      <c r="C22" s="174" t="s">
        <v>874</v>
      </c>
      <c r="D22" s="166" t="s">
        <v>226</v>
      </c>
      <c r="E22" s="167">
        <v>3.15</v>
      </c>
      <c r="F22" s="168"/>
      <c r="G22" s="169">
        <f>ROUND(E22*F22,2)</f>
        <v>0</v>
      </c>
      <c r="H22" s="168"/>
      <c r="I22" s="169">
        <f>ROUND(E22*H22,2)</f>
        <v>0</v>
      </c>
      <c r="J22" s="168"/>
      <c r="K22" s="169">
        <f>ROUND(E22*J22,2)</f>
        <v>0</v>
      </c>
      <c r="L22" s="169">
        <v>15</v>
      </c>
      <c r="M22" s="169">
        <f>G22*(1+L22/100)</f>
        <v>0</v>
      </c>
      <c r="N22" s="169">
        <v>2.3999999999999998E-3</v>
      </c>
      <c r="O22" s="169">
        <f>ROUND(E22*N22,2)</f>
        <v>0.01</v>
      </c>
      <c r="P22" s="169">
        <v>0</v>
      </c>
      <c r="Q22" s="169">
        <f>ROUND(E22*P22,2)</f>
        <v>0</v>
      </c>
      <c r="R22" s="169" t="s">
        <v>285</v>
      </c>
      <c r="S22" s="169" t="s">
        <v>189</v>
      </c>
      <c r="T22" s="170" t="s">
        <v>209</v>
      </c>
      <c r="U22" s="156">
        <v>0</v>
      </c>
      <c r="V22" s="156">
        <f>ROUND(E22*U22,2)</f>
        <v>0</v>
      </c>
      <c r="W22" s="156"/>
      <c r="X22" s="156" t="s">
        <v>286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287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9" t="s">
        <v>872</v>
      </c>
      <c r="D23" s="178"/>
      <c r="E23" s="179">
        <v>3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215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90" t="s">
        <v>543</v>
      </c>
      <c r="D24" s="180"/>
      <c r="E24" s="181">
        <v>0.15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215</v>
      </c>
      <c r="AH24" s="147">
        <v>4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4">
        <v>7</v>
      </c>
      <c r="B25" s="165" t="s">
        <v>547</v>
      </c>
      <c r="C25" s="174" t="s">
        <v>548</v>
      </c>
      <c r="D25" s="166" t="s">
        <v>252</v>
      </c>
      <c r="E25" s="167">
        <v>9.4199999999999996E-3</v>
      </c>
      <c r="F25" s="168"/>
      <c r="G25" s="169">
        <f>ROUND(E25*F25,2)</f>
        <v>0</v>
      </c>
      <c r="H25" s="168"/>
      <c r="I25" s="169">
        <f>ROUND(E25*H25,2)</f>
        <v>0</v>
      </c>
      <c r="J25" s="168"/>
      <c r="K25" s="169">
        <f>ROUND(E25*J25,2)</f>
        <v>0</v>
      </c>
      <c r="L25" s="169">
        <v>15</v>
      </c>
      <c r="M25" s="169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69" t="s">
        <v>535</v>
      </c>
      <c r="S25" s="169" t="s">
        <v>189</v>
      </c>
      <c r="T25" s="170" t="s">
        <v>209</v>
      </c>
      <c r="U25" s="156">
        <v>1.74</v>
      </c>
      <c r="V25" s="156">
        <f>ROUND(E25*U25,2)</f>
        <v>0.02</v>
      </c>
      <c r="W25" s="156"/>
      <c r="X25" s="156" t="s">
        <v>502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503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60" t="s">
        <v>549</v>
      </c>
      <c r="D26" s="261"/>
      <c r="E26" s="261"/>
      <c r="F26" s="261"/>
      <c r="G26" s="261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213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9" t="s">
        <v>505</v>
      </c>
      <c r="D27" s="178"/>
      <c r="E27" s="179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215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9" t="s">
        <v>875</v>
      </c>
      <c r="D28" s="178"/>
      <c r="E28" s="179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215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9" t="s">
        <v>876</v>
      </c>
      <c r="D29" s="178"/>
      <c r="E29" s="179">
        <v>9.4199999999999996E-3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215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58" t="s">
        <v>184</v>
      </c>
      <c r="B30" s="159" t="s">
        <v>113</v>
      </c>
      <c r="C30" s="173" t="s">
        <v>60</v>
      </c>
      <c r="D30" s="160"/>
      <c r="E30" s="161"/>
      <c r="F30" s="162"/>
      <c r="G30" s="162">
        <f>SUMIF(AG31:AG60,"&lt;&gt;NOR",G31:G60)</f>
        <v>0</v>
      </c>
      <c r="H30" s="162"/>
      <c r="I30" s="162">
        <f>SUM(I31:I60)</f>
        <v>0</v>
      </c>
      <c r="J30" s="162"/>
      <c r="K30" s="162">
        <f>SUM(K31:K60)</f>
        <v>0</v>
      </c>
      <c r="L30" s="162"/>
      <c r="M30" s="162">
        <f>SUM(M31:M60)</f>
        <v>0</v>
      </c>
      <c r="N30" s="162"/>
      <c r="O30" s="162">
        <f>SUM(O31:O60)</f>
        <v>7.0000000000000007E-2</v>
      </c>
      <c r="P30" s="162"/>
      <c r="Q30" s="162">
        <f>SUM(Q31:Q60)</f>
        <v>0</v>
      </c>
      <c r="R30" s="162"/>
      <c r="S30" s="162"/>
      <c r="T30" s="163"/>
      <c r="U30" s="157"/>
      <c r="V30" s="157">
        <f>SUM(V31:V60)</f>
        <v>3.4699999999999998</v>
      </c>
      <c r="W30" s="157"/>
      <c r="X30" s="157"/>
      <c r="AG30" t="s">
        <v>185</v>
      </c>
    </row>
    <row r="31" spans="1:60" ht="22.5" outlineLevel="1" x14ac:dyDescent="0.2">
      <c r="A31" s="164">
        <v>8</v>
      </c>
      <c r="B31" s="165" t="s">
        <v>877</v>
      </c>
      <c r="C31" s="174" t="s">
        <v>878</v>
      </c>
      <c r="D31" s="166" t="s">
        <v>232</v>
      </c>
      <c r="E31" s="167">
        <v>2.5</v>
      </c>
      <c r="F31" s="168"/>
      <c r="G31" s="169">
        <f>ROUND(E31*F31,2)</f>
        <v>0</v>
      </c>
      <c r="H31" s="168"/>
      <c r="I31" s="169">
        <f>ROUND(E31*H31,2)</f>
        <v>0</v>
      </c>
      <c r="J31" s="168"/>
      <c r="K31" s="169">
        <f>ROUND(E31*J31,2)</f>
        <v>0</v>
      </c>
      <c r="L31" s="169">
        <v>15</v>
      </c>
      <c r="M31" s="169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69" t="s">
        <v>879</v>
      </c>
      <c r="S31" s="169" t="s">
        <v>189</v>
      </c>
      <c r="T31" s="170" t="s">
        <v>209</v>
      </c>
      <c r="U31" s="156">
        <v>0.39</v>
      </c>
      <c r="V31" s="156">
        <f>ROUND(E31*U31,2)</f>
        <v>0.98</v>
      </c>
      <c r="W31" s="156"/>
      <c r="X31" s="156" t="s">
        <v>210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9" t="s">
        <v>880</v>
      </c>
      <c r="D32" s="178"/>
      <c r="E32" s="179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215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9" t="s">
        <v>881</v>
      </c>
      <c r="D33" s="178"/>
      <c r="E33" s="179">
        <v>0.5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215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9" t="s">
        <v>882</v>
      </c>
      <c r="D34" s="178"/>
      <c r="E34" s="179">
        <v>2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215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4">
        <v>9</v>
      </c>
      <c r="B35" s="165" t="s">
        <v>883</v>
      </c>
      <c r="C35" s="174" t="s">
        <v>884</v>
      </c>
      <c r="D35" s="166" t="s">
        <v>247</v>
      </c>
      <c r="E35" s="167">
        <v>2</v>
      </c>
      <c r="F35" s="168"/>
      <c r="G35" s="169">
        <f>ROUND(E35*F35,2)</f>
        <v>0</v>
      </c>
      <c r="H35" s="168"/>
      <c r="I35" s="169">
        <f>ROUND(E35*H35,2)</f>
        <v>0</v>
      </c>
      <c r="J35" s="168"/>
      <c r="K35" s="169">
        <f>ROUND(E35*J35,2)</f>
        <v>0</v>
      </c>
      <c r="L35" s="169">
        <v>15</v>
      </c>
      <c r="M35" s="169">
        <f>G35*(1+L35/100)</f>
        <v>0</v>
      </c>
      <c r="N35" s="169">
        <v>0</v>
      </c>
      <c r="O35" s="169">
        <f>ROUND(E35*N35,2)</f>
        <v>0</v>
      </c>
      <c r="P35" s="169">
        <v>0</v>
      </c>
      <c r="Q35" s="169">
        <f>ROUND(E35*P35,2)</f>
        <v>0</v>
      </c>
      <c r="R35" s="169" t="s">
        <v>879</v>
      </c>
      <c r="S35" s="169" t="s">
        <v>189</v>
      </c>
      <c r="T35" s="170" t="s">
        <v>209</v>
      </c>
      <c r="U35" s="156">
        <v>0.37</v>
      </c>
      <c r="V35" s="156">
        <f>ROUND(E35*U35,2)</f>
        <v>0.74</v>
      </c>
      <c r="W35" s="156"/>
      <c r="X35" s="156" t="s">
        <v>210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9" t="s">
        <v>885</v>
      </c>
      <c r="D36" s="178"/>
      <c r="E36" s="179">
        <v>2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215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64">
        <v>10</v>
      </c>
      <c r="B37" s="165" t="s">
        <v>886</v>
      </c>
      <c r="C37" s="174" t="s">
        <v>887</v>
      </c>
      <c r="D37" s="166" t="s">
        <v>247</v>
      </c>
      <c r="E37" s="167">
        <v>1</v>
      </c>
      <c r="F37" s="168"/>
      <c r="G37" s="169">
        <f>ROUND(E37*F37,2)</f>
        <v>0</v>
      </c>
      <c r="H37" s="168"/>
      <c r="I37" s="169">
        <f>ROUND(E37*H37,2)</f>
        <v>0</v>
      </c>
      <c r="J37" s="168"/>
      <c r="K37" s="169">
        <f>ROUND(E37*J37,2)</f>
        <v>0</v>
      </c>
      <c r="L37" s="169">
        <v>15</v>
      </c>
      <c r="M37" s="169">
        <f>G37*(1+L37/100)</f>
        <v>0</v>
      </c>
      <c r="N37" s="169">
        <v>0</v>
      </c>
      <c r="O37" s="169">
        <f>ROUND(E37*N37,2)</f>
        <v>0</v>
      </c>
      <c r="P37" s="169">
        <v>0</v>
      </c>
      <c r="Q37" s="169">
        <f>ROUND(E37*P37,2)</f>
        <v>0</v>
      </c>
      <c r="R37" s="169" t="s">
        <v>879</v>
      </c>
      <c r="S37" s="169" t="s">
        <v>189</v>
      </c>
      <c r="T37" s="170" t="s">
        <v>209</v>
      </c>
      <c r="U37" s="156">
        <v>0.75</v>
      </c>
      <c r="V37" s="156">
        <f>ROUND(E37*U37,2)</f>
        <v>0.75</v>
      </c>
      <c r="W37" s="156"/>
      <c r="X37" s="156" t="s">
        <v>210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9" t="s">
        <v>888</v>
      </c>
      <c r="D38" s="250"/>
      <c r="E38" s="250"/>
      <c r="F38" s="250"/>
      <c r="G38" s="250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194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9" t="s">
        <v>889</v>
      </c>
      <c r="D39" s="178"/>
      <c r="E39" s="179">
        <v>1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215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64">
        <v>11</v>
      </c>
      <c r="B40" s="165" t="s">
        <v>890</v>
      </c>
      <c r="C40" s="174" t="s">
        <v>891</v>
      </c>
      <c r="D40" s="166" t="s">
        <v>247</v>
      </c>
      <c r="E40" s="167">
        <v>1</v>
      </c>
      <c r="F40" s="168"/>
      <c r="G40" s="169">
        <f>ROUND(E40*F40,2)</f>
        <v>0</v>
      </c>
      <c r="H40" s="168"/>
      <c r="I40" s="169">
        <f>ROUND(E40*H40,2)</f>
        <v>0</v>
      </c>
      <c r="J40" s="168"/>
      <c r="K40" s="169">
        <f>ROUND(E40*J40,2)</f>
        <v>0</v>
      </c>
      <c r="L40" s="169">
        <v>15</v>
      </c>
      <c r="M40" s="169">
        <f>G40*(1+L40/100)</f>
        <v>0</v>
      </c>
      <c r="N40" s="169">
        <v>0</v>
      </c>
      <c r="O40" s="169">
        <f>ROUND(E40*N40,2)</f>
        <v>0</v>
      </c>
      <c r="P40" s="169">
        <v>0</v>
      </c>
      <c r="Q40" s="169">
        <f>ROUND(E40*P40,2)</f>
        <v>0</v>
      </c>
      <c r="R40" s="169" t="s">
        <v>879</v>
      </c>
      <c r="S40" s="169" t="s">
        <v>189</v>
      </c>
      <c r="T40" s="170" t="s">
        <v>209</v>
      </c>
      <c r="U40" s="156">
        <v>0.64</v>
      </c>
      <c r="V40" s="156">
        <f>ROUND(E40*U40,2)</f>
        <v>0.64</v>
      </c>
      <c r="W40" s="156"/>
      <c r="X40" s="156" t="s">
        <v>210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9" t="s">
        <v>892</v>
      </c>
      <c r="D41" s="250"/>
      <c r="E41" s="250"/>
      <c r="F41" s="250"/>
      <c r="G41" s="250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194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4">
        <v>12</v>
      </c>
      <c r="B42" s="165" t="s">
        <v>893</v>
      </c>
      <c r="C42" s="174" t="s">
        <v>894</v>
      </c>
      <c r="D42" s="166" t="s">
        <v>895</v>
      </c>
      <c r="E42" s="167">
        <v>7.1</v>
      </c>
      <c r="F42" s="168"/>
      <c r="G42" s="169">
        <f>ROUND(E42*F42,2)</f>
        <v>0</v>
      </c>
      <c r="H42" s="168"/>
      <c r="I42" s="169">
        <f>ROUND(E42*H42,2)</f>
        <v>0</v>
      </c>
      <c r="J42" s="168"/>
      <c r="K42" s="169">
        <f>ROUND(E42*J42,2)</f>
        <v>0</v>
      </c>
      <c r="L42" s="169">
        <v>15</v>
      </c>
      <c r="M42" s="169">
        <f>G42*(1+L42/100)</f>
        <v>0</v>
      </c>
      <c r="N42" s="169">
        <v>2.8999999999999998E-3</v>
      </c>
      <c r="O42" s="169">
        <f>ROUND(E42*N42,2)</f>
        <v>0.02</v>
      </c>
      <c r="P42" s="169">
        <v>0</v>
      </c>
      <c r="Q42" s="169">
        <f>ROUND(E42*P42,2)</f>
        <v>0</v>
      </c>
      <c r="R42" s="169"/>
      <c r="S42" s="169" t="s">
        <v>281</v>
      </c>
      <c r="T42" s="170" t="s">
        <v>190</v>
      </c>
      <c r="U42" s="156">
        <v>0</v>
      </c>
      <c r="V42" s="156">
        <f>ROUND(E42*U42,2)</f>
        <v>0</v>
      </c>
      <c r="W42" s="156"/>
      <c r="X42" s="156" t="s">
        <v>210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9" t="s">
        <v>896</v>
      </c>
      <c r="D43" s="178"/>
      <c r="E43" s="179">
        <v>7.1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215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4">
        <v>13</v>
      </c>
      <c r="B44" s="165" t="s">
        <v>897</v>
      </c>
      <c r="C44" s="174" t="s">
        <v>898</v>
      </c>
      <c r="D44" s="166" t="s">
        <v>895</v>
      </c>
      <c r="E44" s="167">
        <v>6.6</v>
      </c>
      <c r="F44" s="168"/>
      <c r="G44" s="169">
        <f>ROUND(E44*F44,2)</f>
        <v>0</v>
      </c>
      <c r="H44" s="168"/>
      <c r="I44" s="169">
        <f>ROUND(E44*H44,2)</f>
        <v>0</v>
      </c>
      <c r="J44" s="168"/>
      <c r="K44" s="169">
        <f>ROUND(E44*J44,2)</f>
        <v>0</v>
      </c>
      <c r="L44" s="169">
        <v>15</v>
      </c>
      <c r="M44" s="169">
        <f>G44*(1+L44/100)</f>
        <v>0</v>
      </c>
      <c r="N44" s="169">
        <v>3.0000000000000001E-3</v>
      </c>
      <c r="O44" s="169">
        <f>ROUND(E44*N44,2)</f>
        <v>0.02</v>
      </c>
      <c r="P44" s="169">
        <v>0</v>
      </c>
      <c r="Q44" s="169">
        <f>ROUND(E44*P44,2)</f>
        <v>0</v>
      </c>
      <c r="R44" s="169"/>
      <c r="S44" s="169" t="s">
        <v>281</v>
      </c>
      <c r="T44" s="170" t="s">
        <v>190</v>
      </c>
      <c r="U44" s="156">
        <v>0</v>
      </c>
      <c r="V44" s="156">
        <f>ROUND(E44*U44,2)</f>
        <v>0</v>
      </c>
      <c r="W44" s="156"/>
      <c r="X44" s="156" t="s">
        <v>210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9" t="s">
        <v>899</v>
      </c>
      <c r="D45" s="178"/>
      <c r="E45" s="179">
        <v>6.6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215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2">
        <v>14</v>
      </c>
      <c r="B46" s="183" t="s">
        <v>900</v>
      </c>
      <c r="C46" s="191" t="s">
        <v>901</v>
      </c>
      <c r="D46" s="184" t="s">
        <v>902</v>
      </c>
      <c r="E46" s="185">
        <v>1</v>
      </c>
      <c r="F46" s="186"/>
      <c r="G46" s="187">
        <f>ROUND(E46*F46,2)</f>
        <v>0</v>
      </c>
      <c r="H46" s="186"/>
      <c r="I46" s="187">
        <f>ROUND(E46*H46,2)</f>
        <v>0</v>
      </c>
      <c r="J46" s="186"/>
      <c r="K46" s="187">
        <f>ROUND(E46*J46,2)</f>
        <v>0</v>
      </c>
      <c r="L46" s="187">
        <v>15</v>
      </c>
      <c r="M46" s="187">
        <f>G46*(1+L46/100)</f>
        <v>0</v>
      </c>
      <c r="N46" s="187">
        <v>0.01</v>
      </c>
      <c r="O46" s="187">
        <f>ROUND(E46*N46,2)</f>
        <v>0.01</v>
      </c>
      <c r="P46" s="187">
        <v>0</v>
      </c>
      <c r="Q46" s="187">
        <f>ROUND(E46*P46,2)</f>
        <v>0</v>
      </c>
      <c r="R46" s="187"/>
      <c r="S46" s="187" t="s">
        <v>281</v>
      </c>
      <c r="T46" s="188" t="s">
        <v>190</v>
      </c>
      <c r="U46" s="156">
        <v>0</v>
      </c>
      <c r="V46" s="156">
        <f>ROUND(E46*U46,2)</f>
        <v>0</v>
      </c>
      <c r="W46" s="156"/>
      <c r="X46" s="156" t="s">
        <v>210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2">
        <v>15</v>
      </c>
      <c r="B47" s="183" t="s">
        <v>903</v>
      </c>
      <c r="C47" s="191" t="s">
        <v>904</v>
      </c>
      <c r="D47" s="184" t="s">
        <v>902</v>
      </c>
      <c r="E47" s="185">
        <v>1</v>
      </c>
      <c r="F47" s="186"/>
      <c r="G47" s="187">
        <f>ROUND(E47*F47,2)</f>
        <v>0</v>
      </c>
      <c r="H47" s="186"/>
      <c r="I47" s="187">
        <f>ROUND(E47*H47,2)</f>
        <v>0</v>
      </c>
      <c r="J47" s="186"/>
      <c r="K47" s="187">
        <f>ROUND(E47*J47,2)</f>
        <v>0</v>
      </c>
      <c r="L47" s="187">
        <v>15</v>
      </c>
      <c r="M47" s="187">
        <f>G47*(1+L47/100)</f>
        <v>0</v>
      </c>
      <c r="N47" s="187">
        <v>0</v>
      </c>
      <c r="O47" s="187">
        <f>ROUND(E47*N47,2)</f>
        <v>0</v>
      </c>
      <c r="P47" s="187">
        <v>0</v>
      </c>
      <c r="Q47" s="187">
        <f>ROUND(E47*P47,2)</f>
        <v>0</v>
      </c>
      <c r="R47" s="187"/>
      <c r="S47" s="187" t="s">
        <v>281</v>
      </c>
      <c r="T47" s="188" t="s">
        <v>190</v>
      </c>
      <c r="U47" s="156">
        <v>0</v>
      </c>
      <c r="V47" s="156">
        <f>ROUND(E47*U47,2)</f>
        <v>0</v>
      </c>
      <c r="W47" s="156"/>
      <c r="X47" s="156" t="s">
        <v>210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2">
        <v>16</v>
      </c>
      <c r="B48" s="183" t="s">
        <v>905</v>
      </c>
      <c r="C48" s="191" t="s">
        <v>906</v>
      </c>
      <c r="D48" s="184" t="s">
        <v>907</v>
      </c>
      <c r="E48" s="185">
        <v>1</v>
      </c>
      <c r="F48" s="186"/>
      <c r="G48" s="187">
        <f>ROUND(E48*F48,2)</f>
        <v>0</v>
      </c>
      <c r="H48" s="186"/>
      <c r="I48" s="187">
        <f>ROUND(E48*H48,2)</f>
        <v>0</v>
      </c>
      <c r="J48" s="186"/>
      <c r="K48" s="187">
        <f>ROUND(E48*J48,2)</f>
        <v>0</v>
      </c>
      <c r="L48" s="187">
        <v>15</v>
      </c>
      <c r="M48" s="187">
        <f>G48*(1+L48/100)</f>
        <v>0</v>
      </c>
      <c r="N48" s="187">
        <v>0</v>
      </c>
      <c r="O48" s="187">
        <f>ROUND(E48*N48,2)</f>
        <v>0</v>
      </c>
      <c r="P48" s="187">
        <v>0</v>
      </c>
      <c r="Q48" s="187">
        <f>ROUND(E48*P48,2)</f>
        <v>0</v>
      </c>
      <c r="R48" s="187"/>
      <c r="S48" s="187" t="s">
        <v>281</v>
      </c>
      <c r="T48" s="188" t="s">
        <v>190</v>
      </c>
      <c r="U48" s="156">
        <v>0</v>
      </c>
      <c r="V48" s="156">
        <f>ROUND(E48*U48,2)</f>
        <v>0</v>
      </c>
      <c r="W48" s="156"/>
      <c r="X48" s="156" t="s">
        <v>210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64">
        <v>17</v>
      </c>
      <c r="B49" s="165" t="s">
        <v>908</v>
      </c>
      <c r="C49" s="174" t="s">
        <v>909</v>
      </c>
      <c r="D49" s="166" t="s">
        <v>902</v>
      </c>
      <c r="E49" s="167">
        <v>1</v>
      </c>
      <c r="F49" s="168"/>
      <c r="G49" s="169">
        <f>ROUND(E49*F49,2)</f>
        <v>0</v>
      </c>
      <c r="H49" s="168"/>
      <c r="I49" s="169">
        <f>ROUND(E49*H49,2)</f>
        <v>0</v>
      </c>
      <c r="J49" s="168"/>
      <c r="K49" s="169">
        <f>ROUND(E49*J49,2)</f>
        <v>0</v>
      </c>
      <c r="L49" s="169">
        <v>15</v>
      </c>
      <c r="M49" s="169">
        <f>G49*(1+L49/100)</f>
        <v>0</v>
      </c>
      <c r="N49" s="169">
        <v>8.0000000000000002E-3</v>
      </c>
      <c r="O49" s="169">
        <f>ROUND(E49*N49,2)</f>
        <v>0.01</v>
      </c>
      <c r="P49" s="169">
        <v>0</v>
      </c>
      <c r="Q49" s="169">
        <f>ROUND(E49*P49,2)</f>
        <v>0</v>
      </c>
      <c r="R49" s="169"/>
      <c r="S49" s="169" t="s">
        <v>281</v>
      </c>
      <c r="T49" s="170" t="s">
        <v>190</v>
      </c>
      <c r="U49" s="156">
        <v>0</v>
      </c>
      <c r="V49" s="156">
        <f>ROUND(E49*U49,2)</f>
        <v>0</v>
      </c>
      <c r="W49" s="156"/>
      <c r="X49" s="156" t="s">
        <v>286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287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9" t="s">
        <v>363</v>
      </c>
      <c r="D50" s="178"/>
      <c r="E50" s="179">
        <v>1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215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4">
        <v>18</v>
      </c>
      <c r="B51" s="165" t="s">
        <v>910</v>
      </c>
      <c r="C51" s="174" t="s">
        <v>911</v>
      </c>
      <c r="D51" s="166" t="s">
        <v>902</v>
      </c>
      <c r="E51" s="167">
        <v>2</v>
      </c>
      <c r="F51" s="168"/>
      <c r="G51" s="169">
        <f>ROUND(E51*F51,2)</f>
        <v>0</v>
      </c>
      <c r="H51" s="168"/>
      <c r="I51" s="169">
        <f>ROUND(E51*H51,2)</f>
        <v>0</v>
      </c>
      <c r="J51" s="168"/>
      <c r="K51" s="169">
        <f>ROUND(E51*J51,2)</f>
        <v>0</v>
      </c>
      <c r="L51" s="169">
        <v>15</v>
      </c>
      <c r="M51" s="169">
        <f>G51*(1+L51/100)</f>
        <v>0</v>
      </c>
      <c r="N51" s="169">
        <v>5.0000000000000001E-3</v>
      </c>
      <c r="O51" s="169">
        <f>ROUND(E51*N51,2)</f>
        <v>0.01</v>
      </c>
      <c r="P51" s="169">
        <v>0</v>
      </c>
      <c r="Q51" s="169">
        <f>ROUND(E51*P51,2)</f>
        <v>0</v>
      </c>
      <c r="R51" s="169"/>
      <c r="S51" s="169" t="s">
        <v>281</v>
      </c>
      <c r="T51" s="170" t="s">
        <v>190</v>
      </c>
      <c r="U51" s="156">
        <v>0</v>
      </c>
      <c r="V51" s="156">
        <f>ROUND(E51*U51,2)</f>
        <v>0</v>
      </c>
      <c r="W51" s="156"/>
      <c r="X51" s="156" t="s">
        <v>286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912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9" t="s">
        <v>913</v>
      </c>
      <c r="D52" s="178"/>
      <c r="E52" s="179">
        <v>2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215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2">
        <v>19</v>
      </c>
      <c r="B53" s="183" t="s">
        <v>914</v>
      </c>
      <c r="C53" s="191" t="s">
        <v>915</v>
      </c>
      <c r="D53" s="184" t="s">
        <v>247</v>
      </c>
      <c r="E53" s="185">
        <v>1</v>
      </c>
      <c r="F53" s="186"/>
      <c r="G53" s="187">
        <f>ROUND(E53*F53,2)</f>
        <v>0</v>
      </c>
      <c r="H53" s="186"/>
      <c r="I53" s="187">
        <f>ROUND(E53*H53,2)</f>
        <v>0</v>
      </c>
      <c r="J53" s="186"/>
      <c r="K53" s="187">
        <f>ROUND(E53*J53,2)</f>
        <v>0</v>
      </c>
      <c r="L53" s="187">
        <v>15</v>
      </c>
      <c r="M53" s="187">
        <f>G53*(1+L53/100)</f>
        <v>0</v>
      </c>
      <c r="N53" s="187">
        <v>1.97E-3</v>
      </c>
      <c r="O53" s="187">
        <f>ROUND(E53*N53,2)</f>
        <v>0</v>
      </c>
      <c r="P53" s="187">
        <v>0</v>
      </c>
      <c r="Q53" s="187">
        <f>ROUND(E53*P53,2)</f>
        <v>0</v>
      </c>
      <c r="R53" s="187"/>
      <c r="S53" s="187" t="s">
        <v>281</v>
      </c>
      <c r="T53" s="188" t="s">
        <v>209</v>
      </c>
      <c r="U53" s="156">
        <v>0</v>
      </c>
      <c r="V53" s="156">
        <f>ROUND(E53*U53,2)</f>
        <v>0</v>
      </c>
      <c r="W53" s="156"/>
      <c r="X53" s="156" t="s">
        <v>286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287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3.75" outlineLevel="1" x14ac:dyDescent="0.2">
      <c r="A54" s="164">
        <v>20</v>
      </c>
      <c r="B54" s="165" t="s">
        <v>916</v>
      </c>
      <c r="C54" s="174" t="s">
        <v>917</v>
      </c>
      <c r="D54" s="166" t="s">
        <v>247</v>
      </c>
      <c r="E54" s="167">
        <v>0.3</v>
      </c>
      <c r="F54" s="168"/>
      <c r="G54" s="169">
        <f>ROUND(E54*F54,2)</f>
        <v>0</v>
      </c>
      <c r="H54" s="168"/>
      <c r="I54" s="169">
        <f>ROUND(E54*H54,2)</f>
        <v>0</v>
      </c>
      <c r="J54" s="168"/>
      <c r="K54" s="169">
        <f>ROUND(E54*J54,2)</f>
        <v>0</v>
      </c>
      <c r="L54" s="169">
        <v>15</v>
      </c>
      <c r="M54" s="169">
        <f>G54*(1+L54/100)</f>
        <v>0</v>
      </c>
      <c r="N54" s="169">
        <v>0</v>
      </c>
      <c r="O54" s="169">
        <f>ROUND(E54*N54,2)</f>
        <v>0</v>
      </c>
      <c r="P54" s="169">
        <v>0</v>
      </c>
      <c r="Q54" s="169">
        <f>ROUND(E54*P54,2)</f>
        <v>0</v>
      </c>
      <c r="R54" s="169" t="s">
        <v>285</v>
      </c>
      <c r="S54" s="169" t="s">
        <v>189</v>
      </c>
      <c r="T54" s="170" t="s">
        <v>209</v>
      </c>
      <c r="U54" s="156">
        <v>0</v>
      </c>
      <c r="V54" s="156">
        <f>ROUND(E54*U54,2)</f>
        <v>0</v>
      </c>
      <c r="W54" s="156"/>
      <c r="X54" s="156" t="s">
        <v>286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287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9" t="s">
        <v>918</v>
      </c>
      <c r="D55" s="178"/>
      <c r="E55" s="179">
        <v>0.3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215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4">
        <v>21</v>
      </c>
      <c r="B56" s="165" t="s">
        <v>919</v>
      </c>
      <c r="C56" s="174" t="s">
        <v>920</v>
      </c>
      <c r="D56" s="166" t="s">
        <v>252</v>
      </c>
      <c r="E56" s="167">
        <v>7.0360000000000006E-2</v>
      </c>
      <c r="F56" s="168"/>
      <c r="G56" s="169">
        <f>ROUND(E56*F56,2)</f>
        <v>0</v>
      </c>
      <c r="H56" s="168"/>
      <c r="I56" s="169">
        <f>ROUND(E56*H56,2)</f>
        <v>0</v>
      </c>
      <c r="J56" s="168"/>
      <c r="K56" s="169">
        <f>ROUND(E56*J56,2)</f>
        <v>0</v>
      </c>
      <c r="L56" s="169">
        <v>15</v>
      </c>
      <c r="M56" s="169">
        <f>G56*(1+L56/100)</f>
        <v>0</v>
      </c>
      <c r="N56" s="169">
        <v>0</v>
      </c>
      <c r="O56" s="169">
        <f>ROUND(E56*N56,2)</f>
        <v>0</v>
      </c>
      <c r="P56" s="169">
        <v>0</v>
      </c>
      <c r="Q56" s="169">
        <f>ROUND(E56*P56,2)</f>
        <v>0</v>
      </c>
      <c r="R56" s="169" t="s">
        <v>879</v>
      </c>
      <c r="S56" s="169" t="s">
        <v>189</v>
      </c>
      <c r="T56" s="170" t="s">
        <v>209</v>
      </c>
      <c r="U56" s="156">
        <v>5.0640000000000001</v>
      </c>
      <c r="V56" s="156">
        <f>ROUND(E56*U56,2)</f>
        <v>0.36</v>
      </c>
      <c r="W56" s="156"/>
      <c r="X56" s="156" t="s">
        <v>502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503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60" t="s">
        <v>753</v>
      </c>
      <c r="D57" s="261"/>
      <c r="E57" s="261"/>
      <c r="F57" s="261"/>
      <c r="G57" s="261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213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9" t="s">
        <v>505</v>
      </c>
      <c r="D58" s="178"/>
      <c r="E58" s="179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215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9" t="s">
        <v>921</v>
      </c>
      <c r="D59" s="178"/>
      <c r="E59" s="179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215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9" t="s">
        <v>922</v>
      </c>
      <c r="D60" s="178"/>
      <c r="E60" s="179">
        <v>7.0360000000000006E-2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215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3"/>
      <c r="B61" s="4"/>
      <c r="C61" s="175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v>15</v>
      </c>
      <c r="AF61">
        <v>21</v>
      </c>
      <c r="AG61" t="s">
        <v>171</v>
      </c>
    </row>
    <row r="62" spans="1:60" x14ac:dyDescent="0.2">
      <c r="A62" s="150"/>
      <c r="B62" s="151" t="s">
        <v>29</v>
      </c>
      <c r="C62" s="176"/>
      <c r="D62" s="152"/>
      <c r="E62" s="153"/>
      <c r="F62" s="153"/>
      <c r="G62" s="172">
        <f>G8+G14+G30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f>SUMIF(L7:L60,AE61,G7:G60)</f>
        <v>0</v>
      </c>
      <c r="AF62">
        <f>SUMIF(L7:L60,AF61,G7:G60)</f>
        <v>0</v>
      </c>
      <c r="AG62" t="s">
        <v>202</v>
      </c>
    </row>
    <row r="63" spans="1:60" x14ac:dyDescent="0.2">
      <c r="C63" s="177"/>
      <c r="D63" s="10"/>
      <c r="AG63" t="s">
        <v>203</v>
      </c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6s9U5hKJQKwF6StlSdvZbQeAQ+ghvfmFl2SqBBM16XcGCvCXAwARTdHKhnf3X9COxqkik7FRYECrkR84gRA0w==" saltValue="0pFqYB+0o35gzTJ0UkfJYw==" spinCount="100000" sheet="1"/>
  <mergeCells count="11">
    <mergeCell ref="C17:G17"/>
    <mergeCell ref="A1:G1"/>
    <mergeCell ref="C2:G2"/>
    <mergeCell ref="C3:G3"/>
    <mergeCell ref="C4:G4"/>
    <mergeCell ref="C16:G16"/>
    <mergeCell ref="C20:G20"/>
    <mergeCell ref="C26:G26"/>
    <mergeCell ref="C38:G38"/>
    <mergeCell ref="C41:G41"/>
    <mergeCell ref="C57:G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204</v>
      </c>
      <c r="B1" s="251"/>
      <c r="C1" s="251"/>
      <c r="D1" s="251"/>
      <c r="E1" s="251"/>
      <c r="F1" s="251"/>
      <c r="G1" s="251"/>
      <c r="AG1" t="s">
        <v>156</v>
      </c>
    </row>
    <row r="2" spans="1:60" ht="24.95" customHeight="1" x14ac:dyDescent="0.2">
      <c r="A2" s="139" t="s">
        <v>7</v>
      </c>
      <c r="B2" s="49" t="s">
        <v>44</v>
      </c>
      <c r="C2" s="252" t="s">
        <v>45</v>
      </c>
      <c r="D2" s="253"/>
      <c r="E2" s="253"/>
      <c r="F2" s="253"/>
      <c r="G2" s="254"/>
      <c r="AG2" t="s">
        <v>157</v>
      </c>
    </row>
    <row r="3" spans="1:60" ht="24.95" customHeight="1" x14ac:dyDescent="0.2">
      <c r="A3" s="139" t="s">
        <v>8</v>
      </c>
      <c r="B3" s="49" t="s">
        <v>54</v>
      </c>
      <c r="C3" s="252" t="s">
        <v>57</v>
      </c>
      <c r="D3" s="253"/>
      <c r="E3" s="253"/>
      <c r="F3" s="253"/>
      <c r="G3" s="254"/>
      <c r="AC3" s="121" t="s">
        <v>157</v>
      </c>
      <c r="AG3" t="s">
        <v>161</v>
      </c>
    </row>
    <row r="4" spans="1:60" ht="24.95" customHeight="1" x14ac:dyDescent="0.2">
      <c r="A4" s="140" t="s">
        <v>9</v>
      </c>
      <c r="B4" s="141" t="s">
        <v>61</v>
      </c>
      <c r="C4" s="255" t="s">
        <v>62</v>
      </c>
      <c r="D4" s="256"/>
      <c r="E4" s="256"/>
      <c r="F4" s="256"/>
      <c r="G4" s="257"/>
      <c r="AG4" t="s">
        <v>162</v>
      </c>
    </row>
    <row r="5" spans="1:60" x14ac:dyDescent="0.2">
      <c r="D5" s="10"/>
    </row>
    <row r="6" spans="1:60" ht="38.25" x14ac:dyDescent="0.2">
      <c r="A6" s="143" t="s">
        <v>163</v>
      </c>
      <c r="B6" s="145" t="s">
        <v>164</v>
      </c>
      <c r="C6" s="145" t="s">
        <v>165</v>
      </c>
      <c r="D6" s="144" t="s">
        <v>166</v>
      </c>
      <c r="E6" s="143" t="s">
        <v>167</v>
      </c>
      <c r="F6" s="142" t="s">
        <v>168</v>
      </c>
      <c r="G6" s="143" t="s">
        <v>29</v>
      </c>
      <c r="H6" s="146" t="s">
        <v>30</v>
      </c>
      <c r="I6" s="146" t="s">
        <v>169</v>
      </c>
      <c r="J6" s="146" t="s">
        <v>31</v>
      </c>
      <c r="K6" s="146" t="s">
        <v>170</v>
      </c>
      <c r="L6" s="146" t="s">
        <v>171</v>
      </c>
      <c r="M6" s="146" t="s">
        <v>172</v>
      </c>
      <c r="N6" s="146" t="s">
        <v>173</v>
      </c>
      <c r="O6" s="146" t="s">
        <v>174</v>
      </c>
      <c r="P6" s="146" t="s">
        <v>175</v>
      </c>
      <c r="Q6" s="146" t="s">
        <v>176</v>
      </c>
      <c r="R6" s="146" t="s">
        <v>177</v>
      </c>
      <c r="S6" s="146" t="s">
        <v>178</v>
      </c>
      <c r="T6" s="146" t="s">
        <v>179</v>
      </c>
      <c r="U6" s="146" t="s">
        <v>180</v>
      </c>
      <c r="V6" s="146" t="s">
        <v>181</v>
      </c>
      <c r="W6" s="146" t="s">
        <v>182</v>
      </c>
      <c r="X6" s="146" t="s">
        <v>183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184</v>
      </c>
      <c r="B8" s="159" t="s">
        <v>78</v>
      </c>
      <c r="C8" s="173" t="s">
        <v>79</v>
      </c>
      <c r="D8" s="160"/>
      <c r="E8" s="161"/>
      <c r="F8" s="162"/>
      <c r="G8" s="162">
        <f>SUMIF(AG9:AG14,"&lt;&gt;NOR",G9:G14)</f>
        <v>0</v>
      </c>
      <c r="H8" s="162"/>
      <c r="I8" s="162">
        <f>SUM(I9:I14)</f>
        <v>0</v>
      </c>
      <c r="J8" s="162"/>
      <c r="K8" s="162">
        <f>SUM(K9:K14)</f>
        <v>0</v>
      </c>
      <c r="L8" s="162"/>
      <c r="M8" s="162">
        <f>SUM(M9:M14)</f>
        <v>0</v>
      </c>
      <c r="N8" s="162"/>
      <c r="O8" s="162">
        <f>SUM(O9:O14)</f>
        <v>0.4</v>
      </c>
      <c r="P8" s="162"/>
      <c r="Q8" s="162">
        <f>SUM(Q9:Q14)</f>
        <v>0</v>
      </c>
      <c r="R8" s="162"/>
      <c r="S8" s="162"/>
      <c r="T8" s="163"/>
      <c r="U8" s="157"/>
      <c r="V8" s="157">
        <f>SUM(V9:V14)</f>
        <v>8.1300000000000008</v>
      </c>
      <c r="W8" s="157"/>
      <c r="X8" s="157"/>
      <c r="AG8" t="s">
        <v>185</v>
      </c>
    </row>
    <row r="9" spans="1:60" ht="22.5" outlineLevel="1" x14ac:dyDescent="0.2">
      <c r="A9" s="164">
        <v>1</v>
      </c>
      <c r="B9" s="165" t="s">
        <v>923</v>
      </c>
      <c r="C9" s="174" t="s">
        <v>924</v>
      </c>
      <c r="D9" s="166" t="s">
        <v>232</v>
      </c>
      <c r="E9" s="167">
        <v>31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15</v>
      </c>
      <c r="M9" s="169">
        <f>G9*(1+L9/100)</f>
        <v>0</v>
      </c>
      <c r="N9" s="169">
        <v>8.4899999999999993E-3</v>
      </c>
      <c r="O9" s="169">
        <f>ROUND(E9*N9,2)</f>
        <v>0.26</v>
      </c>
      <c r="P9" s="169">
        <v>0</v>
      </c>
      <c r="Q9" s="169">
        <f>ROUND(E9*P9,2)</f>
        <v>0</v>
      </c>
      <c r="R9" s="169" t="s">
        <v>208</v>
      </c>
      <c r="S9" s="169" t="s">
        <v>925</v>
      </c>
      <c r="T9" s="170" t="s">
        <v>925</v>
      </c>
      <c r="U9" s="156">
        <v>0.19700000000000001</v>
      </c>
      <c r="V9" s="156">
        <f>ROUND(E9*U9,2)</f>
        <v>6.11</v>
      </c>
      <c r="W9" s="156"/>
      <c r="X9" s="156" t="s">
        <v>210</v>
      </c>
      <c r="Y9" s="147"/>
      <c r="Z9" s="147"/>
      <c r="AA9" s="147"/>
      <c r="AB9" s="147"/>
      <c r="AC9" s="147"/>
      <c r="AD9" s="147"/>
      <c r="AE9" s="147"/>
      <c r="AF9" s="147"/>
      <c r="AG9" s="147" t="s">
        <v>211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0" t="s">
        <v>926</v>
      </c>
      <c r="D10" s="261"/>
      <c r="E10" s="261"/>
      <c r="F10" s="261"/>
      <c r="G10" s="26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213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9" t="s">
        <v>927</v>
      </c>
      <c r="D11" s="178"/>
      <c r="E11" s="179">
        <v>31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215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4">
        <v>2</v>
      </c>
      <c r="B12" s="165" t="s">
        <v>928</v>
      </c>
      <c r="C12" s="174" t="s">
        <v>929</v>
      </c>
      <c r="D12" s="166" t="s">
        <v>232</v>
      </c>
      <c r="E12" s="167">
        <v>8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15</v>
      </c>
      <c r="M12" s="169">
        <f>G12*(1+L12/100)</f>
        <v>0</v>
      </c>
      <c r="N12" s="169">
        <v>1.7330000000000002E-2</v>
      </c>
      <c r="O12" s="169">
        <f>ROUND(E12*N12,2)</f>
        <v>0.14000000000000001</v>
      </c>
      <c r="P12" s="169">
        <v>0</v>
      </c>
      <c r="Q12" s="169">
        <f>ROUND(E12*P12,2)</f>
        <v>0</v>
      </c>
      <c r="R12" s="169" t="s">
        <v>208</v>
      </c>
      <c r="S12" s="169" t="s">
        <v>189</v>
      </c>
      <c r="T12" s="170" t="s">
        <v>209</v>
      </c>
      <c r="U12" s="156">
        <v>0.253</v>
      </c>
      <c r="V12" s="156">
        <f>ROUND(E12*U12,2)</f>
        <v>2.02</v>
      </c>
      <c r="W12" s="156"/>
      <c r="X12" s="156" t="s">
        <v>210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60" t="s">
        <v>926</v>
      </c>
      <c r="D13" s="261"/>
      <c r="E13" s="261"/>
      <c r="F13" s="261"/>
      <c r="G13" s="261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213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9" t="s">
        <v>930</v>
      </c>
      <c r="D14" s="178"/>
      <c r="E14" s="179">
        <v>8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215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58" t="s">
        <v>184</v>
      </c>
      <c r="B15" s="159" t="s">
        <v>90</v>
      </c>
      <c r="C15" s="173" t="s">
        <v>91</v>
      </c>
      <c r="D15" s="160"/>
      <c r="E15" s="161"/>
      <c r="F15" s="162"/>
      <c r="G15" s="162">
        <f>SUMIF(AG16:AG21,"&lt;&gt;NOR",G16:G21)</f>
        <v>0</v>
      </c>
      <c r="H15" s="162"/>
      <c r="I15" s="162">
        <f>SUM(I16:I21)</f>
        <v>0</v>
      </c>
      <c r="J15" s="162"/>
      <c r="K15" s="162">
        <f>SUM(K16:K21)</f>
        <v>0</v>
      </c>
      <c r="L15" s="162"/>
      <c r="M15" s="162">
        <f>SUM(M16:M21)</f>
        <v>0</v>
      </c>
      <c r="N15" s="162"/>
      <c r="O15" s="162">
        <f>SUM(O16:O21)</f>
        <v>0.02</v>
      </c>
      <c r="P15" s="162"/>
      <c r="Q15" s="162">
        <f>SUM(Q16:Q21)</f>
        <v>0.42000000000000004</v>
      </c>
      <c r="R15" s="162"/>
      <c r="S15" s="162"/>
      <c r="T15" s="163"/>
      <c r="U15" s="157"/>
      <c r="V15" s="157">
        <f>SUM(V16:V21)</f>
        <v>10.4</v>
      </c>
      <c r="W15" s="157"/>
      <c r="X15" s="157"/>
      <c r="AG15" t="s">
        <v>185</v>
      </c>
    </row>
    <row r="16" spans="1:60" ht="22.5" outlineLevel="1" x14ac:dyDescent="0.2">
      <c r="A16" s="164">
        <v>3</v>
      </c>
      <c r="B16" s="165" t="s">
        <v>931</v>
      </c>
      <c r="C16" s="174" t="s">
        <v>932</v>
      </c>
      <c r="D16" s="166" t="s">
        <v>232</v>
      </c>
      <c r="E16" s="167">
        <v>31</v>
      </c>
      <c r="F16" s="168"/>
      <c r="G16" s="169">
        <f>ROUND(E16*F16,2)</f>
        <v>0</v>
      </c>
      <c r="H16" s="168"/>
      <c r="I16" s="169">
        <f>ROUND(E16*H16,2)</f>
        <v>0</v>
      </c>
      <c r="J16" s="168"/>
      <c r="K16" s="169">
        <f>ROUND(E16*J16,2)</f>
        <v>0</v>
      </c>
      <c r="L16" s="169">
        <v>15</v>
      </c>
      <c r="M16" s="169">
        <f>G16*(1+L16/100)</f>
        <v>0</v>
      </c>
      <c r="N16" s="169">
        <v>4.8999999999999998E-4</v>
      </c>
      <c r="O16" s="169">
        <f>ROUND(E16*N16,2)</f>
        <v>0.02</v>
      </c>
      <c r="P16" s="169">
        <v>8.9999999999999993E-3</v>
      </c>
      <c r="Q16" s="169">
        <f>ROUND(E16*P16,2)</f>
        <v>0.28000000000000003</v>
      </c>
      <c r="R16" s="169" t="s">
        <v>418</v>
      </c>
      <c r="S16" s="169" t="s">
        <v>189</v>
      </c>
      <c r="T16" s="170" t="s">
        <v>209</v>
      </c>
      <c r="U16" s="156">
        <v>0.247</v>
      </c>
      <c r="V16" s="156">
        <f>ROUND(E16*U16,2)</f>
        <v>7.66</v>
      </c>
      <c r="W16" s="156"/>
      <c r="X16" s="156" t="s">
        <v>210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9" t="s">
        <v>458</v>
      </c>
      <c r="D17" s="250"/>
      <c r="E17" s="250"/>
      <c r="F17" s="250"/>
      <c r="G17" s="250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194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9" t="s">
        <v>927</v>
      </c>
      <c r="D18" s="178"/>
      <c r="E18" s="179">
        <v>31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215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64">
        <v>4</v>
      </c>
      <c r="B19" s="165" t="s">
        <v>933</v>
      </c>
      <c r="C19" s="174" t="s">
        <v>934</v>
      </c>
      <c r="D19" s="166" t="s">
        <v>232</v>
      </c>
      <c r="E19" s="167">
        <v>8</v>
      </c>
      <c r="F19" s="168"/>
      <c r="G19" s="169">
        <f>ROUND(E19*F19,2)</f>
        <v>0</v>
      </c>
      <c r="H19" s="168"/>
      <c r="I19" s="169">
        <f>ROUND(E19*H19,2)</f>
        <v>0</v>
      </c>
      <c r="J19" s="168"/>
      <c r="K19" s="169">
        <f>ROUND(E19*J19,2)</f>
        <v>0</v>
      </c>
      <c r="L19" s="169">
        <v>15</v>
      </c>
      <c r="M19" s="169">
        <f>G19*(1+L19/100)</f>
        <v>0</v>
      </c>
      <c r="N19" s="169">
        <v>4.8999999999999998E-4</v>
      </c>
      <c r="O19" s="169">
        <f>ROUND(E19*N19,2)</f>
        <v>0</v>
      </c>
      <c r="P19" s="169">
        <v>1.7999999999999999E-2</v>
      </c>
      <c r="Q19" s="169">
        <f>ROUND(E19*P19,2)</f>
        <v>0.14000000000000001</v>
      </c>
      <c r="R19" s="169" t="s">
        <v>418</v>
      </c>
      <c r="S19" s="169" t="s">
        <v>189</v>
      </c>
      <c r="T19" s="170" t="s">
        <v>209</v>
      </c>
      <c r="U19" s="156">
        <v>0.34200000000000003</v>
      </c>
      <c r="V19" s="156">
        <f>ROUND(E19*U19,2)</f>
        <v>2.74</v>
      </c>
      <c r="W19" s="156"/>
      <c r="X19" s="156" t="s">
        <v>210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9" t="s">
        <v>458</v>
      </c>
      <c r="D20" s="250"/>
      <c r="E20" s="250"/>
      <c r="F20" s="250"/>
      <c r="G20" s="250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194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9" t="s">
        <v>930</v>
      </c>
      <c r="D21" s="178"/>
      <c r="E21" s="179">
        <v>8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58" t="s">
        <v>184</v>
      </c>
      <c r="B22" s="159" t="s">
        <v>92</v>
      </c>
      <c r="C22" s="173" t="s">
        <v>93</v>
      </c>
      <c r="D22" s="160"/>
      <c r="E22" s="161"/>
      <c r="F22" s="162"/>
      <c r="G22" s="162">
        <f>SUMIF(AG23:AG24,"&lt;&gt;NOR",G23:G24)</f>
        <v>0</v>
      </c>
      <c r="H22" s="162"/>
      <c r="I22" s="162">
        <f>SUM(I23:I24)</f>
        <v>0</v>
      </c>
      <c r="J22" s="162"/>
      <c r="K22" s="162">
        <f>SUM(K23:K24)</f>
        <v>0</v>
      </c>
      <c r="L22" s="162"/>
      <c r="M22" s="162">
        <f>SUM(M23:M24)</f>
        <v>0</v>
      </c>
      <c r="N22" s="162"/>
      <c r="O22" s="162">
        <f>SUM(O23:O24)</f>
        <v>0</v>
      </c>
      <c r="P22" s="162"/>
      <c r="Q22" s="162">
        <f>SUM(Q23:Q24)</f>
        <v>0</v>
      </c>
      <c r="R22" s="162"/>
      <c r="S22" s="162"/>
      <c r="T22" s="163"/>
      <c r="U22" s="157"/>
      <c r="V22" s="157">
        <f>SUM(V23:V24)</f>
        <v>0.4</v>
      </c>
      <c r="W22" s="157"/>
      <c r="X22" s="157"/>
      <c r="AG22" t="s">
        <v>185</v>
      </c>
    </row>
    <row r="23" spans="1:60" ht="33.75" outlineLevel="1" x14ac:dyDescent="0.2">
      <c r="A23" s="164">
        <v>5</v>
      </c>
      <c r="B23" s="165" t="s">
        <v>500</v>
      </c>
      <c r="C23" s="174" t="s">
        <v>501</v>
      </c>
      <c r="D23" s="166" t="s">
        <v>252</v>
      </c>
      <c r="E23" s="167">
        <v>0.42093999999999998</v>
      </c>
      <c r="F23" s="168"/>
      <c r="G23" s="169">
        <f>ROUND(E23*F23,2)</f>
        <v>0</v>
      </c>
      <c r="H23" s="168"/>
      <c r="I23" s="169">
        <f>ROUND(E23*H23,2)</f>
        <v>0</v>
      </c>
      <c r="J23" s="168"/>
      <c r="K23" s="169">
        <f>ROUND(E23*J23,2)</f>
        <v>0</v>
      </c>
      <c r="L23" s="169">
        <v>15</v>
      </c>
      <c r="M23" s="169">
        <f>G23*(1+L23/100)</f>
        <v>0</v>
      </c>
      <c r="N23" s="169">
        <v>0</v>
      </c>
      <c r="O23" s="169">
        <f>ROUND(E23*N23,2)</f>
        <v>0</v>
      </c>
      <c r="P23" s="169">
        <v>0</v>
      </c>
      <c r="Q23" s="169">
        <f>ROUND(E23*P23,2)</f>
        <v>0</v>
      </c>
      <c r="R23" s="169" t="s">
        <v>208</v>
      </c>
      <c r="S23" s="169" t="s">
        <v>189</v>
      </c>
      <c r="T23" s="170" t="s">
        <v>209</v>
      </c>
      <c r="U23" s="156">
        <v>0.9385</v>
      </c>
      <c r="V23" s="156">
        <f>ROUND(E23*U23,2)</f>
        <v>0.4</v>
      </c>
      <c r="W23" s="156"/>
      <c r="X23" s="156" t="s">
        <v>502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503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60" t="s">
        <v>504</v>
      </c>
      <c r="D24" s="261"/>
      <c r="E24" s="261"/>
      <c r="F24" s="261"/>
      <c r="G24" s="261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213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58" t="s">
        <v>184</v>
      </c>
      <c r="B25" s="159" t="s">
        <v>101</v>
      </c>
      <c r="C25" s="173" t="s">
        <v>102</v>
      </c>
      <c r="D25" s="160"/>
      <c r="E25" s="161"/>
      <c r="F25" s="162"/>
      <c r="G25" s="162">
        <f>SUMIF(AG26:AG44,"&lt;&gt;NOR",G26:G44)</f>
        <v>0</v>
      </c>
      <c r="H25" s="162"/>
      <c r="I25" s="162">
        <f>SUM(I26:I44)</f>
        <v>0</v>
      </c>
      <c r="J25" s="162"/>
      <c r="K25" s="162">
        <f>SUM(K26:K44)</f>
        <v>0</v>
      </c>
      <c r="L25" s="162"/>
      <c r="M25" s="162">
        <f>SUM(M26:M44)</f>
        <v>0</v>
      </c>
      <c r="N25" s="162"/>
      <c r="O25" s="162">
        <f>SUM(O26:O44)</f>
        <v>0.02</v>
      </c>
      <c r="P25" s="162"/>
      <c r="Q25" s="162">
        <f>SUM(Q26:Q44)</f>
        <v>0</v>
      </c>
      <c r="R25" s="162"/>
      <c r="S25" s="162"/>
      <c r="T25" s="163"/>
      <c r="U25" s="157"/>
      <c r="V25" s="157">
        <f>SUM(V26:V44)</f>
        <v>13.71</v>
      </c>
      <c r="W25" s="157"/>
      <c r="X25" s="157"/>
      <c r="AG25" t="s">
        <v>185</v>
      </c>
    </row>
    <row r="26" spans="1:60" outlineLevel="1" x14ac:dyDescent="0.2">
      <c r="A26" s="164">
        <v>6</v>
      </c>
      <c r="B26" s="165" t="s">
        <v>935</v>
      </c>
      <c r="C26" s="174" t="s">
        <v>936</v>
      </c>
      <c r="D26" s="166" t="s">
        <v>232</v>
      </c>
      <c r="E26" s="167">
        <v>13.5</v>
      </c>
      <c r="F26" s="168"/>
      <c r="G26" s="169">
        <f>ROUND(E26*F26,2)</f>
        <v>0</v>
      </c>
      <c r="H26" s="168"/>
      <c r="I26" s="169">
        <f>ROUND(E26*H26,2)</f>
        <v>0</v>
      </c>
      <c r="J26" s="168"/>
      <c r="K26" s="169">
        <f>ROUND(E26*J26,2)</f>
        <v>0</v>
      </c>
      <c r="L26" s="169">
        <v>15</v>
      </c>
      <c r="M26" s="169">
        <f>G26*(1+L26/100)</f>
        <v>0</v>
      </c>
      <c r="N26" s="169">
        <v>4.6999999999999999E-4</v>
      </c>
      <c r="O26" s="169">
        <f>ROUND(E26*N26,2)</f>
        <v>0.01</v>
      </c>
      <c r="P26" s="169">
        <v>0</v>
      </c>
      <c r="Q26" s="169">
        <f>ROUND(E26*P26,2)</f>
        <v>0</v>
      </c>
      <c r="R26" s="169" t="s">
        <v>554</v>
      </c>
      <c r="S26" s="169" t="s">
        <v>189</v>
      </c>
      <c r="T26" s="170" t="s">
        <v>209</v>
      </c>
      <c r="U26" s="156">
        <v>0.35899999999999999</v>
      </c>
      <c r="V26" s="156">
        <f>ROUND(E26*U26,2)</f>
        <v>4.8499999999999996</v>
      </c>
      <c r="W26" s="156"/>
      <c r="X26" s="156" t="s">
        <v>210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9" t="s">
        <v>937</v>
      </c>
      <c r="D27" s="250"/>
      <c r="E27" s="250"/>
      <c r="F27" s="250"/>
      <c r="G27" s="250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194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4">
        <v>7</v>
      </c>
      <c r="B28" s="165" t="s">
        <v>938</v>
      </c>
      <c r="C28" s="174" t="s">
        <v>939</v>
      </c>
      <c r="D28" s="166" t="s">
        <v>232</v>
      </c>
      <c r="E28" s="167">
        <v>5</v>
      </c>
      <c r="F28" s="168"/>
      <c r="G28" s="169">
        <f>ROUND(E28*F28,2)</f>
        <v>0</v>
      </c>
      <c r="H28" s="168"/>
      <c r="I28" s="169">
        <f>ROUND(E28*H28,2)</f>
        <v>0</v>
      </c>
      <c r="J28" s="168"/>
      <c r="K28" s="169">
        <f>ROUND(E28*J28,2)</f>
        <v>0</v>
      </c>
      <c r="L28" s="169">
        <v>15</v>
      </c>
      <c r="M28" s="169">
        <f>G28*(1+L28/100)</f>
        <v>0</v>
      </c>
      <c r="N28" s="169">
        <v>1.5200000000000001E-3</v>
      </c>
      <c r="O28" s="169">
        <f>ROUND(E28*N28,2)</f>
        <v>0.01</v>
      </c>
      <c r="P28" s="169">
        <v>0</v>
      </c>
      <c r="Q28" s="169">
        <f>ROUND(E28*P28,2)</f>
        <v>0</v>
      </c>
      <c r="R28" s="169" t="s">
        <v>554</v>
      </c>
      <c r="S28" s="169" t="s">
        <v>189</v>
      </c>
      <c r="T28" s="170" t="s">
        <v>209</v>
      </c>
      <c r="U28" s="156">
        <v>1.173</v>
      </c>
      <c r="V28" s="156">
        <f>ROUND(E28*U28,2)</f>
        <v>5.87</v>
      </c>
      <c r="W28" s="156"/>
      <c r="X28" s="156" t="s">
        <v>210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9" t="s">
        <v>937</v>
      </c>
      <c r="D29" s="250"/>
      <c r="E29" s="250"/>
      <c r="F29" s="250"/>
      <c r="G29" s="250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194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4">
        <v>8</v>
      </c>
      <c r="B30" s="165" t="s">
        <v>940</v>
      </c>
      <c r="C30" s="174" t="s">
        <v>941</v>
      </c>
      <c r="D30" s="166" t="s">
        <v>247</v>
      </c>
      <c r="E30" s="167">
        <v>2</v>
      </c>
      <c r="F30" s="168"/>
      <c r="G30" s="169">
        <f>ROUND(E30*F30,2)</f>
        <v>0</v>
      </c>
      <c r="H30" s="168"/>
      <c r="I30" s="169">
        <f>ROUND(E30*H30,2)</f>
        <v>0</v>
      </c>
      <c r="J30" s="168"/>
      <c r="K30" s="169">
        <f>ROUND(E30*J30,2)</f>
        <v>0</v>
      </c>
      <c r="L30" s="169">
        <v>15</v>
      </c>
      <c r="M30" s="169">
        <f>G30*(1+L30/100)</f>
        <v>0</v>
      </c>
      <c r="N30" s="169">
        <v>0</v>
      </c>
      <c r="O30" s="169">
        <f>ROUND(E30*N30,2)</f>
        <v>0</v>
      </c>
      <c r="P30" s="169">
        <v>0</v>
      </c>
      <c r="Q30" s="169">
        <f>ROUND(E30*P30,2)</f>
        <v>0</v>
      </c>
      <c r="R30" s="169" t="s">
        <v>554</v>
      </c>
      <c r="S30" s="169" t="s">
        <v>189</v>
      </c>
      <c r="T30" s="170" t="s">
        <v>209</v>
      </c>
      <c r="U30" s="156">
        <v>0.14799999999999999</v>
      </c>
      <c r="V30" s="156">
        <f>ROUND(E30*U30,2)</f>
        <v>0.3</v>
      </c>
      <c r="W30" s="156"/>
      <c r="X30" s="156" t="s">
        <v>210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60" t="s">
        <v>942</v>
      </c>
      <c r="D31" s="261"/>
      <c r="E31" s="261"/>
      <c r="F31" s="261"/>
      <c r="G31" s="261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213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4">
        <v>9</v>
      </c>
      <c r="B32" s="165" t="s">
        <v>943</v>
      </c>
      <c r="C32" s="174" t="s">
        <v>944</v>
      </c>
      <c r="D32" s="166" t="s">
        <v>247</v>
      </c>
      <c r="E32" s="167">
        <v>2</v>
      </c>
      <c r="F32" s="168"/>
      <c r="G32" s="169">
        <f>ROUND(E32*F32,2)</f>
        <v>0</v>
      </c>
      <c r="H32" s="168"/>
      <c r="I32" s="169">
        <f>ROUND(E32*H32,2)</f>
        <v>0</v>
      </c>
      <c r="J32" s="168"/>
      <c r="K32" s="169">
        <f>ROUND(E32*J32,2)</f>
        <v>0</v>
      </c>
      <c r="L32" s="169">
        <v>15</v>
      </c>
      <c r="M32" s="169">
        <f>G32*(1+L32/100)</f>
        <v>0</v>
      </c>
      <c r="N32" s="169">
        <v>0</v>
      </c>
      <c r="O32" s="169">
        <f>ROUND(E32*N32,2)</f>
        <v>0</v>
      </c>
      <c r="P32" s="169">
        <v>0</v>
      </c>
      <c r="Q32" s="169">
        <f>ROUND(E32*P32,2)</f>
        <v>0</v>
      </c>
      <c r="R32" s="169" t="s">
        <v>554</v>
      </c>
      <c r="S32" s="169" t="s">
        <v>189</v>
      </c>
      <c r="T32" s="170" t="s">
        <v>209</v>
      </c>
      <c r="U32" s="156">
        <v>0.157</v>
      </c>
      <c r="V32" s="156">
        <f>ROUND(E32*U32,2)</f>
        <v>0.31</v>
      </c>
      <c r="W32" s="156"/>
      <c r="X32" s="156" t="s">
        <v>210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60" t="s">
        <v>942</v>
      </c>
      <c r="D33" s="261"/>
      <c r="E33" s="261"/>
      <c r="F33" s="261"/>
      <c r="G33" s="261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213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4">
        <v>10</v>
      </c>
      <c r="B34" s="165" t="s">
        <v>945</v>
      </c>
      <c r="C34" s="174" t="s">
        <v>946</v>
      </c>
      <c r="D34" s="166" t="s">
        <v>247</v>
      </c>
      <c r="E34" s="167">
        <v>2</v>
      </c>
      <c r="F34" s="168"/>
      <c r="G34" s="169">
        <f>ROUND(E34*F34,2)</f>
        <v>0</v>
      </c>
      <c r="H34" s="168"/>
      <c r="I34" s="169">
        <f>ROUND(E34*H34,2)</f>
        <v>0</v>
      </c>
      <c r="J34" s="168"/>
      <c r="K34" s="169">
        <f>ROUND(E34*J34,2)</f>
        <v>0</v>
      </c>
      <c r="L34" s="169">
        <v>15</v>
      </c>
      <c r="M34" s="169">
        <f>G34*(1+L34/100)</f>
        <v>0</v>
      </c>
      <c r="N34" s="169">
        <v>0</v>
      </c>
      <c r="O34" s="169">
        <f>ROUND(E34*N34,2)</f>
        <v>0</v>
      </c>
      <c r="P34" s="169">
        <v>0</v>
      </c>
      <c r="Q34" s="169">
        <f>ROUND(E34*P34,2)</f>
        <v>0</v>
      </c>
      <c r="R34" s="169" t="s">
        <v>554</v>
      </c>
      <c r="S34" s="169" t="s">
        <v>189</v>
      </c>
      <c r="T34" s="170" t="s">
        <v>209</v>
      </c>
      <c r="U34" s="156">
        <v>0.17399999999999999</v>
      </c>
      <c r="V34" s="156">
        <f>ROUND(E34*U34,2)</f>
        <v>0.35</v>
      </c>
      <c r="W34" s="156"/>
      <c r="X34" s="156" t="s">
        <v>210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60" t="s">
        <v>942</v>
      </c>
      <c r="D35" s="261"/>
      <c r="E35" s="261"/>
      <c r="F35" s="261"/>
      <c r="G35" s="261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213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4">
        <v>11</v>
      </c>
      <c r="B36" s="165" t="s">
        <v>947</v>
      </c>
      <c r="C36" s="174" t="s">
        <v>948</v>
      </c>
      <c r="D36" s="166" t="s">
        <v>247</v>
      </c>
      <c r="E36" s="167">
        <v>1</v>
      </c>
      <c r="F36" s="168"/>
      <c r="G36" s="169">
        <f>ROUND(E36*F36,2)</f>
        <v>0</v>
      </c>
      <c r="H36" s="168"/>
      <c r="I36" s="169">
        <f>ROUND(E36*H36,2)</f>
        <v>0</v>
      </c>
      <c r="J36" s="168"/>
      <c r="K36" s="169">
        <f>ROUND(E36*J36,2)</f>
        <v>0</v>
      </c>
      <c r="L36" s="169">
        <v>15</v>
      </c>
      <c r="M36" s="169">
        <f>G36*(1+L36/100)</f>
        <v>0</v>
      </c>
      <c r="N36" s="169">
        <v>0</v>
      </c>
      <c r="O36" s="169">
        <f>ROUND(E36*N36,2)</f>
        <v>0</v>
      </c>
      <c r="P36" s="169">
        <v>0</v>
      </c>
      <c r="Q36" s="169">
        <f>ROUND(E36*P36,2)</f>
        <v>0</v>
      </c>
      <c r="R36" s="169" t="s">
        <v>554</v>
      </c>
      <c r="S36" s="169" t="s">
        <v>189</v>
      </c>
      <c r="T36" s="170" t="s">
        <v>209</v>
      </c>
      <c r="U36" s="156">
        <v>0.25900000000000001</v>
      </c>
      <c r="V36" s="156">
        <f>ROUND(E36*U36,2)</f>
        <v>0.26</v>
      </c>
      <c r="W36" s="156"/>
      <c r="X36" s="156" t="s">
        <v>210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60" t="s">
        <v>942</v>
      </c>
      <c r="D37" s="261"/>
      <c r="E37" s="261"/>
      <c r="F37" s="261"/>
      <c r="G37" s="261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213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4">
        <v>12</v>
      </c>
      <c r="B38" s="165" t="s">
        <v>949</v>
      </c>
      <c r="C38" s="174" t="s">
        <v>950</v>
      </c>
      <c r="D38" s="166" t="s">
        <v>232</v>
      </c>
      <c r="E38" s="167">
        <v>18.5</v>
      </c>
      <c r="F38" s="168"/>
      <c r="G38" s="169">
        <f>ROUND(E38*F38,2)</f>
        <v>0</v>
      </c>
      <c r="H38" s="168"/>
      <c r="I38" s="169">
        <f>ROUND(E38*H38,2)</f>
        <v>0</v>
      </c>
      <c r="J38" s="168"/>
      <c r="K38" s="169">
        <f>ROUND(E38*J38,2)</f>
        <v>0</v>
      </c>
      <c r="L38" s="169">
        <v>15</v>
      </c>
      <c r="M38" s="169">
        <f>G38*(1+L38/100)</f>
        <v>0</v>
      </c>
      <c r="N38" s="169">
        <v>0</v>
      </c>
      <c r="O38" s="169">
        <f>ROUND(E38*N38,2)</f>
        <v>0</v>
      </c>
      <c r="P38" s="169">
        <v>0</v>
      </c>
      <c r="Q38" s="169">
        <f>ROUND(E38*P38,2)</f>
        <v>0</v>
      </c>
      <c r="R38" s="169" t="s">
        <v>554</v>
      </c>
      <c r="S38" s="169" t="s">
        <v>189</v>
      </c>
      <c r="T38" s="170" t="s">
        <v>209</v>
      </c>
      <c r="U38" s="156">
        <v>4.8000000000000001E-2</v>
      </c>
      <c r="V38" s="156">
        <f>ROUND(E38*U38,2)</f>
        <v>0.89</v>
      </c>
      <c r="W38" s="156"/>
      <c r="X38" s="156" t="s">
        <v>210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9" t="s">
        <v>951</v>
      </c>
      <c r="D39" s="178"/>
      <c r="E39" s="179">
        <v>18.5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215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82">
        <v>13</v>
      </c>
      <c r="B40" s="183" t="s">
        <v>952</v>
      </c>
      <c r="C40" s="191" t="s">
        <v>953</v>
      </c>
      <c r="D40" s="184" t="s">
        <v>247</v>
      </c>
      <c r="E40" s="185">
        <v>1</v>
      </c>
      <c r="F40" s="186"/>
      <c r="G40" s="187">
        <f>ROUND(E40*F40,2)</f>
        <v>0</v>
      </c>
      <c r="H40" s="186"/>
      <c r="I40" s="187">
        <f>ROUND(E40*H40,2)</f>
        <v>0</v>
      </c>
      <c r="J40" s="186"/>
      <c r="K40" s="187">
        <f>ROUND(E40*J40,2)</f>
        <v>0</v>
      </c>
      <c r="L40" s="187">
        <v>15</v>
      </c>
      <c r="M40" s="187">
        <f>G40*(1+L40/100)</f>
        <v>0</v>
      </c>
      <c r="N40" s="187">
        <v>2.3000000000000001E-4</v>
      </c>
      <c r="O40" s="187">
        <f>ROUND(E40*N40,2)</f>
        <v>0</v>
      </c>
      <c r="P40" s="187">
        <v>0</v>
      </c>
      <c r="Q40" s="187">
        <f>ROUND(E40*P40,2)</f>
        <v>0</v>
      </c>
      <c r="R40" s="187" t="s">
        <v>554</v>
      </c>
      <c r="S40" s="187" t="s">
        <v>189</v>
      </c>
      <c r="T40" s="188" t="s">
        <v>209</v>
      </c>
      <c r="U40" s="156">
        <v>0.23699999999999999</v>
      </c>
      <c r="V40" s="156">
        <f>ROUND(E40*U40,2)</f>
        <v>0.24</v>
      </c>
      <c r="W40" s="156"/>
      <c r="X40" s="156" t="s">
        <v>210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82">
        <v>14</v>
      </c>
      <c r="B41" s="183" t="s">
        <v>954</v>
      </c>
      <c r="C41" s="191" t="s">
        <v>955</v>
      </c>
      <c r="D41" s="184" t="s">
        <v>247</v>
      </c>
      <c r="E41" s="185">
        <v>1</v>
      </c>
      <c r="F41" s="186"/>
      <c r="G41" s="187">
        <f>ROUND(E41*F41,2)</f>
        <v>0</v>
      </c>
      <c r="H41" s="186"/>
      <c r="I41" s="187">
        <f>ROUND(E41*H41,2)</f>
        <v>0</v>
      </c>
      <c r="J41" s="186"/>
      <c r="K41" s="187">
        <f>ROUND(E41*J41,2)</f>
        <v>0</v>
      </c>
      <c r="L41" s="187">
        <v>15</v>
      </c>
      <c r="M41" s="187">
        <f>G41*(1+L41/100)</f>
        <v>0</v>
      </c>
      <c r="N41" s="187">
        <v>4.8999999999999998E-4</v>
      </c>
      <c r="O41" s="187">
        <f>ROUND(E41*N41,2)</f>
        <v>0</v>
      </c>
      <c r="P41" s="187">
        <v>0</v>
      </c>
      <c r="Q41" s="187">
        <f>ROUND(E41*P41,2)</f>
        <v>0</v>
      </c>
      <c r="R41" s="187" t="s">
        <v>554</v>
      </c>
      <c r="S41" s="187" t="s">
        <v>189</v>
      </c>
      <c r="T41" s="188" t="s">
        <v>209</v>
      </c>
      <c r="U41" s="156">
        <v>0.13300000000000001</v>
      </c>
      <c r="V41" s="156">
        <f>ROUND(E41*U41,2)</f>
        <v>0.13</v>
      </c>
      <c r="W41" s="156"/>
      <c r="X41" s="156" t="s">
        <v>210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1" x14ac:dyDescent="0.2">
      <c r="A42" s="182">
        <v>15</v>
      </c>
      <c r="B42" s="183" t="s">
        <v>956</v>
      </c>
      <c r="C42" s="191" t="s">
        <v>957</v>
      </c>
      <c r="D42" s="184" t="s">
        <v>247</v>
      </c>
      <c r="E42" s="185">
        <v>2</v>
      </c>
      <c r="F42" s="186"/>
      <c r="G42" s="187">
        <f>ROUND(E42*F42,2)</f>
        <v>0</v>
      </c>
      <c r="H42" s="186"/>
      <c r="I42" s="187">
        <f>ROUND(E42*H42,2)</f>
        <v>0</v>
      </c>
      <c r="J42" s="186"/>
      <c r="K42" s="187">
        <f>ROUND(E42*J42,2)</f>
        <v>0</v>
      </c>
      <c r="L42" s="187">
        <v>15</v>
      </c>
      <c r="M42" s="187">
        <f>G42*(1+L42/100)</f>
        <v>0</v>
      </c>
      <c r="N42" s="187">
        <v>2.7999999999999998E-4</v>
      </c>
      <c r="O42" s="187">
        <f>ROUND(E42*N42,2)</f>
        <v>0</v>
      </c>
      <c r="P42" s="187">
        <v>0</v>
      </c>
      <c r="Q42" s="187">
        <f>ROUND(E42*P42,2)</f>
        <v>0</v>
      </c>
      <c r="R42" s="187" t="s">
        <v>554</v>
      </c>
      <c r="S42" s="187" t="s">
        <v>189</v>
      </c>
      <c r="T42" s="188" t="s">
        <v>209</v>
      </c>
      <c r="U42" s="156">
        <v>0.246</v>
      </c>
      <c r="V42" s="156">
        <f>ROUND(E42*U42,2)</f>
        <v>0.49</v>
      </c>
      <c r="W42" s="156"/>
      <c r="X42" s="156" t="s">
        <v>210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4">
        <v>16</v>
      </c>
      <c r="B43" s="165" t="s">
        <v>958</v>
      </c>
      <c r="C43" s="174" t="s">
        <v>959</v>
      </c>
      <c r="D43" s="166" t="s">
        <v>252</v>
      </c>
      <c r="E43" s="167">
        <v>1.523E-2</v>
      </c>
      <c r="F43" s="168"/>
      <c r="G43" s="169">
        <f>ROUND(E43*F43,2)</f>
        <v>0</v>
      </c>
      <c r="H43" s="168"/>
      <c r="I43" s="169">
        <f>ROUND(E43*H43,2)</f>
        <v>0</v>
      </c>
      <c r="J43" s="168"/>
      <c r="K43" s="169">
        <f>ROUND(E43*J43,2)</f>
        <v>0</v>
      </c>
      <c r="L43" s="169">
        <v>15</v>
      </c>
      <c r="M43" s="169">
        <f>G43*(1+L43/100)</f>
        <v>0</v>
      </c>
      <c r="N43" s="169">
        <v>0</v>
      </c>
      <c r="O43" s="169">
        <f>ROUND(E43*N43,2)</f>
        <v>0</v>
      </c>
      <c r="P43" s="169">
        <v>0</v>
      </c>
      <c r="Q43" s="169">
        <f>ROUND(E43*P43,2)</f>
        <v>0</v>
      </c>
      <c r="R43" s="169" t="s">
        <v>554</v>
      </c>
      <c r="S43" s="169" t="s">
        <v>189</v>
      </c>
      <c r="T43" s="170" t="s">
        <v>209</v>
      </c>
      <c r="U43" s="156">
        <v>1.47</v>
      </c>
      <c r="V43" s="156">
        <f>ROUND(E43*U43,2)</f>
        <v>0.02</v>
      </c>
      <c r="W43" s="156"/>
      <c r="X43" s="156" t="s">
        <v>502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503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60" t="s">
        <v>960</v>
      </c>
      <c r="D44" s="261"/>
      <c r="E44" s="261"/>
      <c r="F44" s="261"/>
      <c r="G44" s="261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213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58" t="s">
        <v>184</v>
      </c>
      <c r="B45" s="159" t="s">
        <v>103</v>
      </c>
      <c r="C45" s="173" t="s">
        <v>104</v>
      </c>
      <c r="D45" s="160"/>
      <c r="E45" s="161"/>
      <c r="F45" s="162"/>
      <c r="G45" s="162">
        <f>SUMIF(AG46:AG74,"&lt;&gt;NOR",G46:G74)</f>
        <v>0</v>
      </c>
      <c r="H45" s="162"/>
      <c r="I45" s="162">
        <f>SUM(I46:I74)</f>
        <v>0</v>
      </c>
      <c r="J45" s="162"/>
      <c r="K45" s="162">
        <f>SUM(K46:K74)</f>
        <v>0</v>
      </c>
      <c r="L45" s="162"/>
      <c r="M45" s="162">
        <f>SUM(M46:M74)</f>
        <v>0</v>
      </c>
      <c r="N45" s="162"/>
      <c r="O45" s="162">
        <f>SUM(O46:O74)</f>
        <v>0.03</v>
      </c>
      <c r="P45" s="162"/>
      <c r="Q45" s="162">
        <f>SUM(Q46:Q74)</f>
        <v>0</v>
      </c>
      <c r="R45" s="162"/>
      <c r="S45" s="162"/>
      <c r="T45" s="163"/>
      <c r="U45" s="157"/>
      <c r="V45" s="157">
        <f>SUM(V46:V74)</f>
        <v>33.140000000000008</v>
      </c>
      <c r="W45" s="157"/>
      <c r="X45" s="157"/>
      <c r="AG45" t="s">
        <v>185</v>
      </c>
    </row>
    <row r="46" spans="1:60" ht="22.5" outlineLevel="1" x14ac:dyDescent="0.2">
      <c r="A46" s="164">
        <v>17</v>
      </c>
      <c r="B46" s="165" t="s">
        <v>961</v>
      </c>
      <c r="C46" s="174" t="s">
        <v>962</v>
      </c>
      <c r="D46" s="166" t="s">
        <v>232</v>
      </c>
      <c r="E46" s="167">
        <v>35.5</v>
      </c>
      <c r="F46" s="168"/>
      <c r="G46" s="169">
        <f>ROUND(E46*F46,2)</f>
        <v>0</v>
      </c>
      <c r="H46" s="168"/>
      <c r="I46" s="169">
        <f>ROUND(E46*H46,2)</f>
        <v>0</v>
      </c>
      <c r="J46" s="168"/>
      <c r="K46" s="169">
        <f>ROUND(E46*J46,2)</f>
        <v>0</v>
      </c>
      <c r="L46" s="169">
        <v>15</v>
      </c>
      <c r="M46" s="169">
        <f>G46*(1+L46/100)</f>
        <v>0</v>
      </c>
      <c r="N46" s="169">
        <v>4.4000000000000002E-4</v>
      </c>
      <c r="O46" s="169">
        <f>ROUND(E46*N46,2)</f>
        <v>0.02</v>
      </c>
      <c r="P46" s="169">
        <v>0</v>
      </c>
      <c r="Q46" s="169">
        <f>ROUND(E46*P46,2)</f>
        <v>0</v>
      </c>
      <c r="R46" s="169" t="s">
        <v>554</v>
      </c>
      <c r="S46" s="169" t="s">
        <v>189</v>
      </c>
      <c r="T46" s="170" t="s">
        <v>209</v>
      </c>
      <c r="U46" s="156">
        <v>0.25800000000000001</v>
      </c>
      <c r="V46" s="156">
        <f>ROUND(E46*U46,2)</f>
        <v>9.16</v>
      </c>
      <c r="W46" s="156"/>
      <c r="X46" s="156" t="s">
        <v>210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60" t="s">
        <v>963</v>
      </c>
      <c r="D47" s="261"/>
      <c r="E47" s="261"/>
      <c r="F47" s="261"/>
      <c r="G47" s="261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213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8" t="s">
        <v>964</v>
      </c>
      <c r="D48" s="259"/>
      <c r="E48" s="259"/>
      <c r="F48" s="259"/>
      <c r="G48" s="259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194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8" t="s">
        <v>868</v>
      </c>
      <c r="D49" s="259"/>
      <c r="E49" s="259"/>
      <c r="F49" s="259"/>
      <c r="G49" s="259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194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4">
        <v>18</v>
      </c>
      <c r="B50" s="165" t="s">
        <v>965</v>
      </c>
      <c r="C50" s="174" t="s">
        <v>966</v>
      </c>
      <c r="D50" s="166" t="s">
        <v>232</v>
      </c>
      <c r="E50" s="167">
        <v>18.5</v>
      </c>
      <c r="F50" s="168"/>
      <c r="G50" s="169">
        <f>ROUND(E50*F50,2)</f>
        <v>0</v>
      </c>
      <c r="H50" s="168"/>
      <c r="I50" s="169">
        <f>ROUND(E50*H50,2)</f>
        <v>0</v>
      </c>
      <c r="J50" s="168"/>
      <c r="K50" s="169">
        <f>ROUND(E50*J50,2)</f>
        <v>0</v>
      </c>
      <c r="L50" s="169">
        <v>15</v>
      </c>
      <c r="M50" s="169">
        <f>G50*(1+L50/100)</f>
        <v>0</v>
      </c>
      <c r="N50" s="169">
        <v>5.5999999999999995E-4</v>
      </c>
      <c r="O50" s="169">
        <f>ROUND(E50*N50,2)</f>
        <v>0.01</v>
      </c>
      <c r="P50" s="169">
        <v>0</v>
      </c>
      <c r="Q50" s="169">
        <f>ROUND(E50*P50,2)</f>
        <v>0</v>
      </c>
      <c r="R50" s="169" t="s">
        <v>554</v>
      </c>
      <c r="S50" s="169" t="s">
        <v>189</v>
      </c>
      <c r="T50" s="170" t="s">
        <v>209</v>
      </c>
      <c r="U50" s="156">
        <v>0.27889999999999998</v>
      </c>
      <c r="V50" s="156">
        <f>ROUND(E50*U50,2)</f>
        <v>5.16</v>
      </c>
      <c r="W50" s="156"/>
      <c r="X50" s="156" t="s">
        <v>210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0" t="s">
        <v>963</v>
      </c>
      <c r="D51" s="261"/>
      <c r="E51" s="261"/>
      <c r="F51" s="261"/>
      <c r="G51" s="261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213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8" t="s">
        <v>964</v>
      </c>
      <c r="D52" s="259"/>
      <c r="E52" s="259"/>
      <c r="F52" s="259"/>
      <c r="G52" s="259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194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8" t="s">
        <v>868</v>
      </c>
      <c r="D53" s="259"/>
      <c r="E53" s="259"/>
      <c r="F53" s="259"/>
      <c r="G53" s="259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194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64">
        <v>19</v>
      </c>
      <c r="B54" s="165" t="s">
        <v>967</v>
      </c>
      <c r="C54" s="174" t="s">
        <v>968</v>
      </c>
      <c r="D54" s="166" t="s">
        <v>232</v>
      </c>
      <c r="E54" s="167">
        <v>35.5</v>
      </c>
      <c r="F54" s="168"/>
      <c r="G54" s="169">
        <f>ROUND(E54*F54,2)</f>
        <v>0</v>
      </c>
      <c r="H54" s="168"/>
      <c r="I54" s="169">
        <f>ROUND(E54*H54,2)</f>
        <v>0</v>
      </c>
      <c r="J54" s="168"/>
      <c r="K54" s="169">
        <f>ROUND(E54*J54,2)</f>
        <v>0</v>
      </c>
      <c r="L54" s="169">
        <v>15</v>
      </c>
      <c r="M54" s="169">
        <f>G54*(1+L54/100)</f>
        <v>0</v>
      </c>
      <c r="N54" s="169">
        <v>4.0000000000000003E-5</v>
      </c>
      <c r="O54" s="169">
        <f>ROUND(E54*N54,2)</f>
        <v>0</v>
      </c>
      <c r="P54" s="169">
        <v>0</v>
      </c>
      <c r="Q54" s="169">
        <f>ROUND(E54*P54,2)</f>
        <v>0</v>
      </c>
      <c r="R54" s="169" t="s">
        <v>554</v>
      </c>
      <c r="S54" s="169" t="s">
        <v>189</v>
      </c>
      <c r="T54" s="170" t="s">
        <v>209</v>
      </c>
      <c r="U54" s="156">
        <v>0.129</v>
      </c>
      <c r="V54" s="156">
        <f>ROUND(E54*U54,2)</f>
        <v>4.58</v>
      </c>
      <c r="W54" s="156"/>
      <c r="X54" s="156" t="s">
        <v>210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9" t="s">
        <v>969</v>
      </c>
      <c r="D55" s="250"/>
      <c r="E55" s="250"/>
      <c r="F55" s="250"/>
      <c r="G55" s="250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194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4">
        <v>20</v>
      </c>
      <c r="B56" s="165" t="s">
        <v>970</v>
      </c>
      <c r="C56" s="174" t="s">
        <v>971</v>
      </c>
      <c r="D56" s="166" t="s">
        <v>232</v>
      </c>
      <c r="E56" s="167">
        <v>18.5</v>
      </c>
      <c r="F56" s="168"/>
      <c r="G56" s="169">
        <f>ROUND(E56*F56,2)</f>
        <v>0</v>
      </c>
      <c r="H56" s="168"/>
      <c r="I56" s="169">
        <f>ROUND(E56*H56,2)</f>
        <v>0</v>
      </c>
      <c r="J56" s="168"/>
      <c r="K56" s="169">
        <f>ROUND(E56*J56,2)</f>
        <v>0</v>
      </c>
      <c r="L56" s="169">
        <v>15</v>
      </c>
      <c r="M56" s="169">
        <f>G56*(1+L56/100)</f>
        <v>0</v>
      </c>
      <c r="N56" s="169">
        <v>8.0000000000000007E-5</v>
      </c>
      <c r="O56" s="169">
        <f>ROUND(E56*N56,2)</f>
        <v>0</v>
      </c>
      <c r="P56" s="169">
        <v>0</v>
      </c>
      <c r="Q56" s="169">
        <f>ROUND(E56*P56,2)</f>
        <v>0</v>
      </c>
      <c r="R56" s="169" t="s">
        <v>554</v>
      </c>
      <c r="S56" s="169" t="s">
        <v>189</v>
      </c>
      <c r="T56" s="170" t="s">
        <v>209</v>
      </c>
      <c r="U56" s="156">
        <v>0.129</v>
      </c>
      <c r="V56" s="156">
        <f>ROUND(E56*U56,2)</f>
        <v>2.39</v>
      </c>
      <c r="W56" s="156"/>
      <c r="X56" s="156" t="s">
        <v>210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9" t="s">
        <v>969</v>
      </c>
      <c r="D57" s="250"/>
      <c r="E57" s="250"/>
      <c r="F57" s="250"/>
      <c r="G57" s="250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194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4">
        <v>21</v>
      </c>
      <c r="B58" s="165" t="s">
        <v>972</v>
      </c>
      <c r="C58" s="174" t="s">
        <v>973</v>
      </c>
      <c r="D58" s="166" t="s">
        <v>247</v>
      </c>
      <c r="E58" s="167">
        <v>11</v>
      </c>
      <c r="F58" s="168"/>
      <c r="G58" s="169">
        <f>ROUND(E58*F58,2)</f>
        <v>0</v>
      </c>
      <c r="H58" s="168"/>
      <c r="I58" s="169">
        <f>ROUND(E58*H58,2)</f>
        <v>0</v>
      </c>
      <c r="J58" s="168"/>
      <c r="K58" s="169">
        <f>ROUND(E58*J58,2)</f>
        <v>0</v>
      </c>
      <c r="L58" s="169">
        <v>15</v>
      </c>
      <c r="M58" s="169">
        <f>G58*(1+L58/100)</f>
        <v>0</v>
      </c>
      <c r="N58" s="169">
        <v>0</v>
      </c>
      <c r="O58" s="169">
        <f>ROUND(E58*N58,2)</f>
        <v>0</v>
      </c>
      <c r="P58" s="169">
        <v>0</v>
      </c>
      <c r="Q58" s="169">
        <f>ROUND(E58*P58,2)</f>
        <v>0</v>
      </c>
      <c r="R58" s="169" t="s">
        <v>554</v>
      </c>
      <c r="S58" s="169" t="s">
        <v>189</v>
      </c>
      <c r="T58" s="170" t="s">
        <v>209</v>
      </c>
      <c r="U58" s="156">
        <v>0.42499999999999999</v>
      </c>
      <c r="V58" s="156">
        <f>ROUND(E58*U58,2)</f>
        <v>4.68</v>
      </c>
      <c r="W58" s="156"/>
      <c r="X58" s="156" t="s">
        <v>210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211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9" t="s">
        <v>974</v>
      </c>
      <c r="D59" s="178"/>
      <c r="E59" s="179">
        <v>11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215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2">
        <v>22</v>
      </c>
      <c r="B60" s="183" t="s">
        <v>975</v>
      </c>
      <c r="C60" s="191" t="s">
        <v>976</v>
      </c>
      <c r="D60" s="184" t="s">
        <v>247</v>
      </c>
      <c r="E60" s="185">
        <v>1</v>
      </c>
      <c r="F60" s="186"/>
      <c r="G60" s="187">
        <f t="shared" ref="G60:G68" si="0">ROUND(E60*F60,2)</f>
        <v>0</v>
      </c>
      <c r="H60" s="186"/>
      <c r="I60" s="187">
        <f t="shared" ref="I60:I68" si="1">ROUND(E60*H60,2)</f>
        <v>0</v>
      </c>
      <c r="J60" s="186"/>
      <c r="K60" s="187">
        <f t="shared" ref="K60:K68" si="2">ROUND(E60*J60,2)</f>
        <v>0</v>
      </c>
      <c r="L60" s="187">
        <v>15</v>
      </c>
      <c r="M60" s="187">
        <f t="shared" ref="M60:M68" si="3">G60*(1+L60/100)</f>
        <v>0</v>
      </c>
      <c r="N60" s="187">
        <v>0</v>
      </c>
      <c r="O60" s="187">
        <f t="shared" ref="O60:O68" si="4">ROUND(E60*N60,2)</f>
        <v>0</v>
      </c>
      <c r="P60" s="187">
        <v>0</v>
      </c>
      <c r="Q60" s="187">
        <f t="shared" ref="Q60:Q68" si="5">ROUND(E60*P60,2)</f>
        <v>0</v>
      </c>
      <c r="R60" s="187" t="s">
        <v>554</v>
      </c>
      <c r="S60" s="187" t="s">
        <v>189</v>
      </c>
      <c r="T60" s="188" t="s">
        <v>209</v>
      </c>
      <c r="U60" s="156">
        <v>0.16500000000000001</v>
      </c>
      <c r="V60" s="156">
        <f t="shared" ref="V60:V68" si="6">ROUND(E60*U60,2)</f>
        <v>0.17</v>
      </c>
      <c r="W60" s="156"/>
      <c r="X60" s="156" t="s">
        <v>210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82">
        <v>23</v>
      </c>
      <c r="B61" s="183" t="s">
        <v>977</v>
      </c>
      <c r="C61" s="191" t="s">
        <v>978</v>
      </c>
      <c r="D61" s="184" t="s">
        <v>247</v>
      </c>
      <c r="E61" s="185">
        <v>1</v>
      </c>
      <c r="F61" s="186"/>
      <c r="G61" s="187">
        <f t="shared" si="0"/>
        <v>0</v>
      </c>
      <c r="H61" s="186"/>
      <c r="I61" s="187">
        <f t="shared" si="1"/>
        <v>0</v>
      </c>
      <c r="J61" s="186"/>
      <c r="K61" s="187">
        <f t="shared" si="2"/>
        <v>0</v>
      </c>
      <c r="L61" s="187">
        <v>15</v>
      </c>
      <c r="M61" s="187">
        <f t="shared" si="3"/>
        <v>0</v>
      </c>
      <c r="N61" s="187">
        <v>1.4999999999999999E-4</v>
      </c>
      <c r="O61" s="187">
        <f t="shared" si="4"/>
        <v>0</v>
      </c>
      <c r="P61" s="187">
        <v>0</v>
      </c>
      <c r="Q61" s="187">
        <f t="shared" si="5"/>
        <v>0</v>
      </c>
      <c r="R61" s="187" t="s">
        <v>554</v>
      </c>
      <c r="S61" s="187" t="s">
        <v>189</v>
      </c>
      <c r="T61" s="188" t="s">
        <v>209</v>
      </c>
      <c r="U61" s="156">
        <v>0.16500000000000001</v>
      </c>
      <c r="V61" s="156">
        <f t="shared" si="6"/>
        <v>0.17</v>
      </c>
      <c r="W61" s="156"/>
      <c r="X61" s="156" t="s">
        <v>210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82">
        <v>24</v>
      </c>
      <c r="B62" s="183" t="s">
        <v>979</v>
      </c>
      <c r="C62" s="191" t="s">
        <v>980</v>
      </c>
      <c r="D62" s="184" t="s">
        <v>247</v>
      </c>
      <c r="E62" s="185">
        <v>1</v>
      </c>
      <c r="F62" s="186"/>
      <c r="G62" s="187">
        <f t="shared" si="0"/>
        <v>0</v>
      </c>
      <c r="H62" s="186"/>
      <c r="I62" s="187">
        <f t="shared" si="1"/>
        <v>0</v>
      </c>
      <c r="J62" s="186"/>
      <c r="K62" s="187">
        <f t="shared" si="2"/>
        <v>0</v>
      </c>
      <c r="L62" s="187">
        <v>15</v>
      </c>
      <c r="M62" s="187">
        <f t="shared" si="3"/>
        <v>0</v>
      </c>
      <c r="N62" s="187">
        <v>2.3000000000000001E-4</v>
      </c>
      <c r="O62" s="187">
        <f t="shared" si="4"/>
        <v>0</v>
      </c>
      <c r="P62" s="187">
        <v>0</v>
      </c>
      <c r="Q62" s="187">
        <f t="shared" si="5"/>
        <v>0</v>
      </c>
      <c r="R62" s="187" t="s">
        <v>554</v>
      </c>
      <c r="S62" s="187" t="s">
        <v>189</v>
      </c>
      <c r="T62" s="188" t="s">
        <v>209</v>
      </c>
      <c r="U62" s="156">
        <v>0.20699999999999999</v>
      </c>
      <c r="V62" s="156">
        <f t="shared" si="6"/>
        <v>0.21</v>
      </c>
      <c r="W62" s="156"/>
      <c r="X62" s="156" t="s">
        <v>210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2">
        <v>25</v>
      </c>
      <c r="B63" s="183" t="s">
        <v>981</v>
      </c>
      <c r="C63" s="191" t="s">
        <v>982</v>
      </c>
      <c r="D63" s="184" t="s">
        <v>247</v>
      </c>
      <c r="E63" s="185">
        <v>2</v>
      </c>
      <c r="F63" s="186"/>
      <c r="G63" s="187">
        <f t="shared" si="0"/>
        <v>0</v>
      </c>
      <c r="H63" s="186"/>
      <c r="I63" s="187">
        <f t="shared" si="1"/>
        <v>0</v>
      </c>
      <c r="J63" s="186"/>
      <c r="K63" s="187">
        <f t="shared" si="2"/>
        <v>0</v>
      </c>
      <c r="L63" s="187">
        <v>15</v>
      </c>
      <c r="M63" s="187">
        <f t="shared" si="3"/>
        <v>0</v>
      </c>
      <c r="N63" s="187">
        <v>1.8000000000000001E-4</v>
      </c>
      <c r="O63" s="187">
        <f t="shared" si="4"/>
        <v>0</v>
      </c>
      <c r="P63" s="187">
        <v>0</v>
      </c>
      <c r="Q63" s="187">
        <f t="shared" si="5"/>
        <v>0</v>
      </c>
      <c r="R63" s="187" t="s">
        <v>554</v>
      </c>
      <c r="S63" s="187" t="s">
        <v>189</v>
      </c>
      <c r="T63" s="188" t="s">
        <v>209</v>
      </c>
      <c r="U63" s="156">
        <v>0.16500000000000001</v>
      </c>
      <c r="V63" s="156">
        <f t="shared" si="6"/>
        <v>0.33</v>
      </c>
      <c r="W63" s="156"/>
      <c r="X63" s="156" t="s">
        <v>210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211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82">
        <v>26</v>
      </c>
      <c r="B64" s="183" t="s">
        <v>983</v>
      </c>
      <c r="C64" s="191" t="s">
        <v>984</v>
      </c>
      <c r="D64" s="184" t="s">
        <v>247</v>
      </c>
      <c r="E64" s="185">
        <v>3</v>
      </c>
      <c r="F64" s="186"/>
      <c r="G64" s="187">
        <f t="shared" si="0"/>
        <v>0</v>
      </c>
      <c r="H64" s="186"/>
      <c r="I64" s="187">
        <f t="shared" si="1"/>
        <v>0</v>
      </c>
      <c r="J64" s="186"/>
      <c r="K64" s="187">
        <f t="shared" si="2"/>
        <v>0</v>
      </c>
      <c r="L64" s="187">
        <v>15</v>
      </c>
      <c r="M64" s="187">
        <f t="shared" si="3"/>
        <v>0</v>
      </c>
      <c r="N64" s="187">
        <v>3.1E-4</v>
      </c>
      <c r="O64" s="187">
        <f t="shared" si="4"/>
        <v>0</v>
      </c>
      <c r="P64" s="187">
        <v>0</v>
      </c>
      <c r="Q64" s="187">
        <f t="shared" si="5"/>
        <v>0</v>
      </c>
      <c r="R64" s="187" t="s">
        <v>554</v>
      </c>
      <c r="S64" s="187" t="s">
        <v>189</v>
      </c>
      <c r="T64" s="188" t="s">
        <v>209</v>
      </c>
      <c r="U64" s="156">
        <v>0.20699999999999999</v>
      </c>
      <c r="V64" s="156">
        <f t="shared" si="6"/>
        <v>0.62</v>
      </c>
      <c r="W64" s="156"/>
      <c r="X64" s="156" t="s">
        <v>210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82">
        <v>27</v>
      </c>
      <c r="B65" s="183" t="s">
        <v>985</v>
      </c>
      <c r="C65" s="191" t="s">
        <v>986</v>
      </c>
      <c r="D65" s="184" t="s">
        <v>247</v>
      </c>
      <c r="E65" s="185">
        <v>1</v>
      </c>
      <c r="F65" s="186"/>
      <c r="G65" s="187">
        <f t="shared" si="0"/>
        <v>0</v>
      </c>
      <c r="H65" s="186"/>
      <c r="I65" s="187">
        <f t="shared" si="1"/>
        <v>0</v>
      </c>
      <c r="J65" s="186"/>
      <c r="K65" s="187">
        <f t="shared" si="2"/>
        <v>0</v>
      </c>
      <c r="L65" s="187">
        <v>15</v>
      </c>
      <c r="M65" s="187">
        <f t="shared" si="3"/>
        <v>0</v>
      </c>
      <c r="N65" s="187">
        <v>2.5999999999999998E-4</v>
      </c>
      <c r="O65" s="187">
        <f t="shared" si="4"/>
        <v>0</v>
      </c>
      <c r="P65" s="187">
        <v>0</v>
      </c>
      <c r="Q65" s="187">
        <f t="shared" si="5"/>
        <v>0</v>
      </c>
      <c r="R65" s="187" t="s">
        <v>554</v>
      </c>
      <c r="S65" s="187" t="s">
        <v>189</v>
      </c>
      <c r="T65" s="188" t="s">
        <v>209</v>
      </c>
      <c r="U65" s="156">
        <v>0.16500000000000001</v>
      </c>
      <c r="V65" s="156">
        <f t="shared" si="6"/>
        <v>0.17</v>
      </c>
      <c r="W65" s="156"/>
      <c r="X65" s="156" t="s">
        <v>210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82">
        <v>28</v>
      </c>
      <c r="B66" s="183" t="s">
        <v>987</v>
      </c>
      <c r="C66" s="191" t="s">
        <v>988</v>
      </c>
      <c r="D66" s="184" t="s">
        <v>247</v>
      </c>
      <c r="E66" s="185">
        <v>1</v>
      </c>
      <c r="F66" s="186"/>
      <c r="G66" s="187">
        <f t="shared" si="0"/>
        <v>0</v>
      </c>
      <c r="H66" s="186"/>
      <c r="I66" s="187">
        <f t="shared" si="1"/>
        <v>0</v>
      </c>
      <c r="J66" s="186"/>
      <c r="K66" s="187">
        <f t="shared" si="2"/>
        <v>0</v>
      </c>
      <c r="L66" s="187">
        <v>15</v>
      </c>
      <c r="M66" s="187">
        <f t="shared" si="3"/>
        <v>0</v>
      </c>
      <c r="N66" s="187">
        <v>1.64E-3</v>
      </c>
      <c r="O66" s="187">
        <f t="shared" si="4"/>
        <v>0</v>
      </c>
      <c r="P66" s="187">
        <v>0</v>
      </c>
      <c r="Q66" s="187">
        <f t="shared" si="5"/>
        <v>0</v>
      </c>
      <c r="R66" s="187" t="s">
        <v>554</v>
      </c>
      <c r="S66" s="187" t="s">
        <v>189</v>
      </c>
      <c r="T66" s="188" t="s">
        <v>209</v>
      </c>
      <c r="U66" s="156">
        <v>0.372</v>
      </c>
      <c r="V66" s="156">
        <f t="shared" si="6"/>
        <v>0.37</v>
      </c>
      <c r="W66" s="156"/>
      <c r="X66" s="156" t="s">
        <v>210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2">
        <v>29</v>
      </c>
      <c r="B67" s="183" t="s">
        <v>989</v>
      </c>
      <c r="C67" s="191" t="s">
        <v>990</v>
      </c>
      <c r="D67" s="184" t="s">
        <v>247</v>
      </c>
      <c r="E67" s="185">
        <v>1</v>
      </c>
      <c r="F67" s="186"/>
      <c r="G67" s="187">
        <f t="shared" si="0"/>
        <v>0</v>
      </c>
      <c r="H67" s="186"/>
      <c r="I67" s="187">
        <f t="shared" si="1"/>
        <v>0</v>
      </c>
      <c r="J67" s="186"/>
      <c r="K67" s="187">
        <f t="shared" si="2"/>
        <v>0</v>
      </c>
      <c r="L67" s="187">
        <v>15</v>
      </c>
      <c r="M67" s="187">
        <f t="shared" si="3"/>
        <v>0</v>
      </c>
      <c r="N67" s="187">
        <v>5.0000000000000001E-4</v>
      </c>
      <c r="O67" s="187">
        <f t="shared" si="4"/>
        <v>0</v>
      </c>
      <c r="P67" s="187">
        <v>0</v>
      </c>
      <c r="Q67" s="187">
        <f t="shared" si="5"/>
        <v>0</v>
      </c>
      <c r="R67" s="187"/>
      <c r="S67" s="187" t="s">
        <v>281</v>
      </c>
      <c r="T67" s="188" t="s">
        <v>190</v>
      </c>
      <c r="U67" s="156">
        <v>0</v>
      </c>
      <c r="V67" s="156">
        <f t="shared" si="6"/>
        <v>0</v>
      </c>
      <c r="W67" s="156"/>
      <c r="X67" s="156" t="s">
        <v>286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287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4">
        <v>30</v>
      </c>
      <c r="B68" s="165" t="s">
        <v>991</v>
      </c>
      <c r="C68" s="174" t="s">
        <v>992</v>
      </c>
      <c r="D68" s="166" t="s">
        <v>232</v>
      </c>
      <c r="E68" s="167">
        <v>54</v>
      </c>
      <c r="F68" s="168"/>
      <c r="G68" s="169">
        <f t="shared" si="0"/>
        <v>0</v>
      </c>
      <c r="H68" s="168"/>
      <c r="I68" s="169">
        <f t="shared" si="1"/>
        <v>0</v>
      </c>
      <c r="J68" s="168"/>
      <c r="K68" s="169">
        <f t="shared" si="2"/>
        <v>0</v>
      </c>
      <c r="L68" s="169">
        <v>15</v>
      </c>
      <c r="M68" s="169">
        <f t="shared" si="3"/>
        <v>0</v>
      </c>
      <c r="N68" s="169">
        <v>0</v>
      </c>
      <c r="O68" s="169">
        <f t="shared" si="4"/>
        <v>0</v>
      </c>
      <c r="P68" s="169">
        <v>0</v>
      </c>
      <c r="Q68" s="169">
        <f t="shared" si="5"/>
        <v>0</v>
      </c>
      <c r="R68" s="169" t="s">
        <v>554</v>
      </c>
      <c r="S68" s="169" t="s">
        <v>189</v>
      </c>
      <c r="T68" s="170" t="s">
        <v>209</v>
      </c>
      <c r="U68" s="156">
        <v>2.9000000000000001E-2</v>
      </c>
      <c r="V68" s="156">
        <f t="shared" si="6"/>
        <v>1.57</v>
      </c>
      <c r="W68" s="156"/>
      <c r="X68" s="156" t="s">
        <v>210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9" t="s">
        <v>993</v>
      </c>
      <c r="D69" s="250"/>
      <c r="E69" s="250"/>
      <c r="F69" s="250"/>
      <c r="G69" s="250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194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9" t="s">
        <v>994</v>
      </c>
      <c r="D70" s="178"/>
      <c r="E70" s="179">
        <v>54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215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4">
        <v>31</v>
      </c>
      <c r="B71" s="165" t="s">
        <v>995</v>
      </c>
      <c r="C71" s="174" t="s">
        <v>996</v>
      </c>
      <c r="D71" s="166" t="s">
        <v>232</v>
      </c>
      <c r="E71" s="167">
        <v>54</v>
      </c>
      <c r="F71" s="168"/>
      <c r="G71" s="169">
        <f>ROUND(E71*F71,2)</f>
        <v>0</v>
      </c>
      <c r="H71" s="168"/>
      <c r="I71" s="169">
        <f>ROUND(E71*H71,2)</f>
        <v>0</v>
      </c>
      <c r="J71" s="168"/>
      <c r="K71" s="169">
        <f>ROUND(E71*J71,2)</f>
        <v>0</v>
      </c>
      <c r="L71" s="169">
        <v>15</v>
      </c>
      <c r="M71" s="169">
        <f>G71*(1+L71/100)</f>
        <v>0</v>
      </c>
      <c r="N71" s="169">
        <v>1.0000000000000001E-5</v>
      </c>
      <c r="O71" s="169">
        <f>ROUND(E71*N71,2)</f>
        <v>0</v>
      </c>
      <c r="P71" s="169">
        <v>0</v>
      </c>
      <c r="Q71" s="169">
        <f>ROUND(E71*P71,2)</f>
        <v>0</v>
      </c>
      <c r="R71" s="169" t="s">
        <v>554</v>
      </c>
      <c r="S71" s="169" t="s">
        <v>189</v>
      </c>
      <c r="T71" s="170" t="s">
        <v>209</v>
      </c>
      <c r="U71" s="156">
        <v>6.2E-2</v>
      </c>
      <c r="V71" s="156">
        <f>ROUND(E71*U71,2)</f>
        <v>3.35</v>
      </c>
      <c r="W71" s="156"/>
      <c r="X71" s="156" t="s">
        <v>210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9" t="s">
        <v>997</v>
      </c>
      <c r="D72" s="250"/>
      <c r="E72" s="250"/>
      <c r="F72" s="250"/>
      <c r="G72" s="250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194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82">
        <v>32</v>
      </c>
      <c r="B73" s="183" t="s">
        <v>998</v>
      </c>
      <c r="C73" s="191" t="s">
        <v>999</v>
      </c>
      <c r="D73" s="184" t="s">
        <v>247</v>
      </c>
      <c r="E73" s="185">
        <v>1</v>
      </c>
      <c r="F73" s="186"/>
      <c r="G73" s="187">
        <f>ROUND(E73*F73,2)</f>
        <v>0</v>
      </c>
      <c r="H73" s="186"/>
      <c r="I73" s="187">
        <f>ROUND(E73*H73,2)</f>
        <v>0</v>
      </c>
      <c r="J73" s="186"/>
      <c r="K73" s="187">
        <f>ROUND(E73*J73,2)</f>
        <v>0</v>
      </c>
      <c r="L73" s="187">
        <v>15</v>
      </c>
      <c r="M73" s="187">
        <f>G73*(1+L73/100)</f>
        <v>0</v>
      </c>
      <c r="N73" s="187">
        <v>2.1000000000000001E-4</v>
      </c>
      <c r="O73" s="187">
        <f>ROUND(E73*N73,2)</f>
        <v>0</v>
      </c>
      <c r="P73" s="187">
        <v>0</v>
      </c>
      <c r="Q73" s="187">
        <f>ROUND(E73*P73,2)</f>
        <v>0</v>
      </c>
      <c r="R73" s="187" t="s">
        <v>567</v>
      </c>
      <c r="S73" s="187" t="s">
        <v>189</v>
      </c>
      <c r="T73" s="188" t="s">
        <v>209</v>
      </c>
      <c r="U73" s="156">
        <v>0.16500000000000001</v>
      </c>
      <c r="V73" s="156">
        <f>ROUND(E73*U73,2)</f>
        <v>0.17</v>
      </c>
      <c r="W73" s="156"/>
      <c r="X73" s="156" t="s">
        <v>210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2">
        <v>33</v>
      </c>
      <c r="B74" s="183" t="s">
        <v>1000</v>
      </c>
      <c r="C74" s="191" t="s">
        <v>1001</v>
      </c>
      <c r="D74" s="184" t="s">
        <v>252</v>
      </c>
      <c r="E74" s="185">
        <v>3.3700000000000001E-2</v>
      </c>
      <c r="F74" s="186"/>
      <c r="G74" s="187">
        <f>ROUND(E74*F74,2)</f>
        <v>0</v>
      </c>
      <c r="H74" s="186"/>
      <c r="I74" s="187">
        <f>ROUND(E74*H74,2)</f>
        <v>0</v>
      </c>
      <c r="J74" s="186"/>
      <c r="K74" s="187">
        <f>ROUND(E74*J74,2)</f>
        <v>0</v>
      </c>
      <c r="L74" s="187">
        <v>15</v>
      </c>
      <c r="M74" s="187">
        <f>G74*(1+L74/100)</f>
        <v>0</v>
      </c>
      <c r="N74" s="187">
        <v>0</v>
      </c>
      <c r="O74" s="187">
        <f>ROUND(E74*N74,2)</f>
        <v>0</v>
      </c>
      <c r="P74" s="187">
        <v>0</v>
      </c>
      <c r="Q74" s="187">
        <f>ROUND(E74*P74,2)</f>
        <v>0</v>
      </c>
      <c r="R74" s="187" t="s">
        <v>554</v>
      </c>
      <c r="S74" s="187" t="s">
        <v>189</v>
      </c>
      <c r="T74" s="188" t="s">
        <v>209</v>
      </c>
      <c r="U74" s="156">
        <v>1.327</v>
      </c>
      <c r="V74" s="156">
        <f>ROUND(E74*U74,2)</f>
        <v>0.04</v>
      </c>
      <c r="W74" s="156"/>
      <c r="X74" s="156" t="s">
        <v>502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503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58" t="s">
        <v>184</v>
      </c>
      <c r="B75" s="159" t="s">
        <v>107</v>
      </c>
      <c r="C75" s="173" t="s">
        <v>108</v>
      </c>
      <c r="D75" s="160"/>
      <c r="E75" s="161"/>
      <c r="F75" s="162"/>
      <c r="G75" s="162">
        <f>SUMIF(AG76:AG79,"&lt;&gt;NOR",G76:G79)</f>
        <v>0</v>
      </c>
      <c r="H75" s="162"/>
      <c r="I75" s="162">
        <f>SUM(I76:I79)</f>
        <v>0</v>
      </c>
      <c r="J75" s="162"/>
      <c r="K75" s="162">
        <f>SUM(K76:K79)</f>
        <v>0</v>
      </c>
      <c r="L75" s="162"/>
      <c r="M75" s="162">
        <f>SUM(M76:M79)</f>
        <v>0</v>
      </c>
      <c r="N75" s="162"/>
      <c r="O75" s="162">
        <f>SUM(O76:O79)</f>
        <v>0.01</v>
      </c>
      <c r="P75" s="162"/>
      <c r="Q75" s="162">
        <f>SUM(Q76:Q79)</f>
        <v>0</v>
      </c>
      <c r="R75" s="162"/>
      <c r="S75" s="162"/>
      <c r="T75" s="163"/>
      <c r="U75" s="157"/>
      <c r="V75" s="157">
        <f>SUM(V76:V79)</f>
        <v>0.30000000000000004</v>
      </c>
      <c r="W75" s="157"/>
      <c r="X75" s="157"/>
      <c r="AG75" t="s">
        <v>185</v>
      </c>
    </row>
    <row r="76" spans="1:60" outlineLevel="1" x14ac:dyDescent="0.2">
      <c r="A76" s="182">
        <v>34</v>
      </c>
      <c r="B76" s="183" t="s">
        <v>1002</v>
      </c>
      <c r="C76" s="191" t="s">
        <v>1003</v>
      </c>
      <c r="D76" s="184" t="s">
        <v>558</v>
      </c>
      <c r="E76" s="185">
        <v>1</v>
      </c>
      <c r="F76" s="186"/>
      <c r="G76" s="187">
        <f>ROUND(E76*F76,2)</f>
        <v>0</v>
      </c>
      <c r="H76" s="186"/>
      <c r="I76" s="187">
        <f>ROUND(E76*H76,2)</f>
        <v>0</v>
      </c>
      <c r="J76" s="186"/>
      <c r="K76" s="187">
        <f>ROUND(E76*J76,2)</f>
        <v>0</v>
      </c>
      <c r="L76" s="187">
        <v>15</v>
      </c>
      <c r="M76" s="187">
        <f>G76*(1+L76/100)</f>
        <v>0</v>
      </c>
      <c r="N76" s="187">
        <v>0</v>
      </c>
      <c r="O76" s="187">
        <f>ROUND(E76*N76,2)</f>
        <v>0</v>
      </c>
      <c r="P76" s="187">
        <v>0</v>
      </c>
      <c r="Q76" s="187">
        <f>ROUND(E76*P76,2)</f>
        <v>0</v>
      </c>
      <c r="R76" s="187" t="s">
        <v>567</v>
      </c>
      <c r="S76" s="187" t="s">
        <v>189</v>
      </c>
      <c r="T76" s="188" t="s">
        <v>209</v>
      </c>
      <c r="U76" s="156">
        <v>0.28100000000000003</v>
      </c>
      <c r="V76" s="156">
        <f>ROUND(E76*U76,2)</f>
        <v>0.28000000000000003</v>
      </c>
      <c r="W76" s="156"/>
      <c r="X76" s="156" t="s">
        <v>210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211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56.25" outlineLevel="1" x14ac:dyDescent="0.2">
      <c r="A77" s="182">
        <v>35</v>
      </c>
      <c r="B77" s="183" t="s">
        <v>1004</v>
      </c>
      <c r="C77" s="191" t="s">
        <v>1005</v>
      </c>
      <c r="D77" s="184" t="s">
        <v>247</v>
      </c>
      <c r="E77" s="185">
        <v>1</v>
      </c>
      <c r="F77" s="186"/>
      <c r="G77" s="187">
        <f>ROUND(E77*F77,2)</f>
        <v>0</v>
      </c>
      <c r="H77" s="186"/>
      <c r="I77" s="187">
        <f>ROUND(E77*H77,2)</f>
        <v>0</v>
      </c>
      <c r="J77" s="186"/>
      <c r="K77" s="187">
        <f>ROUND(E77*J77,2)</f>
        <v>0</v>
      </c>
      <c r="L77" s="187">
        <v>15</v>
      </c>
      <c r="M77" s="187">
        <f>G77*(1+L77/100)</f>
        <v>0</v>
      </c>
      <c r="N77" s="187">
        <v>1.0500000000000001E-2</v>
      </c>
      <c r="O77" s="187">
        <f>ROUND(E77*N77,2)</f>
        <v>0.01</v>
      </c>
      <c r="P77" s="187">
        <v>0</v>
      </c>
      <c r="Q77" s="187">
        <f>ROUND(E77*P77,2)</f>
        <v>0</v>
      </c>
      <c r="R77" s="187" t="s">
        <v>285</v>
      </c>
      <c r="S77" s="187" t="s">
        <v>1006</v>
      </c>
      <c r="T77" s="188" t="s">
        <v>190</v>
      </c>
      <c r="U77" s="156">
        <v>0</v>
      </c>
      <c r="V77" s="156">
        <f>ROUND(E77*U77,2)</f>
        <v>0</v>
      </c>
      <c r="W77" s="156"/>
      <c r="X77" s="156" t="s">
        <v>286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287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4">
        <v>36</v>
      </c>
      <c r="B78" s="165" t="s">
        <v>1007</v>
      </c>
      <c r="C78" s="174" t="s">
        <v>1008</v>
      </c>
      <c r="D78" s="166" t="s">
        <v>252</v>
      </c>
      <c r="E78" s="167">
        <v>1.0500000000000001E-2</v>
      </c>
      <c r="F78" s="168"/>
      <c r="G78" s="169">
        <f>ROUND(E78*F78,2)</f>
        <v>0</v>
      </c>
      <c r="H78" s="168"/>
      <c r="I78" s="169">
        <f>ROUND(E78*H78,2)</f>
        <v>0</v>
      </c>
      <c r="J78" s="168"/>
      <c r="K78" s="169">
        <f>ROUND(E78*J78,2)</f>
        <v>0</v>
      </c>
      <c r="L78" s="169">
        <v>15</v>
      </c>
      <c r="M78" s="169">
        <f>G78*(1+L78/100)</f>
        <v>0</v>
      </c>
      <c r="N78" s="169">
        <v>0</v>
      </c>
      <c r="O78" s="169">
        <f>ROUND(E78*N78,2)</f>
        <v>0</v>
      </c>
      <c r="P78" s="169">
        <v>0</v>
      </c>
      <c r="Q78" s="169">
        <f>ROUND(E78*P78,2)</f>
        <v>0</v>
      </c>
      <c r="R78" s="169" t="s">
        <v>554</v>
      </c>
      <c r="S78" s="169" t="s">
        <v>189</v>
      </c>
      <c r="T78" s="170" t="s">
        <v>209</v>
      </c>
      <c r="U78" s="156">
        <v>2.3639999999999999</v>
      </c>
      <c r="V78" s="156">
        <f>ROUND(E78*U78,2)</f>
        <v>0.02</v>
      </c>
      <c r="W78" s="156"/>
      <c r="X78" s="156" t="s">
        <v>502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503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60" t="s">
        <v>753</v>
      </c>
      <c r="D79" s="261"/>
      <c r="E79" s="261"/>
      <c r="F79" s="261"/>
      <c r="G79" s="261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213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58" t="s">
        <v>184</v>
      </c>
      <c r="B80" s="159" t="s">
        <v>109</v>
      </c>
      <c r="C80" s="173" t="s">
        <v>110</v>
      </c>
      <c r="D80" s="160"/>
      <c r="E80" s="161"/>
      <c r="F80" s="162"/>
      <c r="G80" s="162">
        <f>SUMIF(AG81:AG104,"&lt;&gt;NOR",G81:G104)</f>
        <v>0</v>
      </c>
      <c r="H80" s="162"/>
      <c r="I80" s="162">
        <f>SUM(I81:I104)</f>
        <v>0</v>
      </c>
      <c r="J80" s="162"/>
      <c r="K80" s="162">
        <f>SUM(K81:K104)</f>
        <v>0</v>
      </c>
      <c r="L80" s="162"/>
      <c r="M80" s="162">
        <f>SUM(M81:M104)</f>
        <v>0</v>
      </c>
      <c r="N80" s="162"/>
      <c r="O80" s="162">
        <f>SUM(O81:O104)</f>
        <v>0.12</v>
      </c>
      <c r="P80" s="162"/>
      <c r="Q80" s="162">
        <f>SUM(Q81:Q104)</f>
        <v>0</v>
      </c>
      <c r="R80" s="162"/>
      <c r="S80" s="162"/>
      <c r="T80" s="163"/>
      <c r="U80" s="157"/>
      <c r="V80" s="157">
        <f>SUM(V81:V104)</f>
        <v>13.989999999999998</v>
      </c>
      <c r="W80" s="157"/>
      <c r="X80" s="157"/>
      <c r="AG80" t="s">
        <v>185</v>
      </c>
    </row>
    <row r="81" spans="1:60" outlineLevel="1" x14ac:dyDescent="0.2">
      <c r="A81" s="182">
        <v>37</v>
      </c>
      <c r="B81" s="183" t="s">
        <v>1009</v>
      </c>
      <c r="C81" s="191" t="s">
        <v>1010</v>
      </c>
      <c r="D81" s="184" t="s">
        <v>558</v>
      </c>
      <c r="E81" s="185">
        <v>1</v>
      </c>
      <c r="F81" s="186"/>
      <c r="G81" s="187">
        <f t="shared" ref="G81:G103" si="7">ROUND(E81*F81,2)</f>
        <v>0</v>
      </c>
      <c r="H81" s="186"/>
      <c r="I81" s="187">
        <f t="shared" ref="I81:I103" si="8">ROUND(E81*H81,2)</f>
        <v>0</v>
      </c>
      <c r="J81" s="186"/>
      <c r="K81" s="187">
        <f t="shared" ref="K81:K103" si="9">ROUND(E81*J81,2)</f>
        <v>0</v>
      </c>
      <c r="L81" s="187">
        <v>15</v>
      </c>
      <c r="M81" s="187">
        <f t="shared" ref="M81:M103" si="10">G81*(1+L81/100)</f>
        <v>0</v>
      </c>
      <c r="N81" s="187">
        <v>8.8999999999999995E-4</v>
      </c>
      <c r="O81" s="187">
        <f t="shared" ref="O81:O103" si="11">ROUND(E81*N81,2)</f>
        <v>0</v>
      </c>
      <c r="P81" s="187">
        <v>0</v>
      </c>
      <c r="Q81" s="187">
        <f t="shared" ref="Q81:Q103" si="12">ROUND(E81*P81,2)</f>
        <v>0</v>
      </c>
      <c r="R81" s="187" t="s">
        <v>554</v>
      </c>
      <c r="S81" s="187" t="s">
        <v>189</v>
      </c>
      <c r="T81" s="188" t="s">
        <v>209</v>
      </c>
      <c r="U81" s="156">
        <v>1.1200000000000001</v>
      </c>
      <c r="V81" s="156">
        <f t="shared" ref="V81:V103" si="13">ROUND(E81*U81,2)</f>
        <v>1.1200000000000001</v>
      </c>
      <c r="W81" s="156"/>
      <c r="X81" s="156" t="s">
        <v>210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211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82">
        <v>38</v>
      </c>
      <c r="B82" s="183" t="s">
        <v>1011</v>
      </c>
      <c r="C82" s="191" t="s">
        <v>1012</v>
      </c>
      <c r="D82" s="184" t="s">
        <v>247</v>
      </c>
      <c r="E82" s="185">
        <v>1</v>
      </c>
      <c r="F82" s="186"/>
      <c r="G82" s="187">
        <f t="shared" si="7"/>
        <v>0</v>
      </c>
      <c r="H82" s="186"/>
      <c r="I82" s="187">
        <f t="shared" si="8"/>
        <v>0</v>
      </c>
      <c r="J82" s="186"/>
      <c r="K82" s="187">
        <f t="shared" si="9"/>
        <v>0</v>
      </c>
      <c r="L82" s="187">
        <v>15</v>
      </c>
      <c r="M82" s="187">
        <f t="shared" si="10"/>
        <v>0</v>
      </c>
      <c r="N82" s="187">
        <v>1.55E-2</v>
      </c>
      <c r="O82" s="187">
        <f t="shared" si="11"/>
        <v>0.02</v>
      </c>
      <c r="P82" s="187">
        <v>0</v>
      </c>
      <c r="Q82" s="187">
        <f t="shared" si="12"/>
        <v>0</v>
      </c>
      <c r="R82" s="187" t="s">
        <v>285</v>
      </c>
      <c r="S82" s="187" t="s">
        <v>189</v>
      </c>
      <c r="T82" s="188" t="s">
        <v>209</v>
      </c>
      <c r="U82" s="156">
        <v>0</v>
      </c>
      <c r="V82" s="156">
        <f t="shared" si="13"/>
        <v>0</v>
      </c>
      <c r="W82" s="156"/>
      <c r="X82" s="156" t="s">
        <v>286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287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2">
        <v>39</v>
      </c>
      <c r="B83" s="183" t="s">
        <v>1013</v>
      </c>
      <c r="C83" s="191" t="s">
        <v>1014</v>
      </c>
      <c r="D83" s="184" t="s">
        <v>247</v>
      </c>
      <c r="E83" s="185">
        <v>1</v>
      </c>
      <c r="F83" s="186"/>
      <c r="G83" s="187">
        <f t="shared" si="7"/>
        <v>0</v>
      </c>
      <c r="H83" s="186"/>
      <c r="I83" s="187">
        <f t="shared" si="8"/>
        <v>0</v>
      </c>
      <c r="J83" s="186"/>
      <c r="K83" s="187">
        <f t="shared" si="9"/>
        <v>0</v>
      </c>
      <c r="L83" s="187">
        <v>15</v>
      </c>
      <c r="M83" s="187">
        <f t="shared" si="10"/>
        <v>0</v>
      </c>
      <c r="N83" s="187">
        <v>2.5000000000000001E-3</v>
      </c>
      <c r="O83" s="187">
        <f t="shared" si="11"/>
        <v>0</v>
      </c>
      <c r="P83" s="187">
        <v>0</v>
      </c>
      <c r="Q83" s="187">
        <f t="shared" si="12"/>
        <v>0</v>
      </c>
      <c r="R83" s="187" t="s">
        <v>285</v>
      </c>
      <c r="S83" s="187" t="s">
        <v>189</v>
      </c>
      <c r="T83" s="188" t="s">
        <v>209</v>
      </c>
      <c r="U83" s="156">
        <v>0</v>
      </c>
      <c r="V83" s="156">
        <f t="shared" si="13"/>
        <v>0</v>
      </c>
      <c r="W83" s="156"/>
      <c r="X83" s="156" t="s">
        <v>286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287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2">
        <v>40</v>
      </c>
      <c r="B84" s="183" t="s">
        <v>1015</v>
      </c>
      <c r="C84" s="191" t="s">
        <v>1016</v>
      </c>
      <c r="D84" s="184" t="s">
        <v>558</v>
      </c>
      <c r="E84" s="185">
        <v>2</v>
      </c>
      <c r="F84" s="186"/>
      <c r="G84" s="187">
        <f t="shared" si="7"/>
        <v>0</v>
      </c>
      <c r="H84" s="186"/>
      <c r="I84" s="187">
        <f t="shared" si="8"/>
        <v>0</v>
      </c>
      <c r="J84" s="186"/>
      <c r="K84" s="187">
        <f t="shared" si="9"/>
        <v>0</v>
      </c>
      <c r="L84" s="187">
        <v>15</v>
      </c>
      <c r="M84" s="187">
        <f t="shared" si="10"/>
        <v>0</v>
      </c>
      <c r="N84" s="187">
        <v>1.41E-3</v>
      </c>
      <c r="O84" s="187">
        <f t="shared" si="11"/>
        <v>0</v>
      </c>
      <c r="P84" s="187">
        <v>0</v>
      </c>
      <c r="Q84" s="187">
        <f t="shared" si="12"/>
        <v>0</v>
      </c>
      <c r="R84" s="187" t="s">
        <v>554</v>
      </c>
      <c r="S84" s="187" t="s">
        <v>189</v>
      </c>
      <c r="T84" s="188" t="s">
        <v>209</v>
      </c>
      <c r="U84" s="156">
        <v>1.575</v>
      </c>
      <c r="V84" s="156">
        <f t="shared" si="13"/>
        <v>3.15</v>
      </c>
      <c r="W84" s="156"/>
      <c r="X84" s="156" t="s">
        <v>210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211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2">
        <v>41</v>
      </c>
      <c r="B85" s="183" t="s">
        <v>1017</v>
      </c>
      <c r="C85" s="191" t="s">
        <v>1018</v>
      </c>
      <c r="D85" s="184" t="s">
        <v>247</v>
      </c>
      <c r="E85" s="185">
        <v>1</v>
      </c>
      <c r="F85" s="186"/>
      <c r="G85" s="187">
        <f t="shared" si="7"/>
        <v>0</v>
      </c>
      <c r="H85" s="186"/>
      <c r="I85" s="187">
        <f t="shared" si="8"/>
        <v>0</v>
      </c>
      <c r="J85" s="186"/>
      <c r="K85" s="187">
        <f t="shared" si="9"/>
        <v>0</v>
      </c>
      <c r="L85" s="187">
        <v>15</v>
      </c>
      <c r="M85" s="187">
        <f t="shared" si="10"/>
        <v>0</v>
      </c>
      <c r="N85" s="187">
        <v>1.7999999999999999E-2</v>
      </c>
      <c r="O85" s="187">
        <f t="shared" si="11"/>
        <v>0.02</v>
      </c>
      <c r="P85" s="187">
        <v>0</v>
      </c>
      <c r="Q85" s="187">
        <f t="shared" si="12"/>
        <v>0</v>
      </c>
      <c r="R85" s="187" t="s">
        <v>285</v>
      </c>
      <c r="S85" s="187" t="s">
        <v>189</v>
      </c>
      <c r="T85" s="188" t="s">
        <v>209</v>
      </c>
      <c r="U85" s="156">
        <v>0</v>
      </c>
      <c r="V85" s="156">
        <f t="shared" si="13"/>
        <v>0</v>
      </c>
      <c r="W85" s="156"/>
      <c r="X85" s="156" t="s">
        <v>286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287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82">
        <v>42</v>
      </c>
      <c r="B86" s="183" t="s">
        <v>1019</v>
      </c>
      <c r="C86" s="191" t="s">
        <v>1020</v>
      </c>
      <c r="D86" s="184" t="s">
        <v>247</v>
      </c>
      <c r="E86" s="185">
        <v>1</v>
      </c>
      <c r="F86" s="186"/>
      <c r="G86" s="187">
        <f t="shared" si="7"/>
        <v>0</v>
      </c>
      <c r="H86" s="186"/>
      <c r="I86" s="187">
        <f t="shared" si="8"/>
        <v>0</v>
      </c>
      <c r="J86" s="186"/>
      <c r="K86" s="187">
        <f t="shared" si="9"/>
        <v>0</v>
      </c>
      <c r="L86" s="187">
        <v>15</v>
      </c>
      <c r="M86" s="187">
        <f t="shared" si="10"/>
        <v>0</v>
      </c>
      <c r="N86" s="187">
        <v>6.0000000000000001E-3</v>
      </c>
      <c r="O86" s="187">
        <f t="shared" si="11"/>
        <v>0.01</v>
      </c>
      <c r="P86" s="187">
        <v>0</v>
      </c>
      <c r="Q86" s="187">
        <f t="shared" si="12"/>
        <v>0</v>
      </c>
      <c r="R86" s="187" t="s">
        <v>285</v>
      </c>
      <c r="S86" s="187" t="s">
        <v>189</v>
      </c>
      <c r="T86" s="188" t="s">
        <v>209</v>
      </c>
      <c r="U86" s="156">
        <v>0</v>
      </c>
      <c r="V86" s="156">
        <f t="shared" si="13"/>
        <v>0</v>
      </c>
      <c r="W86" s="156"/>
      <c r="X86" s="156" t="s">
        <v>286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287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82">
        <v>43</v>
      </c>
      <c r="B87" s="183" t="s">
        <v>1021</v>
      </c>
      <c r="C87" s="191" t="s">
        <v>1022</v>
      </c>
      <c r="D87" s="184" t="s">
        <v>558</v>
      </c>
      <c r="E87" s="185">
        <v>1</v>
      </c>
      <c r="F87" s="186"/>
      <c r="G87" s="187">
        <f t="shared" si="7"/>
        <v>0</v>
      </c>
      <c r="H87" s="186"/>
      <c r="I87" s="187">
        <f t="shared" si="8"/>
        <v>0</v>
      </c>
      <c r="J87" s="186"/>
      <c r="K87" s="187">
        <f t="shared" si="9"/>
        <v>0</v>
      </c>
      <c r="L87" s="187">
        <v>15</v>
      </c>
      <c r="M87" s="187">
        <f t="shared" si="10"/>
        <v>0</v>
      </c>
      <c r="N87" s="187">
        <v>6.2E-4</v>
      </c>
      <c r="O87" s="187">
        <f t="shared" si="11"/>
        <v>0</v>
      </c>
      <c r="P87" s="187">
        <v>0</v>
      </c>
      <c r="Q87" s="187">
        <f t="shared" si="12"/>
        <v>0</v>
      </c>
      <c r="R87" s="187" t="s">
        <v>554</v>
      </c>
      <c r="S87" s="187" t="s">
        <v>189</v>
      </c>
      <c r="T87" s="188" t="s">
        <v>209</v>
      </c>
      <c r="U87" s="156">
        <v>2.6</v>
      </c>
      <c r="V87" s="156">
        <f t="shared" si="13"/>
        <v>2.6</v>
      </c>
      <c r="W87" s="156"/>
      <c r="X87" s="156" t="s">
        <v>210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211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82">
        <v>44</v>
      </c>
      <c r="B88" s="183" t="s">
        <v>1023</v>
      </c>
      <c r="C88" s="191" t="s">
        <v>1024</v>
      </c>
      <c r="D88" s="184" t="s">
        <v>247</v>
      </c>
      <c r="E88" s="185">
        <v>1</v>
      </c>
      <c r="F88" s="186"/>
      <c r="G88" s="187">
        <f t="shared" si="7"/>
        <v>0</v>
      </c>
      <c r="H88" s="186"/>
      <c r="I88" s="187">
        <f t="shared" si="8"/>
        <v>0</v>
      </c>
      <c r="J88" s="186"/>
      <c r="K88" s="187">
        <f t="shared" si="9"/>
        <v>0</v>
      </c>
      <c r="L88" s="187">
        <v>15</v>
      </c>
      <c r="M88" s="187">
        <f t="shared" si="10"/>
        <v>0</v>
      </c>
      <c r="N88" s="187">
        <v>4.0399999999999998E-2</v>
      </c>
      <c r="O88" s="187">
        <f t="shared" si="11"/>
        <v>0.04</v>
      </c>
      <c r="P88" s="187">
        <v>0</v>
      </c>
      <c r="Q88" s="187">
        <f t="shared" si="12"/>
        <v>0</v>
      </c>
      <c r="R88" s="187" t="s">
        <v>285</v>
      </c>
      <c r="S88" s="187" t="s">
        <v>189</v>
      </c>
      <c r="T88" s="188" t="s">
        <v>209</v>
      </c>
      <c r="U88" s="156">
        <v>0</v>
      </c>
      <c r="V88" s="156">
        <f t="shared" si="13"/>
        <v>0</v>
      </c>
      <c r="W88" s="156"/>
      <c r="X88" s="156" t="s">
        <v>286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287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82">
        <v>45</v>
      </c>
      <c r="B89" s="183" t="s">
        <v>1025</v>
      </c>
      <c r="C89" s="191" t="s">
        <v>1026</v>
      </c>
      <c r="D89" s="184" t="s">
        <v>558</v>
      </c>
      <c r="E89" s="185">
        <v>1</v>
      </c>
      <c r="F89" s="186"/>
      <c r="G89" s="187">
        <f t="shared" si="7"/>
        <v>0</v>
      </c>
      <c r="H89" s="186"/>
      <c r="I89" s="187">
        <f t="shared" si="8"/>
        <v>0</v>
      </c>
      <c r="J89" s="186"/>
      <c r="K89" s="187">
        <f t="shared" si="9"/>
        <v>0</v>
      </c>
      <c r="L89" s="187">
        <v>15</v>
      </c>
      <c r="M89" s="187">
        <f t="shared" si="10"/>
        <v>0</v>
      </c>
      <c r="N89" s="187">
        <v>1.7000000000000001E-4</v>
      </c>
      <c r="O89" s="187">
        <f t="shared" si="11"/>
        <v>0</v>
      </c>
      <c r="P89" s="187">
        <v>0</v>
      </c>
      <c r="Q89" s="187">
        <f t="shared" si="12"/>
        <v>0</v>
      </c>
      <c r="R89" s="187" t="s">
        <v>554</v>
      </c>
      <c r="S89" s="187" t="s">
        <v>189</v>
      </c>
      <c r="T89" s="188" t="s">
        <v>209</v>
      </c>
      <c r="U89" s="156">
        <v>2.9</v>
      </c>
      <c r="V89" s="156">
        <f t="shared" si="13"/>
        <v>2.9</v>
      </c>
      <c r="W89" s="156"/>
      <c r="X89" s="156" t="s">
        <v>210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211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82">
        <v>46</v>
      </c>
      <c r="B90" s="183" t="s">
        <v>1027</v>
      </c>
      <c r="C90" s="191" t="s">
        <v>1028</v>
      </c>
      <c r="D90" s="184" t="s">
        <v>247</v>
      </c>
      <c r="E90" s="185">
        <v>1</v>
      </c>
      <c r="F90" s="186"/>
      <c r="G90" s="187">
        <f t="shared" si="7"/>
        <v>0</v>
      </c>
      <c r="H90" s="186"/>
      <c r="I90" s="187">
        <f t="shared" si="8"/>
        <v>0</v>
      </c>
      <c r="J90" s="186"/>
      <c r="K90" s="187">
        <f t="shared" si="9"/>
        <v>0</v>
      </c>
      <c r="L90" s="187">
        <v>15</v>
      </c>
      <c r="M90" s="187">
        <f t="shared" si="10"/>
        <v>0</v>
      </c>
      <c r="N90" s="187">
        <v>1.6E-2</v>
      </c>
      <c r="O90" s="187">
        <f t="shared" si="11"/>
        <v>0.02</v>
      </c>
      <c r="P90" s="187">
        <v>0</v>
      </c>
      <c r="Q90" s="187">
        <f t="shared" si="12"/>
        <v>0</v>
      </c>
      <c r="R90" s="187" t="s">
        <v>285</v>
      </c>
      <c r="S90" s="187" t="s">
        <v>189</v>
      </c>
      <c r="T90" s="188" t="s">
        <v>209</v>
      </c>
      <c r="U90" s="156">
        <v>0</v>
      </c>
      <c r="V90" s="156">
        <f t="shared" si="13"/>
        <v>0</v>
      </c>
      <c r="W90" s="156"/>
      <c r="X90" s="156" t="s">
        <v>286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287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82">
        <v>47</v>
      </c>
      <c r="B91" s="183" t="s">
        <v>1029</v>
      </c>
      <c r="C91" s="191" t="s">
        <v>1030</v>
      </c>
      <c r="D91" s="184" t="s">
        <v>558</v>
      </c>
      <c r="E91" s="185">
        <v>1</v>
      </c>
      <c r="F91" s="186"/>
      <c r="G91" s="187">
        <f t="shared" si="7"/>
        <v>0</v>
      </c>
      <c r="H91" s="186"/>
      <c r="I91" s="187">
        <f t="shared" si="8"/>
        <v>0</v>
      </c>
      <c r="J91" s="186"/>
      <c r="K91" s="187">
        <f t="shared" si="9"/>
        <v>0</v>
      </c>
      <c r="L91" s="187">
        <v>15</v>
      </c>
      <c r="M91" s="187">
        <f t="shared" si="10"/>
        <v>0</v>
      </c>
      <c r="N91" s="187">
        <v>7.2000000000000005E-4</v>
      </c>
      <c r="O91" s="187">
        <f t="shared" si="11"/>
        <v>0</v>
      </c>
      <c r="P91" s="187">
        <v>0</v>
      </c>
      <c r="Q91" s="187">
        <f t="shared" si="12"/>
        <v>0</v>
      </c>
      <c r="R91" s="187" t="s">
        <v>554</v>
      </c>
      <c r="S91" s="187" t="s">
        <v>189</v>
      </c>
      <c r="T91" s="188" t="s">
        <v>209</v>
      </c>
      <c r="U91" s="156">
        <v>0.50600000000000001</v>
      </c>
      <c r="V91" s="156">
        <f t="shared" si="13"/>
        <v>0.51</v>
      </c>
      <c r="W91" s="156"/>
      <c r="X91" s="156" t="s">
        <v>210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211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82">
        <v>48</v>
      </c>
      <c r="B92" s="183" t="s">
        <v>1031</v>
      </c>
      <c r="C92" s="191" t="s">
        <v>1032</v>
      </c>
      <c r="D92" s="184" t="s">
        <v>247</v>
      </c>
      <c r="E92" s="185">
        <v>1</v>
      </c>
      <c r="F92" s="186"/>
      <c r="G92" s="187">
        <f t="shared" si="7"/>
        <v>0</v>
      </c>
      <c r="H92" s="186"/>
      <c r="I92" s="187">
        <f t="shared" si="8"/>
        <v>0</v>
      </c>
      <c r="J92" s="186"/>
      <c r="K92" s="187">
        <f t="shared" si="9"/>
        <v>0</v>
      </c>
      <c r="L92" s="187">
        <v>15</v>
      </c>
      <c r="M92" s="187">
        <f t="shared" si="10"/>
        <v>0</v>
      </c>
      <c r="N92" s="187">
        <v>6.0000000000000001E-3</v>
      </c>
      <c r="O92" s="187">
        <f t="shared" si="11"/>
        <v>0.01</v>
      </c>
      <c r="P92" s="187">
        <v>0</v>
      </c>
      <c r="Q92" s="187">
        <f t="shared" si="12"/>
        <v>0</v>
      </c>
      <c r="R92" s="187" t="s">
        <v>285</v>
      </c>
      <c r="S92" s="187" t="s">
        <v>189</v>
      </c>
      <c r="T92" s="188" t="s">
        <v>209</v>
      </c>
      <c r="U92" s="156">
        <v>0</v>
      </c>
      <c r="V92" s="156">
        <f t="shared" si="13"/>
        <v>0</v>
      </c>
      <c r="W92" s="156"/>
      <c r="X92" s="156" t="s">
        <v>286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287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2">
        <v>49</v>
      </c>
      <c r="B93" s="183" t="s">
        <v>1033</v>
      </c>
      <c r="C93" s="191" t="s">
        <v>1034</v>
      </c>
      <c r="D93" s="184" t="s">
        <v>558</v>
      </c>
      <c r="E93" s="185">
        <v>6</v>
      </c>
      <c r="F93" s="186"/>
      <c r="G93" s="187">
        <f t="shared" si="7"/>
        <v>0</v>
      </c>
      <c r="H93" s="186"/>
      <c r="I93" s="187">
        <f t="shared" si="8"/>
        <v>0</v>
      </c>
      <c r="J93" s="186"/>
      <c r="K93" s="187">
        <f t="shared" si="9"/>
        <v>0</v>
      </c>
      <c r="L93" s="187">
        <v>15</v>
      </c>
      <c r="M93" s="187">
        <f t="shared" si="10"/>
        <v>0</v>
      </c>
      <c r="N93" s="187">
        <v>2.4000000000000001E-4</v>
      </c>
      <c r="O93" s="187">
        <f t="shared" si="11"/>
        <v>0</v>
      </c>
      <c r="P93" s="187">
        <v>0</v>
      </c>
      <c r="Q93" s="187">
        <f t="shared" si="12"/>
        <v>0</v>
      </c>
      <c r="R93" s="187" t="s">
        <v>554</v>
      </c>
      <c r="S93" s="187" t="s">
        <v>189</v>
      </c>
      <c r="T93" s="188" t="s">
        <v>209</v>
      </c>
      <c r="U93" s="156">
        <v>0.124</v>
      </c>
      <c r="V93" s="156">
        <f t="shared" si="13"/>
        <v>0.74</v>
      </c>
      <c r="W93" s="156"/>
      <c r="X93" s="156" t="s">
        <v>210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211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2">
        <v>50</v>
      </c>
      <c r="B94" s="183" t="s">
        <v>1035</v>
      </c>
      <c r="C94" s="191" t="s">
        <v>1036</v>
      </c>
      <c r="D94" s="184" t="s">
        <v>558</v>
      </c>
      <c r="E94" s="185">
        <v>2</v>
      </c>
      <c r="F94" s="186"/>
      <c r="G94" s="187">
        <f t="shared" si="7"/>
        <v>0</v>
      </c>
      <c r="H94" s="186"/>
      <c r="I94" s="187">
        <f t="shared" si="8"/>
        <v>0</v>
      </c>
      <c r="J94" s="186"/>
      <c r="K94" s="187">
        <f t="shared" si="9"/>
        <v>0</v>
      </c>
      <c r="L94" s="187">
        <v>15</v>
      </c>
      <c r="M94" s="187">
        <f t="shared" si="10"/>
        <v>0</v>
      </c>
      <c r="N94" s="187">
        <v>2.4000000000000001E-4</v>
      </c>
      <c r="O94" s="187">
        <f t="shared" si="11"/>
        <v>0</v>
      </c>
      <c r="P94" s="187">
        <v>0</v>
      </c>
      <c r="Q94" s="187">
        <f t="shared" si="12"/>
        <v>0</v>
      </c>
      <c r="R94" s="187" t="s">
        <v>554</v>
      </c>
      <c r="S94" s="187" t="s">
        <v>189</v>
      </c>
      <c r="T94" s="188" t="s">
        <v>209</v>
      </c>
      <c r="U94" s="156">
        <v>0.124</v>
      </c>
      <c r="V94" s="156">
        <f t="shared" si="13"/>
        <v>0.25</v>
      </c>
      <c r="W94" s="156"/>
      <c r="X94" s="156" t="s">
        <v>210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2">
        <v>51</v>
      </c>
      <c r="B95" s="183" t="s">
        <v>1037</v>
      </c>
      <c r="C95" s="191" t="s">
        <v>1038</v>
      </c>
      <c r="D95" s="184" t="s">
        <v>247</v>
      </c>
      <c r="E95" s="185">
        <v>3</v>
      </c>
      <c r="F95" s="186"/>
      <c r="G95" s="187">
        <f t="shared" si="7"/>
        <v>0</v>
      </c>
      <c r="H95" s="186"/>
      <c r="I95" s="187">
        <f t="shared" si="8"/>
        <v>0</v>
      </c>
      <c r="J95" s="186"/>
      <c r="K95" s="187">
        <f t="shared" si="9"/>
        <v>0</v>
      </c>
      <c r="L95" s="187">
        <v>15</v>
      </c>
      <c r="M95" s="187">
        <f t="shared" si="10"/>
        <v>0</v>
      </c>
      <c r="N95" s="187">
        <v>4.0000000000000003E-5</v>
      </c>
      <c r="O95" s="187">
        <f t="shared" si="11"/>
        <v>0</v>
      </c>
      <c r="P95" s="187">
        <v>0</v>
      </c>
      <c r="Q95" s="187">
        <f t="shared" si="12"/>
        <v>0</v>
      </c>
      <c r="R95" s="187" t="s">
        <v>554</v>
      </c>
      <c r="S95" s="187" t="s">
        <v>189</v>
      </c>
      <c r="T95" s="188" t="s">
        <v>209</v>
      </c>
      <c r="U95" s="156">
        <v>0.44500000000000001</v>
      </c>
      <c r="V95" s="156">
        <f t="shared" si="13"/>
        <v>1.34</v>
      </c>
      <c r="W95" s="156"/>
      <c r="X95" s="156" t="s">
        <v>210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211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82">
        <v>52</v>
      </c>
      <c r="B96" s="183" t="s">
        <v>1039</v>
      </c>
      <c r="C96" s="191" t="s">
        <v>1040</v>
      </c>
      <c r="D96" s="184" t="s">
        <v>247</v>
      </c>
      <c r="E96" s="185">
        <v>2</v>
      </c>
      <c r="F96" s="186"/>
      <c r="G96" s="187">
        <f t="shared" si="7"/>
        <v>0</v>
      </c>
      <c r="H96" s="186"/>
      <c r="I96" s="187">
        <f t="shared" si="8"/>
        <v>0</v>
      </c>
      <c r="J96" s="186"/>
      <c r="K96" s="187">
        <f t="shared" si="9"/>
        <v>0</v>
      </c>
      <c r="L96" s="187">
        <v>15</v>
      </c>
      <c r="M96" s="187">
        <f t="shared" si="10"/>
        <v>0</v>
      </c>
      <c r="N96" s="187">
        <v>1E-3</v>
      </c>
      <c r="O96" s="187">
        <f t="shared" si="11"/>
        <v>0</v>
      </c>
      <c r="P96" s="187">
        <v>0</v>
      </c>
      <c r="Q96" s="187">
        <f t="shared" si="12"/>
        <v>0</v>
      </c>
      <c r="R96" s="187" t="s">
        <v>285</v>
      </c>
      <c r="S96" s="187" t="s">
        <v>189</v>
      </c>
      <c r="T96" s="188" t="s">
        <v>209</v>
      </c>
      <c r="U96" s="156">
        <v>0</v>
      </c>
      <c r="V96" s="156">
        <f t="shared" si="13"/>
        <v>0</v>
      </c>
      <c r="W96" s="156"/>
      <c r="X96" s="156" t="s">
        <v>286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2">
        <v>53</v>
      </c>
      <c r="B97" s="183" t="s">
        <v>1041</v>
      </c>
      <c r="C97" s="191" t="s">
        <v>1042</v>
      </c>
      <c r="D97" s="184" t="s">
        <v>247</v>
      </c>
      <c r="E97" s="185">
        <v>1</v>
      </c>
      <c r="F97" s="186"/>
      <c r="G97" s="187">
        <f t="shared" si="7"/>
        <v>0</v>
      </c>
      <c r="H97" s="186"/>
      <c r="I97" s="187">
        <f t="shared" si="8"/>
        <v>0</v>
      </c>
      <c r="J97" s="186"/>
      <c r="K97" s="187">
        <f t="shared" si="9"/>
        <v>0</v>
      </c>
      <c r="L97" s="187">
        <v>15</v>
      </c>
      <c r="M97" s="187">
        <f t="shared" si="10"/>
        <v>0</v>
      </c>
      <c r="N97" s="187">
        <v>8.9999999999999998E-4</v>
      </c>
      <c r="O97" s="187">
        <f t="shared" si="11"/>
        <v>0</v>
      </c>
      <c r="P97" s="187">
        <v>0</v>
      </c>
      <c r="Q97" s="187">
        <f t="shared" si="12"/>
        <v>0</v>
      </c>
      <c r="R97" s="187" t="s">
        <v>285</v>
      </c>
      <c r="S97" s="187" t="s">
        <v>189</v>
      </c>
      <c r="T97" s="188" t="s">
        <v>209</v>
      </c>
      <c r="U97" s="156">
        <v>0</v>
      </c>
      <c r="V97" s="156">
        <f t="shared" si="13"/>
        <v>0</v>
      </c>
      <c r="W97" s="156"/>
      <c r="X97" s="156" t="s">
        <v>286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287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82">
        <v>54</v>
      </c>
      <c r="B98" s="183" t="s">
        <v>1043</v>
      </c>
      <c r="C98" s="191" t="s">
        <v>1044</v>
      </c>
      <c r="D98" s="184" t="s">
        <v>247</v>
      </c>
      <c r="E98" s="185">
        <v>1</v>
      </c>
      <c r="F98" s="186"/>
      <c r="G98" s="187">
        <f t="shared" si="7"/>
        <v>0</v>
      </c>
      <c r="H98" s="186"/>
      <c r="I98" s="187">
        <f t="shared" si="8"/>
        <v>0</v>
      </c>
      <c r="J98" s="186"/>
      <c r="K98" s="187">
        <f t="shared" si="9"/>
        <v>0</v>
      </c>
      <c r="L98" s="187">
        <v>15</v>
      </c>
      <c r="M98" s="187">
        <f t="shared" si="10"/>
        <v>0</v>
      </c>
      <c r="N98" s="187">
        <v>1.2999999999999999E-4</v>
      </c>
      <c r="O98" s="187">
        <f t="shared" si="11"/>
        <v>0</v>
      </c>
      <c r="P98" s="187">
        <v>0</v>
      </c>
      <c r="Q98" s="187">
        <f t="shared" si="12"/>
        <v>0</v>
      </c>
      <c r="R98" s="187" t="s">
        <v>554</v>
      </c>
      <c r="S98" s="187" t="s">
        <v>189</v>
      </c>
      <c r="T98" s="188" t="s">
        <v>209</v>
      </c>
      <c r="U98" s="156">
        <v>0.65500000000000003</v>
      </c>
      <c r="V98" s="156">
        <f t="shared" si="13"/>
        <v>0.66</v>
      </c>
      <c r="W98" s="156"/>
      <c r="X98" s="156" t="s">
        <v>210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211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82">
        <v>55</v>
      </c>
      <c r="B99" s="183" t="s">
        <v>1045</v>
      </c>
      <c r="C99" s="191" t="s">
        <v>1046</v>
      </c>
      <c r="D99" s="184" t="s">
        <v>247</v>
      </c>
      <c r="E99" s="185">
        <v>1</v>
      </c>
      <c r="F99" s="186"/>
      <c r="G99" s="187">
        <f t="shared" si="7"/>
        <v>0</v>
      </c>
      <c r="H99" s="186"/>
      <c r="I99" s="187">
        <f t="shared" si="8"/>
        <v>0</v>
      </c>
      <c r="J99" s="186"/>
      <c r="K99" s="187">
        <f t="shared" si="9"/>
        <v>0</v>
      </c>
      <c r="L99" s="187">
        <v>15</v>
      </c>
      <c r="M99" s="187">
        <f t="shared" si="10"/>
        <v>0</v>
      </c>
      <c r="N99" s="187">
        <v>1.48E-3</v>
      </c>
      <c r="O99" s="187">
        <f t="shared" si="11"/>
        <v>0</v>
      </c>
      <c r="P99" s="187">
        <v>0</v>
      </c>
      <c r="Q99" s="187">
        <f t="shared" si="12"/>
        <v>0</v>
      </c>
      <c r="R99" s="187" t="s">
        <v>285</v>
      </c>
      <c r="S99" s="187" t="s">
        <v>189</v>
      </c>
      <c r="T99" s="188" t="s">
        <v>209</v>
      </c>
      <c r="U99" s="156">
        <v>0</v>
      </c>
      <c r="V99" s="156">
        <f t="shared" si="13"/>
        <v>0</v>
      </c>
      <c r="W99" s="156"/>
      <c r="X99" s="156" t="s">
        <v>286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287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82">
        <v>56</v>
      </c>
      <c r="B100" s="183" t="s">
        <v>1047</v>
      </c>
      <c r="C100" s="191" t="s">
        <v>1048</v>
      </c>
      <c r="D100" s="184" t="s">
        <v>247</v>
      </c>
      <c r="E100" s="185">
        <v>1</v>
      </c>
      <c r="F100" s="186"/>
      <c r="G100" s="187">
        <f t="shared" si="7"/>
        <v>0</v>
      </c>
      <c r="H100" s="186"/>
      <c r="I100" s="187">
        <f t="shared" si="8"/>
        <v>0</v>
      </c>
      <c r="J100" s="186"/>
      <c r="K100" s="187">
        <f t="shared" si="9"/>
        <v>0</v>
      </c>
      <c r="L100" s="187">
        <v>15</v>
      </c>
      <c r="M100" s="187">
        <f t="shared" si="10"/>
        <v>0</v>
      </c>
      <c r="N100" s="187">
        <v>2.0000000000000002E-5</v>
      </c>
      <c r="O100" s="187">
        <f t="shared" si="11"/>
        <v>0</v>
      </c>
      <c r="P100" s="187">
        <v>0</v>
      </c>
      <c r="Q100" s="187">
        <f t="shared" si="12"/>
        <v>0</v>
      </c>
      <c r="R100" s="187" t="s">
        <v>554</v>
      </c>
      <c r="S100" s="187" t="s">
        <v>189</v>
      </c>
      <c r="T100" s="188" t="s">
        <v>209</v>
      </c>
      <c r="U100" s="156">
        <v>0.16800000000000001</v>
      </c>
      <c r="V100" s="156">
        <f t="shared" si="13"/>
        <v>0.17</v>
      </c>
      <c r="W100" s="156"/>
      <c r="X100" s="156" t="s">
        <v>210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211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82">
        <v>57</v>
      </c>
      <c r="B101" s="183" t="s">
        <v>1049</v>
      </c>
      <c r="C101" s="191" t="s">
        <v>1050</v>
      </c>
      <c r="D101" s="184" t="s">
        <v>247</v>
      </c>
      <c r="E101" s="185">
        <v>1</v>
      </c>
      <c r="F101" s="186"/>
      <c r="G101" s="187">
        <f t="shared" si="7"/>
        <v>0</v>
      </c>
      <c r="H101" s="186"/>
      <c r="I101" s="187">
        <f t="shared" si="8"/>
        <v>0</v>
      </c>
      <c r="J101" s="186"/>
      <c r="K101" s="187">
        <f t="shared" si="9"/>
        <v>0</v>
      </c>
      <c r="L101" s="187">
        <v>15</v>
      </c>
      <c r="M101" s="187">
        <f t="shared" si="10"/>
        <v>0</v>
      </c>
      <c r="N101" s="187">
        <v>0</v>
      </c>
      <c r="O101" s="187">
        <f t="shared" si="11"/>
        <v>0</v>
      </c>
      <c r="P101" s="187">
        <v>0</v>
      </c>
      <c r="Q101" s="187">
        <f t="shared" si="12"/>
        <v>0</v>
      </c>
      <c r="R101" s="187" t="s">
        <v>285</v>
      </c>
      <c r="S101" s="187" t="s">
        <v>189</v>
      </c>
      <c r="T101" s="188" t="s">
        <v>209</v>
      </c>
      <c r="U101" s="156">
        <v>0</v>
      </c>
      <c r="V101" s="156">
        <f t="shared" si="13"/>
        <v>0</v>
      </c>
      <c r="W101" s="156"/>
      <c r="X101" s="156" t="s">
        <v>286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287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82">
        <v>58</v>
      </c>
      <c r="B102" s="183" t="s">
        <v>1051</v>
      </c>
      <c r="C102" s="191" t="s">
        <v>1052</v>
      </c>
      <c r="D102" s="184" t="s">
        <v>247</v>
      </c>
      <c r="E102" s="185">
        <v>1</v>
      </c>
      <c r="F102" s="186"/>
      <c r="G102" s="187">
        <f t="shared" si="7"/>
        <v>0</v>
      </c>
      <c r="H102" s="186"/>
      <c r="I102" s="187">
        <f t="shared" si="8"/>
        <v>0</v>
      </c>
      <c r="J102" s="186"/>
      <c r="K102" s="187">
        <f t="shared" si="9"/>
        <v>0</v>
      </c>
      <c r="L102" s="187">
        <v>15</v>
      </c>
      <c r="M102" s="187">
        <f t="shared" si="10"/>
        <v>0</v>
      </c>
      <c r="N102" s="187">
        <v>5.0000000000000001E-4</v>
      </c>
      <c r="O102" s="187">
        <f t="shared" si="11"/>
        <v>0</v>
      </c>
      <c r="P102" s="187">
        <v>0</v>
      </c>
      <c r="Q102" s="187">
        <f t="shared" si="12"/>
        <v>0</v>
      </c>
      <c r="R102" s="187" t="s">
        <v>554</v>
      </c>
      <c r="S102" s="187" t="s">
        <v>189</v>
      </c>
      <c r="T102" s="188" t="s">
        <v>209</v>
      </c>
      <c r="U102" s="156">
        <v>0.37</v>
      </c>
      <c r="V102" s="156">
        <f t="shared" si="13"/>
        <v>0.37</v>
      </c>
      <c r="W102" s="156"/>
      <c r="X102" s="156" t="s">
        <v>210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211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64">
        <v>59</v>
      </c>
      <c r="B103" s="165" t="s">
        <v>1053</v>
      </c>
      <c r="C103" s="174" t="s">
        <v>1054</v>
      </c>
      <c r="D103" s="166" t="s">
        <v>252</v>
      </c>
      <c r="E103" s="167">
        <v>0.11669</v>
      </c>
      <c r="F103" s="168"/>
      <c r="G103" s="169">
        <f t="shared" si="7"/>
        <v>0</v>
      </c>
      <c r="H103" s="168"/>
      <c r="I103" s="169">
        <f t="shared" si="8"/>
        <v>0</v>
      </c>
      <c r="J103" s="168"/>
      <c r="K103" s="169">
        <f t="shared" si="9"/>
        <v>0</v>
      </c>
      <c r="L103" s="169">
        <v>15</v>
      </c>
      <c r="M103" s="169">
        <f t="shared" si="10"/>
        <v>0</v>
      </c>
      <c r="N103" s="169">
        <v>0</v>
      </c>
      <c r="O103" s="169">
        <f t="shared" si="11"/>
        <v>0</v>
      </c>
      <c r="P103" s="169">
        <v>0</v>
      </c>
      <c r="Q103" s="169">
        <f t="shared" si="12"/>
        <v>0</v>
      </c>
      <c r="R103" s="169" t="s">
        <v>554</v>
      </c>
      <c r="S103" s="169" t="s">
        <v>189</v>
      </c>
      <c r="T103" s="170" t="s">
        <v>209</v>
      </c>
      <c r="U103" s="156">
        <v>1.5169999999999999</v>
      </c>
      <c r="V103" s="156">
        <f t="shared" si="13"/>
        <v>0.18</v>
      </c>
      <c r="W103" s="156"/>
      <c r="X103" s="156" t="s">
        <v>502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503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60" t="s">
        <v>753</v>
      </c>
      <c r="D104" s="261"/>
      <c r="E104" s="261"/>
      <c r="F104" s="261"/>
      <c r="G104" s="261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213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58" t="s">
        <v>184</v>
      </c>
      <c r="B105" s="159" t="s">
        <v>111</v>
      </c>
      <c r="C105" s="173" t="s">
        <v>112</v>
      </c>
      <c r="D105" s="160"/>
      <c r="E105" s="161"/>
      <c r="F105" s="162"/>
      <c r="G105" s="162">
        <f>SUMIF(AG106:AG110,"&lt;&gt;NOR",G106:G110)</f>
        <v>0</v>
      </c>
      <c r="H105" s="162"/>
      <c r="I105" s="162">
        <f>SUM(I106:I110)</f>
        <v>0</v>
      </c>
      <c r="J105" s="162"/>
      <c r="K105" s="162">
        <f>SUM(K106:K110)</f>
        <v>0</v>
      </c>
      <c r="L105" s="162"/>
      <c r="M105" s="162">
        <f>SUM(M106:M110)</f>
        <v>0</v>
      </c>
      <c r="N105" s="162"/>
      <c r="O105" s="162">
        <f>SUM(O106:O110)</f>
        <v>0.01</v>
      </c>
      <c r="P105" s="162"/>
      <c r="Q105" s="162">
        <f>SUM(Q106:Q110)</f>
        <v>0</v>
      </c>
      <c r="R105" s="162"/>
      <c r="S105" s="162"/>
      <c r="T105" s="163"/>
      <c r="U105" s="157"/>
      <c r="V105" s="157">
        <f>SUM(V106:V110)</f>
        <v>1.78</v>
      </c>
      <c r="W105" s="157"/>
      <c r="X105" s="157"/>
      <c r="AG105" t="s">
        <v>185</v>
      </c>
    </row>
    <row r="106" spans="1:60" ht="45" outlineLevel="1" x14ac:dyDescent="0.2">
      <c r="A106" s="164">
        <v>60</v>
      </c>
      <c r="B106" s="165" t="s">
        <v>1055</v>
      </c>
      <c r="C106" s="174" t="s">
        <v>1056</v>
      </c>
      <c r="D106" s="166" t="s">
        <v>558</v>
      </c>
      <c r="E106" s="167">
        <v>1</v>
      </c>
      <c r="F106" s="168"/>
      <c r="G106" s="169">
        <f>ROUND(E106*F106,2)</f>
        <v>0</v>
      </c>
      <c r="H106" s="168"/>
      <c r="I106" s="169">
        <f>ROUND(E106*H106,2)</f>
        <v>0</v>
      </c>
      <c r="J106" s="168"/>
      <c r="K106" s="169">
        <f>ROUND(E106*J106,2)</f>
        <v>0</v>
      </c>
      <c r="L106" s="169">
        <v>15</v>
      </c>
      <c r="M106" s="169">
        <f>G106*(1+L106/100)</f>
        <v>0</v>
      </c>
      <c r="N106" s="169">
        <v>7.0099999999999997E-3</v>
      </c>
      <c r="O106" s="169">
        <f>ROUND(E106*N106,2)</f>
        <v>0.01</v>
      </c>
      <c r="P106" s="169">
        <v>0</v>
      </c>
      <c r="Q106" s="169">
        <f>ROUND(E106*P106,2)</f>
        <v>0</v>
      </c>
      <c r="R106" s="169" t="s">
        <v>554</v>
      </c>
      <c r="S106" s="169" t="s">
        <v>189</v>
      </c>
      <c r="T106" s="170" t="s">
        <v>209</v>
      </c>
      <c r="U106" s="156">
        <v>1.77</v>
      </c>
      <c r="V106" s="156">
        <f>ROUND(E106*U106,2)</f>
        <v>1.77</v>
      </c>
      <c r="W106" s="156"/>
      <c r="X106" s="156" t="s">
        <v>210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211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49" t="s">
        <v>1057</v>
      </c>
      <c r="D107" s="250"/>
      <c r="E107" s="250"/>
      <c r="F107" s="250"/>
      <c r="G107" s="250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194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82">
        <v>61</v>
      </c>
      <c r="B108" s="183" t="s">
        <v>1058</v>
      </c>
      <c r="C108" s="191" t="s">
        <v>1059</v>
      </c>
      <c r="D108" s="184" t="s">
        <v>247</v>
      </c>
      <c r="E108" s="185">
        <v>1</v>
      </c>
      <c r="F108" s="186"/>
      <c r="G108" s="187">
        <f>ROUND(E108*F108,2)</f>
        <v>0</v>
      </c>
      <c r="H108" s="186"/>
      <c r="I108" s="187">
        <f>ROUND(E108*H108,2)</f>
        <v>0</v>
      </c>
      <c r="J108" s="186"/>
      <c r="K108" s="187">
        <f>ROUND(E108*J108,2)</f>
        <v>0</v>
      </c>
      <c r="L108" s="187">
        <v>15</v>
      </c>
      <c r="M108" s="187">
        <f>G108*(1+L108/100)</f>
        <v>0</v>
      </c>
      <c r="N108" s="187">
        <v>3.8999999999999999E-4</v>
      </c>
      <c r="O108" s="187">
        <f>ROUND(E108*N108,2)</f>
        <v>0</v>
      </c>
      <c r="P108" s="187">
        <v>0</v>
      </c>
      <c r="Q108" s="187">
        <f>ROUND(E108*P108,2)</f>
        <v>0</v>
      </c>
      <c r="R108" s="187" t="s">
        <v>285</v>
      </c>
      <c r="S108" s="187" t="s">
        <v>189</v>
      </c>
      <c r="T108" s="188" t="s">
        <v>209</v>
      </c>
      <c r="U108" s="156">
        <v>0</v>
      </c>
      <c r="V108" s="156">
        <f>ROUND(E108*U108,2)</f>
        <v>0</v>
      </c>
      <c r="W108" s="156"/>
      <c r="X108" s="156" t="s">
        <v>286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287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4">
        <v>62</v>
      </c>
      <c r="B109" s="165" t="s">
        <v>1060</v>
      </c>
      <c r="C109" s="174" t="s">
        <v>1061</v>
      </c>
      <c r="D109" s="166" t="s">
        <v>252</v>
      </c>
      <c r="E109" s="167">
        <v>7.4000000000000003E-3</v>
      </c>
      <c r="F109" s="168"/>
      <c r="G109" s="169">
        <f>ROUND(E109*F109,2)</f>
        <v>0</v>
      </c>
      <c r="H109" s="168"/>
      <c r="I109" s="169">
        <f>ROUND(E109*H109,2)</f>
        <v>0</v>
      </c>
      <c r="J109" s="168"/>
      <c r="K109" s="169">
        <f>ROUND(E109*J109,2)</f>
        <v>0</v>
      </c>
      <c r="L109" s="169">
        <v>15</v>
      </c>
      <c r="M109" s="169">
        <f>G109*(1+L109/100)</f>
        <v>0</v>
      </c>
      <c r="N109" s="169">
        <v>0</v>
      </c>
      <c r="O109" s="169">
        <f>ROUND(E109*N109,2)</f>
        <v>0</v>
      </c>
      <c r="P109" s="169">
        <v>0</v>
      </c>
      <c r="Q109" s="169">
        <f>ROUND(E109*P109,2)</f>
        <v>0</v>
      </c>
      <c r="R109" s="169" t="s">
        <v>554</v>
      </c>
      <c r="S109" s="169" t="s">
        <v>189</v>
      </c>
      <c r="T109" s="170" t="s">
        <v>209</v>
      </c>
      <c r="U109" s="156">
        <v>1.667</v>
      </c>
      <c r="V109" s="156">
        <f>ROUND(E109*U109,2)</f>
        <v>0.01</v>
      </c>
      <c r="W109" s="156"/>
      <c r="X109" s="156" t="s">
        <v>502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503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60" t="s">
        <v>753</v>
      </c>
      <c r="D110" s="261"/>
      <c r="E110" s="261"/>
      <c r="F110" s="261"/>
      <c r="G110" s="261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213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158" t="s">
        <v>184</v>
      </c>
      <c r="B111" s="159" t="s">
        <v>150</v>
      </c>
      <c r="C111" s="173" t="s">
        <v>151</v>
      </c>
      <c r="D111" s="160"/>
      <c r="E111" s="161"/>
      <c r="F111" s="162"/>
      <c r="G111" s="162">
        <f>SUMIF(AG112:AG117,"&lt;&gt;NOR",G112:G117)</f>
        <v>0</v>
      </c>
      <c r="H111" s="162"/>
      <c r="I111" s="162">
        <f>SUM(I112:I117)</f>
        <v>0</v>
      </c>
      <c r="J111" s="162"/>
      <c r="K111" s="162">
        <f>SUM(K112:K117)</f>
        <v>0</v>
      </c>
      <c r="L111" s="162"/>
      <c r="M111" s="162">
        <f>SUM(M112:M117)</f>
        <v>0</v>
      </c>
      <c r="N111" s="162"/>
      <c r="O111" s="162">
        <f>SUM(O112:O117)</f>
        <v>0</v>
      </c>
      <c r="P111" s="162"/>
      <c r="Q111" s="162">
        <f>SUM(Q112:Q117)</f>
        <v>0</v>
      </c>
      <c r="R111" s="162"/>
      <c r="S111" s="162"/>
      <c r="T111" s="163"/>
      <c r="U111" s="157"/>
      <c r="V111" s="157">
        <f>SUM(V112:V117)</f>
        <v>1.31</v>
      </c>
      <c r="W111" s="157"/>
      <c r="X111" s="157"/>
      <c r="AG111" t="s">
        <v>185</v>
      </c>
    </row>
    <row r="112" spans="1:60" outlineLevel="1" x14ac:dyDescent="0.2">
      <c r="A112" s="182">
        <v>63</v>
      </c>
      <c r="B112" s="183" t="s">
        <v>1062</v>
      </c>
      <c r="C112" s="191" t="s">
        <v>1063</v>
      </c>
      <c r="D112" s="184" t="s">
        <v>252</v>
      </c>
      <c r="E112" s="185">
        <v>0.42299999999999999</v>
      </c>
      <c r="F112" s="186"/>
      <c r="G112" s="187">
        <f>ROUND(E112*F112,2)</f>
        <v>0</v>
      </c>
      <c r="H112" s="186"/>
      <c r="I112" s="187">
        <f>ROUND(E112*H112,2)</f>
        <v>0</v>
      </c>
      <c r="J112" s="186"/>
      <c r="K112" s="187">
        <f>ROUND(E112*J112,2)</f>
        <v>0</v>
      </c>
      <c r="L112" s="187">
        <v>15</v>
      </c>
      <c r="M112" s="187">
        <f>G112*(1+L112/100)</f>
        <v>0</v>
      </c>
      <c r="N112" s="187">
        <v>0</v>
      </c>
      <c r="O112" s="187">
        <f>ROUND(E112*N112,2)</f>
        <v>0</v>
      </c>
      <c r="P112" s="187">
        <v>0</v>
      </c>
      <c r="Q112" s="187">
        <f>ROUND(E112*P112,2)</f>
        <v>0</v>
      </c>
      <c r="R112" s="187"/>
      <c r="S112" s="187" t="s">
        <v>189</v>
      </c>
      <c r="T112" s="188" t="s">
        <v>209</v>
      </c>
      <c r="U112" s="156">
        <v>2.6120000000000001</v>
      </c>
      <c r="V112" s="156">
        <f>ROUND(E112*U112,2)</f>
        <v>1.1000000000000001</v>
      </c>
      <c r="W112" s="156"/>
      <c r="X112" s="156" t="s">
        <v>841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842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64">
        <v>64</v>
      </c>
      <c r="B113" s="165" t="s">
        <v>1064</v>
      </c>
      <c r="C113" s="174" t="s">
        <v>1065</v>
      </c>
      <c r="D113" s="166" t="s">
        <v>252</v>
      </c>
      <c r="E113" s="167">
        <v>0.42299999999999999</v>
      </c>
      <c r="F113" s="168"/>
      <c r="G113" s="169">
        <f>ROUND(E113*F113,2)</f>
        <v>0</v>
      </c>
      <c r="H113" s="168"/>
      <c r="I113" s="169">
        <f>ROUND(E113*H113,2)</f>
        <v>0</v>
      </c>
      <c r="J113" s="168"/>
      <c r="K113" s="169">
        <f>ROUND(E113*J113,2)</f>
        <v>0</v>
      </c>
      <c r="L113" s="169">
        <v>15</v>
      </c>
      <c r="M113" s="169">
        <f>G113*(1+L113/100)</f>
        <v>0</v>
      </c>
      <c r="N113" s="169">
        <v>0</v>
      </c>
      <c r="O113" s="169">
        <f>ROUND(E113*N113,2)</f>
        <v>0</v>
      </c>
      <c r="P113" s="169">
        <v>0</v>
      </c>
      <c r="Q113" s="169">
        <f>ROUND(E113*P113,2)</f>
        <v>0</v>
      </c>
      <c r="R113" s="169" t="s">
        <v>1066</v>
      </c>
      <c r="S113" s="169" t="s">
        <v>189</v>
      </c>
      <c r="T113" s="170" t="s">
        <v>209</v>
      </c>
      <c r="U113" s="156">
        <v>6.0000000000000001E-3</v>
      </c>
      <c r="V113" s="156">
        <f>ROUND(E113*U113,2)</f>
        <v>0</v>
      </c>
      <c r="W113" s="156"/>
      <c r="X113" s="156" t="s">
        <v>841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842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60" t="s">
        <v>1067</v>
      </c>
      <c r="D114" s="261"/>
      <c r="E114" s="261"/>
      <c r="F114" s="261"/>
      <c r="G114" s="261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213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82">
        <v>65</v>
      </c>
      <c r="B115" s="183" t="s">
        <v>839</v>
      </c>
      <c r="C115" s="191" t="s">
        <v>840</v>
      </c>
      <c r="D115" s="184" t="s">
        <v>252</v>
      </c>
      <c r="E115" s="185">
        <v>0.42299999999999999</v>
      </c>
      <c r="F115" s="186"/>
      <c r="G115" s="187">
        <f>ROUND(E115*F115,2)</f>
        <v>0</v>
      </c>
      <c r="H115" s="186"/>
      <c r="I115" s="187">
        <f>ROUND(E115*H115,2)</f>
        <v>0</v>
      </c>
      <c r="J115" s="186"/>
      <c r="K115" s="187">
        <f>ROUND(E115*J115,2)</f>
        <v>0</v>
      </c>
      <c r="L115" s="187">
        <v>15</v>
      </c>
      <c r="M115" s="187">
        <f>G115*(1+L115/100)</f>
        <v>0</v>
      </c>
      <c r="N115" s="187">
        <v>0</v>
      </c>
      <c r="O115" s="187">
        <f>ROUND(E115*N115,2)</f>
        <v>0</v>
      </c>
      <c r="P115" s="187">
        <v>0</v>
      </c>
      <c r="Q115" s="187">
        <f>ROUND(E115*P115,2)</f>
        <v>0</v>
      </c>
      <c r="R115" s="187" t="s">
        <v>418</v>
      </c>
      <c r="S115" s="187" t="s">
        <v>189</v>
      </c>
      <c r="T115" s="188" t="s">
        <v>209</v>
      </c>
      <c r="U115" s="156">
        <v>0.49</v>
      </c>
      <c r="V115" s="156">
        <f>ROUND(E115*U115,2)</f>
        <v>0.21</v>
      </c>
      <c r="W115" s="156"/>
      <c r="X115" s="156" t="s">
        <v>841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842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82">
        <v>66</v>
      </c>
      <c r="B116" s="183" t="s">
        <v>845</v>
      </c>
      <c r="C116" s="191" t="s">
        <v>846</v>
      </c>
      <c r="D116" s="184" t="s">
        <v>252</v>
      </c>
      <c r="E116" s="185">
        <v>6.3449999999999998</v>
      </c>
      <c r="F116" s="186"/>
      <c r="G116" s="187">
        <f>ROUND(E116*F116,2)</f>
        <v>0</v>
      </c>
      <c r="H116" s="186"/>
      <c r="I116" s="187">
        <f>ROUND(E116*H116,2)</f>
        <v>0</v>
      </c>
      <c r="J116" s="186"/>
      <c r="K116" s="187">
        <f>ROUND(E116*J116,2)</f>
        <v>0</v>
      </c>
      <c r="L116" s="187">
        <v>15</v>
      </c>
      <c r="M116" s="187">
        <f>G116*(1+L116/100)</f>
        <v>0</v>
      </c>
      <c r="N116" s="187">
        <v>0</v>
      </c>
      <c r="O116" s="187">
        <f>ROUND(E116*N116,2)</f>
        <v>0</v>
      </c>
      <c r="P116" s="187">
        <v>0</v>
      </c>
      <c r="Q116" s="187">
        <f>ROUND(E116*P116,2)</f>
        <v>0</v>
      </c>
      <c r="R116" s="187" t="s">
        <v>418</v>
      </c>
      <c r="S116" s="187" t="s">
        <v>189</v>
      </c>
      <c r="T116" s="188" t="s">
        <v>209</v>
      </c>
      <c r="U116" s="156">
        <v>0</v>
      </c>
      <c r="V116" s="156">
        <f>ROUND(E116*U116,2)</f>
        <v>0</v>
      </c>
      <c r="W116" s="156"/>
      <c r="X116" s="156" t="s">
        <v>841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842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2">
        <v>67</v>
      </c>
      <c r="B117" s="183" t="s">
        <v>821</v>
      </c>
      <c r="C117" s="191" t="s">
        <v>822</v>
      </c>
      <c r="D117" s="184" t="s">
        <v>252</v>
      </c>
      <c r="E117" s="185">
        <v>0.42299999999999999</v>
      </c>
      <c r="F117" s="186"/>
      <c r="G117" s="187">
        <f>ROUND(E117*F117,2)</f>
        <v>0</v>
      </c>
      <c r="H117" s="186"/>
      <c r="I117" s="187">
        <f>ROUND(E117*H117,2)</f>
        <v>0</v>
      </c>
      <c r="J117" s="186"/>
      <c r="K117" s="187">
        <f>ROUND(E117*J117,2)</f>
        <v>0</v>
      </c>
      <c r="L117" s="187">
        <v>15</v>
      </c>
      <c r="M117" s="187">
        <f>G117*(1+L117/100)</f>
        <v>0</v>
      </c>
      <c r="N117" s="187">
        <v>0</v>
      </c>
      <c r="O117" s="187">
        <f>ROUND(E117*N117,2)</f>
        <v>0</v>
      </c>
      <c r="P117" s="187">
        <v>0</v>
      </c>
      <c r="Q117" s="187">
        <f>ROUND(E117*P117,2)</f>
        <v>0</v>
      </c>
      <c r="R117" s="187" t="s">
        <v>418</v>
      </c>
      <c r="S117" s="187" t="s">
        <v>189</v>
      </c>
      <c r="T117" s="188" t="s">
        <v>209</v>
      </c>
      <c r="U117" s="156">
        <v>0</v>
      </c>
      <c r="V117" s="156">
        <f>ROUND(E117*U117,2)</f>
        <v>0</v>
      </c>
      <c r="W117" s="156"/>
      <c r="X117" s="156" t="s">
        <v>841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842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58" t="s">
        <v>184</v>
      </c>
      <c r="B118" s="159" t="s">
        <v>153</v>
      </c>
      <c r="C118" s="173" t="s">
        <v>27</v>
      </c>
      <c r="D118" s="160"/>
      <c r="E118" s="161"/>
      <c r="F118" s="162"/>
      <c r="G118" s="162">
        <f>SUMIF(AG119:AG119,"&lt;&gt;NOR",G119:G119)</f>
        <v>0</v>
      </c>
      <c r="H118" s="162"/>
      <c r="I118" s="162">
        <f>SUM(I119:I119)</f>
        <v>0</v>
      </c>
      <c r="J118" s="162"/>
      <c r="K118" s="162">
        <f>SUM(K119:K119)</f>
        <v>0</v>
      </c>
      <c r="L118" s="162"/>
      <c r="M118" s="162">
        <f>SUM(M119:M119)</f>
        <v>0</v>
      </c>
      <c r="N118" s="162"/>
      <c r="O118" s="162">
        <f>SUM(O119:O119)</f>
        <v>0</v>
      </c>
      <c r="P118" s="162"/>
      <c r="Q118" s="162">
        <f>SUM(Q119:Q119)</f>
        <v>0</v>
      </c>
      <c r="R118" s="162"/>
      <c r="S118" s="162"/>
      <c r="T118" s="163"/>
      <c r="U118" s="157"/>
      <c r="V118" s="157">
        <f>SUM(V119:V119)</f>
        <v>0</v>
      </c>
      <c r="W118" s="157"/>
      <c r="X118" s="157"/>
      <c r="AG118" t="s">
        <v>185</v>
      </c>
    </row>
    <row r="119" spans="1:60" outlineLevel="1" x14ac:dyDescent="0.2">
      <c r="A119" s="182">
        <v>68</v>
      </c>
      <c r="B119" s="183" t="s">
        <v>186</v>
      </c>
      <c r="C119" s="191" t="s">
        <v>187</v>
      </c>
      <c r="D119" s="184" t="s">
        <v>188</v>
      </c>
      <c r="E119" s="185">
        <v>1</v>
      </c>
      <c r="F119" s="186"/>
      <c r="G119" s="187">
        <f>ROUND(E119*F119,2)</f>
        <v>0</v>
      </c>
      <c r="H119" s="186"/>
      <c r="I119" s="187">
        <f>ROUND(E119*H119,2)</f>
        <v>0</v>
      </c>
      <c r="J119" s="186"/>
      <c r="K119" s="187">
        <f>ROUND(E119*J119,2)</f>
        <v>0</v>
      </c>
      <c r="L119" s="187">
        <v>15</v>
      </c>
      <c r="M119" s="187">
        <f>G119*(1+L119/100)</f>
        <v>0</v>
      </c>
      <c r="N119" s="187">
        <v>0</v>
      </c>
      <c r="O119" s="187">
        <f>ROUND(E119*N119,2)</f>
        <v>0</v>
      </c>
      <c r="P119" s="187">
        <v>0</v>
      </c>
      <c r="Q119" s="187">
        <f>ROUND(E119*P119,2)</f>
        <v>0</v>
      </c>
      <c r="R119" s="187"/>
      <c r="S119" s="187" t="s">
        <v>189</v>
      </c>
      <c r="T119" s="188" t="s">
        <v>190</v>
      </c>
      <c r="U119" s="156">
        <v>0</v>
      </c>
      <c r="V119" s="156">
        <f>ROUND(E119*U119,2)</f>
        <v>0</v>
      </c>
      <c r="W119" s="156"/>
      <c r="X119" s="156" t="s">
        <v>191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192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58" t="s">
        <v>184</v>
      </c>
      <c r="B120" s="159" t="s">
        <v>154</v>
      </c>
      <c r="C120" s="173" t="s">
        <v>28</v>
      </c>
      <c r="D120" s="160"/>
      <c r="E120" s="161"/>
      <c r="F120" s="162"/>
      <c r="G120" s="162">
        <f>SUMIF(AG121:AG122,"&lt;&gt;NOR",G121:G122)</f>
        <v>0</v>
      </c>
      <c r="H120" s="162"/>
      <c r="I120" s="162">
        <f>SUM(I121:I122)</f>
        <v>0</v>
      </c>
      <c r="J120" s="162"/>
      <c r="K120" s="162">
        <f>SUM(K121:K122)</f>
        <v>0</v>
      </c>
      <c r="L120" s="162"/>
      <c r="M120" s="162">
        <f>SUM(M121:M122)</f>
        <v>0</v>
      </c>
      <c r="N120" s="162"/>
      <c r="O120" s="162">
        <f>SUM(O121:O122)</f>
        <v>0</v>
      </c>
      <c r="P120" s="162"/>
      <c r="Q120" s="162">
        <f>SUM(Q121:Q122)</f>
        <v>0</v>
      </c>
      <c r="R120" s="162"/>
      <c r="S120" s="162"/>
      <c r="T120" s="163"/>
      <c r="U120" s="157"/>
      <c r="V120" s="157">
        <f>SUM(V121:V122)</f>
        <v>0</v>
      </c>
      <c r="W120" s="157"/>
      <c r="X120" s="157"/>
      <c r="AG120" t="s">
        <v>185</v>
      </c>
    </row>
    <row r="121" spans="1:60" outlineLevel="1" x14ac:dyDescent="0.2">
      <c r="A121" s="182">
        <v>69</v>
      </c>
      <c r="B121" s="183" t="s">
        <v>1068</v>
      </c>
      <c r="C121" s="191" t="s">
        <v>1069</v>
      </c>
      <c r="D121" s="184" t="s">
        <v>188</v>
      </c>
      <c r="E121" s="185">
        <v>1</v>
      </c>
      <c r="F121" s="186"/>
      <c r="G121" s="187">
        <f>ROUND(E121*F121,2)</f>
        <v>0</v>
      </c>
      <c r="H121" s="186"/>
      <c r="I121" s="187">
        <f>ROUND(E121*H121,2)</f>
        <v>0</v>
      </c>
      <c r="J121" s="186"/>
      <c r="K121" s="187">
        <f>ROUND(E121*J121,2)</f>
        <v>0</v>
      </c>
      <c r="L121" s="187">
        <v>15</v>
      </c>
      <c r="M121" s="187">
        <f>G121*(1+L121/100)</f>
        <v>0</v>
      </c>
      <c r="N121" s="187">
        <v>0</v>
      </c>
      <c r="O121" s="187">
        <f>ROUND(E121*N121,2)</f>
        <v>0</v>
      </c>
      <c r="P121" s="187">
        <v>0</v>
      </c>
      <c r="Q121" s="187">
        <f>ROUND(E121*P121,2)</f>
        <v>0</v>
      </c>
      <c r="R121" s="187"/>
      <c r="S121" s="187" t="s">
        <v>189</v>
      </c>
      <c r="T121" s="188" t="s">
        <v>190</v>
      </c>
      <c r="U121" s="156">
        <v>0</v>
      </c>
      <c r="V121" s="156">
        <f>ROUND(E121*U121,2)</f>
        <v>0</v>
      </c>
      <c r="W121" s="156"/>
      <c r="X121" s="156" t="s">
        <v>191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1070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64">
        <v>70</v>
      </c>
      <c r="B122" s="165" t="s">
        <v>1071</v>
      </c>
      <c r="C122" s="174" t="s">
        <v>1072</v>
      </c>
      <c r="D122" s="166" t="s">
        <v>188</v>
      </c>
      <c r="E122" s="167">
        <v>1</v>
      </c>
      <c r="F122" s="168"/>
      <c r="G122" s="169">
        <f>ROUND(E122*F122,2)</f>
        <v>0</v>
      </c>
      <c r="H122" s="168"/>
      <c r="I122" s="169">
        <f>ROUND(E122*H122,2)</f>
        <v>0</v>
      </c>
      <c r="J122" s="168"/>
      <c r="K122" s="169">
        <f>ROUND(E122*J122,2)</f>
        <v>0</v>
      </c>
      <c r="L122" s="169">
        <v>15</v>
      </c>
      <c r="M122" s="169">
        <f>G122*(1+L122/100)</f>
        <v>0</v>
      </c>
      <c r="N122" s="169">
        <v>0</v>
      </c>
      <c r="O122" s="169">
        <f>ROUND(E122*N122,2)</f>
        <v>0</v>
      </c>
      <c r="P122" s="169">
        <v>0</v>
      </c>
      <c r="Q122" s="169">
        <f>ROUND(E122*P122,2)</f>
        <v>0</v>
      </c>
      <c r="R122" s="169"/>
      <c r="S122" s="169" t="s">
        <v>189</v>
      </c>
      <c r="T122" s="170" t="s">
        <v>190</v>
      </c>
      <c r="U122" s="156">
        <v>0</v>
      </c>
      <c r="V122" s="156">
        <f>ROUND(E122*U122,2)</f>
        <v>0</v>
      </c>
      <c r="W122" s="156"/>
      <c r="X122" s="156" t="s">
        <v>191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192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3"/>
      <c r="B123" s="4"/>
      <c r="C123" s="175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v>15</v>
      </c>
      <c r="AF123">
        <v>21</v>
      </c>
      <c r="AG123" t="s">
        <v>171</v>
      </c>
    </row>
    <row r="124" spans="1:60" x14ac:dyDescent="0.2">
      <c r="A124" s="150"/>
      <c r="B124" s="151" t="s">
        <v>29</v>
      </c>
      <c r="C124" s="176"/>
      <c r="D124" s="152"/>
      <c r="E124" s="153"/>
      <c r="F124" s="153"/>
      <c r="G124" s="172">
        <f>G8+G15+G22+G25+G45+G75+G80+G105+G111+G118+G120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AE124">
        <f>SUMIF(L7:L122,AE123,G7:G122)</f>
        <v>0</v>
      </c>
      <c r="AF124">
        <f>SUMIF(L7:L122,AF123,G7:G122)</f>
        <v>0</v>
      </c>
      <c r="AG124" t="s">
        <v>202</v>
      </c>
    </row>
    <row r="125" spans="1:60" x14ac:dyDescent="0.2">
      <c r="C125" s="177"/>
      <c r="D125" s="10"/>
      <c r="AG125" t="s">
        <v>203</v>
      </c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+jDhY8ytigEgsnjfG5tVlGVPOPtZWa1ZGlI9YY/CKjR5bK/WV5bs/Gu6VnmEBfyth/Eo53td9pL0SIxRbK23g==" saltValue="ZCsHxRqHrsy7MoriQwCsaQ==" spinCount="100000" sheet="1"/>
  <mergeCells count="31">
    <mergeCell ref="C31:G31"/>
    <mergeCell ref="A1:G1"/>
    <mergeCell ref="C2:G2"/>
    <mergeCell ref="C3:G3"/>
    <mergeCell ref="C4:G4"/>
    <mergeCell ref="C10:G10"/>
    <mergeCell ref="C13:G13"/>
    <mergeCell ref="C17:G17"/>
    <mergeCell ref="C20:G20"/>
    <mergeCell ref="C24:G24"/>
    <mergeCell ref="C27:G27"/>
    <mergeCell ref="C29:G29"/>
    <mergeCell ref="C57:G57"/>
    <mergeCell ref="C33:G33"/>
    <mergeCell ref="C35:G35"/>
    <mergeCell ref="C37:G37"/>
    <mergeCell ref="C44:G44"/>
    <mergeCell ref="C47:G47"/>
    <mergeCell ref="C48:G48"/>
    <mergeCell ref="C49:G49"/>
    <mergeCell ref="C51:G51"/>
    <mergeCell ref="C52:G52"/>
    <mergeCell ref="C53:G53"/>
    <mergeCell ref="C55:G55"/>
    <mergeCell ref="C114:G114"/>
    <mergeCell ref="C69:G69"/>
    <mergeCell ref="C72:G72"/>
    <mergeCell ref="C79:G79"/>
    <mergeCell ref="C104:G104"/>
    <mergeCell ref="C107:G107"/>
    <mergeCell ref="C110:G1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204</v>
      </c>
      <c r="B1" s="251"/>
      <c r="C1" s="251"/>
      <c r="D1" s="251"/>
      <c r="E1" s="251"/>
      <c r="F1" s="251"/>
      <c r="G1" s="251"/>
      <c r="AG1" t="s">
        <v>156</v>
      </c>
    </row>
    <row r="2" spans="1:60" ht="24.95" customHeight="1" x14ac:dyDescent="0.2">
      <c r="A2" s="139" t="s">
        <v>7</v>
      </c>
      <c r="B2" s="49" t="s">
        <v>44</v>
      </c>
      <c r="C2" s="252" t="s">
        <v>45</v>
      </c>
      <c r="D2" s="253"/>
      <c r="E2" s="253"/>
      <c r="F2" s="253"/>
      <c r="G2" s="254"/>
      <c r="AG2" t="s">
        <v>157</v>
      </c>
    </row>
    <row r="3" spans="1:60" ht="24.95" customHeight="1" x14ac:dyDescent="0.2">
      <c r="A3" s="139" t="s">
        <v>8</v>
      </c>
      <c r="B3" s="49" t="s">
        <v>54</v>
      </c>
      <c r="C3" s="252" t="s">
        <v>57</v>
      </c>
      <c r="D3" s="253"/>
      <c r="E3" s="253"/>
      <c r="F3" s="253"/>
      <c r="G3" s="254"/>
      <c r="AC3" s="121" t="s">
        <v>157</v>
      </c>
      <c r="AG3" t="s">
        <v>161</v>
      </c>
    </row>
    <row r="4" spans="1:60" ht="24.95" customHeight="1" x14ac:dyDescent="0.2">
      <c r="A4" s="140" t="s">
        <v>9</v>
      </c>
      <c r="B4" s="141" t="s">
        <v>63</v>
      </c>
      <c r="C4" s="255" t="s">
        <v>64</v>
      </c>
      <c r="D4" s="256"/>
      <c r="E4" s="256"/>
      <c r="F4" s="256"/>
      <c r="G4" s="257"/>
      <c r="AG4" t="s">
        <v>162</v>
      </c>
    </row>
    <row r="5" spans="1:60" x14ac:dyDescent="0.2">
      <c r="D5" s="10"/>
    </row>
    <row r="6" spans="1:60" ht="38.25" x14ac:dyDescent="0.2">
      <c r="A6" s="143" t="s">
        <v>163</v>
      </c>
      <c r="B6" s="145" t="s">
        <v>164</v>
      </c>
      <c r="C6" s="145" t="s">
        <v>165</v>
      </c>
      <c r="D6" s="144" t="s">
        <v>166</v>
      </c>
      <c r="E6" s="143" t="s">
        <v>167</v>
      </c>
      <c r="F6" s="142" t="s">
        <v>168</v>
      </c>
      <c r="G6" s="143" t="s">
        <v>29</v>
      </c>
      <c r="H6" s="146" t="s">
        <v>30</v>
      </c>
      <c r="I6" s="146" t="s">
        <v>169</v>
      </c>
      <c r="J6" s="146" t="s">
        <v>31</v>
      </c>
      <c r="K6" s="146" t="s">
        <v>170</v>
      </c>
      <c r="L6" s="146" t="s">
        <v>171</v>
      </c>
      <c r="M6" s="146" t="s">
        <v>172</v>
      </c>
      <c r="N6" s="146" t="s">
        <v>173</v>
      </c>
      <c r="O6" s="146" t="s">
        <v>174</v>
      </c>
      <c r="P6" s="146" t="s">
        <v>175</v>
      </c>
      <c r="Q6" s="146" t="s">
        <v>176</v>
      </c>
      <c r="R6" s="146" t="s">
        <v>177</v>
      </c>
      <c r="S6" s="146" t="s">
        <v>178</v>
      </c>
      <c r="T6" s="146" t="s">
        <v>179</v>
      </c>
      <c r="U6" s="146" t="s">
        <v>180</v>
      </c>
      <c r="V6" s="146" t="s">
        <v>181</v>
      </c>
      <c r="W6" s="146" t="s">
        <v>182</v>
      </c>
      <c r="X6" s="146" t="s">
        <v>183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184</v>
      </c>
      <c r="B8" s="159" t="s">
        <v>78</v>
      </c>
      <c r="C8" s="173" t="s">
        <v>79</v>
      </c>
      <c r="D8" s="160"/>
      <c r="E8" s="161"/>
      <c r="F8" s="162"/>
      <c r="G8" s="162">
        <f>SUMIF(AG9:AG10,"&lt;&gt;NOR",G9:G10)</f>
        <v>0</v>
      </c>
      <c r="H8" s="162"/>
      <c r="I8" s="162">
        <f>SUM(I9:I10)</f>
        <v>0</v>
      </c>
      <c r="J8" s="162"/>
      <c r="K8" s="162">
        <f>SUM(K9:K10)</f>
        <v>0</v>
      </c>
      <c r="L8" s="162"/>
      <c r="M8" s="162">
        <f>SUM(M9:M10)</f>
        <v>0</v>
      </c>
      <c r="N8" s="162"/>
      <c r="O8" s="162">
        <f>SUM(O9:O10)</f>
        <v>0.04</v>
      </c>
      <c r="P8" s="162"/>
      <c r="Q8" s="162">
        <f>SUM(Q9:Q10)</f>
        <v>0</v>
      </c>
      <c r="R8" s="162"/>
      <c r="S8" s="162"/>
      <c r="T8" s="163"/>
      <c r="U8" s="157"/>
      <c r="V8" s="157">
        <f>SUM(V9:V10)</f>
        <v>0.88</v>
      </c>
      <c r="W8" s="157"/>
      <c r="X8" s="157"/>
      <c r="AG8" t="s">
        <v>185</v>
      </c>
    </row>
    <row r="9" spans="1:60" outlineLevel="1" x14ac:dyDescent="0.2">
      <c r="A9" s="164">
        <v>1</v>
      </c>
      <c r="B9" s="165" t="s">
        <v>358</v>
      </c>
      <c r="C9" s="174" t="s">
        <v>359</v>
      </c>
      <c r="D9" s="166" t="s">
        <v>247</v>
      </c>
      <c r="E9" s="167">
        <v>1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15</v>
      </c>
      <c r="M9" s="169">
        <f>G9*(1+L9/100)</f>
        <v>0</v>
      </c>
      <c r="N9" s="169">
        <v>3.5619999999999999E-2</v>
      </c>
      <c r="O9" s="169">
        <f>ROUND(E9*N9,2)</f>
        <v>0.04</v>
      </c>
      <c r="P9" s="169">
        <v>0</v>
      </c>
      <c r="Q9" s="169">
        <f>ROUND(E9*P9,2)</f>
        <v>0</v>
      </c>
      <c r="R9" s="169" t="s">
        <v>208</v>
      </c>
      <c r="S9" s="169" t="s">
        <v>189</v>
      </c>
      <c r="T9" s="170" t="s">
        <v>209</v>
      </c>
      <c r="U9" s="156">
        <v>0.88292999999999999</v>
      </c>
      <c r="V9" s="156">
        <f>ROUND(E9*U9,2)</f>
        <v>0.88</v>
      </c>
      <c r="W9" s="156"/>
      <c r="X9" s="156" t="s">
        <v>210</v>
      </c>
      <c r="Y9" s="147"/>
      <c r="Z9" s="147"/>
      <c r="AA9" s="147"/>
      <c r="AB9" s="147"/>
      <c r="AC9" s="147"/>
      <c r="AD9" s="147"/>
      <c r="AE9" s="147"/>
      <c r="AF9" s="147"/>
      <c r="AG9" s="147" t="s">
        <v>211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0" t="s">
        <v>360</v>
      </c>
      <c r="D10" s="261"/>
      <c r="E10" s="261"/>
      <c r="F10" s="261"/>
      <c r="G10" s="26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213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1" t="str">
        <f>C10</f>
        <v>jakoukoliv maltou, z pomocného pracovního lešení o výšce podlahy do 1900 mm a pro zatížení do 1,5 kPa,</v>
      </c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58" t="s">
        <v>184</v>
      </c>
      <c r="B11" s="159" t="s">
        <v>84</v>
      </c>
      <c r="C11" s="173" t="s">
        <v>85</v>
      </c>
      <c r="D11" s="160"/>
      <c r="E11" s="161"/>
      <c r="F11" s="162"/>
      <c r="G11" s="162">
        <f>SUMIF(AG12:AG13,"&lt;&gt;NOR",G12:G13)</f>
        <v>0</v>
      </c>
      <c r="H11" s="162"/>
      <c r="I11" s="162">
        <f>SUM(I12:I13)</f>
        <v>0</v>
      </c>
      <c r="J11" s="162"/>
      <c r="K11" s="162">
        <f>SUM(K12:K13)</f>
        <v>0</v>
      </c>
      <c r="L11" s="162"/>
      <c r="M11" s="162">
        <f>SUM(M12:M13)</f>
        <v>0</v>
      </c>
      <c r="N11" s="162"/>
      <c r="O11" s="162">
        <f>SUM(O12:O13)</f>
        <v>0</v>
      </c>
      <c r="P11" s="162"/>
      <c r="Q11" s="162">
        <f>SUM(Q12:Q13)</f>
        <v>0.1</v>
      </c>
      <c r="R11" s="162"/>
      <c r="S11" s="162"/>
      <c r="T11" s="163"/>
      <c r="U11" s="157"/>
      <c r="V11" s="157">
        <f>SUM(V12:V13)</f>
        <v>1.18</v>
      </c>
      <c r="W11" s="157"/>
      <c r="X11" s="157"/>
      <c r="AG11" t="s">
        <v>185</v>
      </c>
    </row>
    <row r="12" spans="1:60" ht="22.5" outlineLevel="1" x14ac:dyDescent="0.2">
      <c r="A12" s="164">
        <v>2</v>
      </c>
      <c r="B12" s="165" t="s">
        <v>1073</v>
      </c>
      <c r="C12" s="174" t="s">
        <v>1074</v>
      </c>
      <c r="D12" s="166" t="s">
        <v>247</v>
      </c>
      <c r="E12" s="167">
        <v>1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15</v>
      </c>
      <c r="M12" s="169">
        <f>G12*(1+L12/100)</f>
        <v>0</v>
      </c>
      <c r="N12" s="169">
        <v>9.1E-4</v>
      </c>
      <c r="O12" s="169">
        <f>ROUND(E12*N12,2)</f>
        <v>0</v>
      </c>
      <c r="P12" s="169">
        <v>9.7000000000000003E-2</v>
      </c>
      <c r="Q12" s="169">
        <f>ROUND(E12*P12,2)</f>
        <v>0.1</v>
      </c>
      <c r="R12" s="169" t="s">
        <v>418</v>
      </c>
      <c r="S12" s="169" t="s">
        <v>189</v>
      </c>
      <c r="T12" s="170" t="s">
        <v>209</v>
      </c>
      <c r="U12" s="156">
        <v>1.1819999999999999</v>
      </c>
      <c r="V12" s="156">
        <f>ROUND(E12*U12,2)</f>
        <v>1.18</v>
      </c>
      <c r="W12" s="156"/>
      <c r="X12" s="156" t="s">
        <v>210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9" t="s">
        <v>458</v>
      </c>
      <c r="D13" s="250"/>
      <c r="E13" s="250"/>
      <c r="F13" s="250"/>
      <c r="G13" s="250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194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58" t="s">
        <v>184</v>
      </c>
      <c r="B14" s="159" t="s">
        <v>92</v>
      </c>
      <c r="C14" s="173" t="s">
        <v>93</v>
      </c>
      <c r="D14" s="160"/>
      <c r="E14" s="161"/>
      <c r="F14" s="162"/>
      <c r="G14" s="162">
        <f>SUMIF(AG15:AG16,"&lt;&gt;NOR",G15:G16)</f>
        <v>0</v>
      </c>
      <c r="H14" s="162"/>
      <c r="I14" s="162">
        <f>SUM(I15:I16)</f>
        <v>0</v>
      </c>
      <c r="J14" s="162"/>
      <c r="K14" s="162">
        <f>SUM(K15:K16)</f>
        <v>0</v>
      </c>
      <c r="L14" s="162"/>
      <c r="M14" s="162">
        <f>SUM(M15:M16)</f>
        <v>0</v>
      </c>
      <c r="N14" s="162"/>
      <c r="O14" s="162">
        <f>SUM(O15:O16)</f>
        <v>0</v>
      </c>
      <c r="P14" s="162"/>
      <c r="Q14" s="162">
        <f>SUM(Q15:Q16)</f>
        <v>0</v>
      </c>
      <c r="R14" s="162"/>
      <c r="S14" s="162"/>
      <c r="T14" s="163"/>
      <c r="U14" s="157"/>
      <c r="V14" s="157">
        <f>SUM(V15:V16)</f>
        <v>0.03</v>
      </c>
      <c r="W14" s="157"/>
      <c r="X14" s="157"/>
      <c r="AG14" t="s">
        <v>185</v>
      </c>
    </row>
    <row r="15" spans="1:60" ht="33.75" outlineLevel="1" x14ac:dyDescent="0.2">
      <c r="A15" s="164">
        <v>3</v>
      </c>
      <c r="B15" s="165" t="s">
        <v>500</v>
      </c>
      <c r="C15" s="174" t="s">
        <v>501</v>
      </c>
      <c r="D15" s="166" t="s">
        <v>252</v>
      </c>
      <c r="E15" s="167">
        <v>3.653E-2</v>
      </c>
      <c r="F15" s="168"/>
      <c r="G15" s="169">
        <f>ROUND(E15*F15,2)</f>
        <v>0</v>
      </c>
      <c r="H15" s="168"/>
      <c r="I15" s="169">
        <f>ROUND(E15*H15,2)</f>
        <v>0</v>
      </c>
      <c r="J15" s="168"/>
      <c r="K15" s="169">
        <f>ROUND(E15*J15,2)</f>
        <v>0</v>
      </c>
      <c r="L15" s="169">
        <v>15</v>
      </c>
      <c r="M15" s="169">
        <f>G15*(1+L15/100)</f>
        <v>0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69" t="s">
        <v>208</v>
      </c>
      <c r="S15" s="169" t="s">
        <v>189</v>
      </c>
      <c r="T15" s="170" t="s">
        <v>209</v>
      </c>
      <c r="U15" s="156">
        <v>0.9385</v>
      </c>
      <c r="V15" s="156">
        <f>ROUND(E15*U15,2)</f>
        <v>0.03</v>
      </c>
      <c r="W15" s="156"/>
      <c r="X15" s="156" t="s">
        <v>502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503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60" t="s">
        <v>504</v>
      </c>
      <c r="D16" s="261"/>
      <c r="E16" s="261"/>
      <c r="F16" s="261"/>
      <c r="G16" s="26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213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58" t="s">
        <v>184</v>
      </c>
      <c r="B17" s="159" t="s">
        <v>105</v>
      </c>
      <c r="C17" s="173" t="s">
        <v>106</v>
      </c>
      <c r="D17" s="160"/>
      <c r="E17" s="161"/>
      <c r="F17" s="162"/>
      <c r="G17" s="162">
        <f>SUMIF(AG18:AG33,"&lt;&gt;NOR",G18:G33)</f>
        <v>0</v>
      </c>
      <c r="H17" s="162"/>
      <c r="I17" s="162">
        <f>SUM(I18:I33)</f>
        <v>0</v>
      </c>
      <c r="J17" s="162"/>
      <c r="K17" s="162">
        <f>SUM(K18:K33)</f>
        <v>0</v>
      </c>
      <c r="L17" s="162"/>
      <c r="M17" s="162">
        <f>SUM(M18:M33)</f>
        <v>0</v>
      </c>
      <c r="N17" s="162"/>
      <c r="O17" s="162">
        <f>SUM(O18:O33)</f>
        <v>0.04</v>
      </c>
      <c r="P17" s="162"/>
      <c r="Q17" s="162">
        <f>SUM(Q18:Q33)</f>
        <v>0</v>
      </c>
      <c r="R17" s="162"/>
      <c r="S17" s="162"/>
      <c r="T17" s="163"/>
      <c r="U17" s="157"/>
      <c r="V17" s="157">
        <f>SUM(V18:V33)</f>
        <v>5.22</v>
      </c>
      <c r="W17" s="157"/>
      <c r="X17" s="157"/>
      <c r="AG17" t="s">
        <v>185</v>
      </c>
    </row>
    <row r="18" spans="1:60" outlineLevel="1" x14ac:dyDescent="0.2">
      <c r="A18" s="164">
        <v>4</v>
      </c>
      <c r="B18" s="165" t="s">
        <v>1075</v>
      </c>
      <c r="C18" s="174" t="s">
        <v>1076</v>
      </c>
      <c r="D18" s="166" t="s">
        <v>232</v>
      </c>
      <c r="E18" s="167">
        <v>3</v>
      </c>
      <c r="F18" s="168"/>
      <c r="G18" s="169">
        <f>ROUND(E18*F18,2)</f>
        <v>0</v>
      </c>
      <c r="H18" s="168"/>
      <c r="I18" s="169">
        <f>ROUND(E18*H18,2)</f>
        <v>0</v>
      </c>
      <c r="J18" s="168"/>
      <c r="K18" s="169">
        <f>ROUND(E18*J18,2)</f>
        <v>0</v>
      </c>
      <c r="L18" s="169">
        <v>15</v>
      </c>
      <c r="M18" s="169">
        <f>G18*(1+L18/100)</f>
        <v>0</v>
      </c>
      <c r="N18" s="169">
        <v>1.2489999999999999E-2</v>
      </c>
      <c r="O18" s="169">
        <f>ROUND(E18*N18,2)</f>
        <v>0.04</v>
      </c>
      <c r="P18" s="169">
        <v>0</v>
      </c>
      <c r="Q18" s="169">
        <f>ROUND(E18*P18,2)</f>
        <v>0</v>
      </c>
      <c r="R18" s="169" t="s">
        <v>554</v>
      </c>
      <c r="S18" s="169" t="s">
        <v>189</v>
      </c>
      <c r="T18" s="170" t="s">
        <v>209</v>
      </c>
      <c r="U18" s="156">
        <v>0.70399999999999996</v>
      </c>
      <c r="V18" s="156">
        <f>ROUND(E18*U18,2)</f>
        <v>2.11</v>
      </c>
      <c r="W18" s="156"/>
      <c r="X18" s="156" t="s">
        <v>210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0" t="s">
        <v>1077</v>
      </c>
      <c r="D19" s="261"/>
      <c r="E19" s="261"/>
      <c r="F19" s="261"/>
      <c r="G19" s="261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213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8" t="s">
        <v>1078</v>
      </c>
      <c r="D20" s="259"/>
      <c r="E20" s="259"/>
      <c r="F20" s="259"/>
      <c r="G20" s="259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194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8" t="s">
        <v>868</v>
      </c>
      <c r="D21" s="259"/>
      <c r="E21" s="259"/>
      <c r="F21" s="259"/>
      <c r="G21" s="259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194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4">
        <v>5</v>
      </c>
      <c r="B22" s="165" t="s">
        <v>1079</v>
      </c>
      <c r="C22" s="174" t="s">
        <v>1080</v>
      </c>
      <c r="D22" s="166" t="s">
        <v>558</v>
      </c>
      <c r="E22" s="167">
        <v>1</v>
      </c>
      <c r="F22" s="168"/>
      <c r="G22" s="169">
        <f>ROUND(E22*F22,2)</f>
        <v>0</v>
      </c>
      <c r="H22" s="168"/>
      <c r="I22" s="169">
        <f>ROUND(E22*H22,2)</f>
        <v>0</v>
      </c>
      <c r="J22" s="168"/>
      <c r="K22" s="169">
        <f>ROUND(E22*J22,2)</f>
        <v>0</v>
      </c>
      <c r="L22" s="169">
        <v>15</v>
      </c>
      <c r="M22" s="169">
        <f>G22*(1+L22/100)</f>
        <v>0</v>
      </c>
      <c r="N22" s="169">
        <v>4.0400000000000002E-3</v>
      </c>
      <c r="O22" s="169">
        <f>ROUND(E22*N22,2)</f>
        <v>0</v>
      </c>
      <c r="P22" s="169">
        <v>0</v>
      </c>
      <c r="Q22" s="169">
        <f>ROUND(E22*P22,2)</f>
        <v>0</v>
      </c>
      <c r="R22" s="169" t="s">
        <v>554</v>
      </c>
      <c r="S22" s="169" t="s">
        <v>189</v>
      </c>
      <c r="T22" s="170" t="s">
        <v>209</v>
      </c>
      <c r="U22" s="156">
        <v>1.59</v>
      </c>
      <c r="V22" s="156">
        <f>ROUND(E22*U22,2)</f>
        <v>1.59</v>
      </c>
      <c r="W22" s="156"/>
      <c r="X22" s="156" t="s">
        <v>210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60" t="s">
        <v>1081</v>
      </c>
      <c r="D23" s="261"/>
      <c r="E23" s="261"/>
      <c r="F23" s="261"/>
      <c r="G23" s="261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213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8" t="s">
        <v>1082</v>
      </c>
      <c r="D24" s="259"/>
      <c r="E24" s="259"/>
      <c r="F24" s="259"/>
      <c r="G24" s="259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194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82">
        <v>6</v>
      </c>
      <c r="B25" s="183" t="s">
        <v>1083</v>
      </c>
      <c r="C25" s="191" t="s">
        <v>1084</v>
      </c>
      <c r="D25" s="184" t="s">
        <v>247</v>
      </c>
      <c r="E25" s="185">
        <v>2</v>
      </c>
      <c r="F25" s="186"/>
      <c r="G25" s="187">
        <f t="shared" ref="G25:G30" si="0">ROUND(E25*F25,2)</f>
        <v>0</v>
      </c>
      <c r="H25" s="186"/>
      <c r="I25" s="187">
        <f t="shared" ref="I25:I30" si="1">ROUND(E25*H25,2)</f>
        <v>0</v>
      </c>
      <c r="J25" s="186"/>
      <c r="K25" s="187">
        <f t="shared" ref="K25:K30" si="2">ROUND(E25*J25,2)</f>
        <v>0</v>
      </c>
      <c r="L25" s="187">
        <v>15</v>
      </c>
      <c r="M25" s="187">
        <f t="shared" ref="M25:M30" si="3">G25*(1+L25/100)</f>
        <v>0</v>
      </c>
      <c r="N25" s="187">
        <v>0</v>
      </c>
      <c r="O25" s="187">
        <f t="shared" ref="O25:O30" si="4">ROUND(E25*N25,2)</f>
        <v>0</v>
      </c>
      <c r="P25" s="187">
        <v>0</v>
      </c>
      <c r="Q25" s="187">
        <f t="shared" ref="Q25:Q30" si="5">ROUND(E25*P25,2)</f>
        <v>0</v>
      </c>
      <c r="R25" s="187" t="s">
        <v>554</v>
      </c>
      <c r="S25" s="187" t="s">
        <v>189</v>
      </c>
      <c r="T25" s="188" t="s">
        <v>209</v>
      </c>
      <c r="U25" s="156">
        <v>6.4000000000000001E-2</v>
      </c>
      <c r="V25" s="156">
        <f t="shared" ref="V25:V30" si="6">ROUND(E25*U25,2)</f>
        <v>0.13</v>
      </c>
      <c r="W25" s="156"/>
      <c r="X25" s="156" t="s">
        <v>210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82">
        <v>7</v>
      </c>
      <c r="B26" s="183" t="s">
        <v>1085</v>
      </c>
      <c r="C26" s="191" t="s">
        <v>1086</v>
      </c>
      <c r="D26" s="184" t="s">
        <v>232</v>
      </c>
      <c r="E26" s="185">
        <v>3</v>
      </c>
      <c r="F26" s="186"/>
      <c r="G26" s="187">
        <f t="shared" si="0"/>
        <v>0</v>
      </c>
      <c r="H26" s="186"/>
      <c r="I26" s="187">
        <f t="shared" si="1"/>
        <v>0</v>
      </c>
      <c r="J26" s="186"/>
      <c r="K26" s="187">
        <f t="shared" si="2"/>
        <v>0</v>
      </c>
      <c r="L26" s="187">
        <v>15</v>
      </c>
      <c r="M26" s="187">
        <f t="shared" si="3"/>
        <v>0</v>
      </c>
      <c r="N26" s="187">
        <v>0</v>
      </c>
      <c r="O26" s="187">
        <f t="shared" si="4"/>
        <v>0</v>
      </c>
      <c r="P26" s="187">
        <v>0</v>
      </c>
      <c r="Q26" s="187">
        <f t="shared" si="5"/>
        <v>0</v>
      </c>
      <c r="R26" s="187" t="s">
        <v>554</v>
      </c>
      <c r="S26" s="187" t="s">
        <v>189</v>
      </c>
      <c r="T26" s="188" t="s">
        <v>209</v>
      </c>
      <c r="U26" s="156">
        <v>6.2E-2</v>
      </c>
      <c r="V26" s="156">
        <f t="shared" si="6"/>
        <v>0.19</v>
      </c>
      <c r="W26" s="156"/>
      <c r="X26" s="156" t="s">
        <v>210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82">
        <v>8</v>
      </c>
      <c r="B27" s="183" t="s">
        <v>1087</v>
      </c>
      <c r="C27" s="191" t="s">
        <v>1088</v>
      </c>
      <c r="D27" s="184" t="s">
        <v>247</v>
      </c>
      <c r="E27" s="185">
        <v>1</v>
      </c>
      <c r="F27" s="186"/>
      <c r="G27" s="187">
        <f t="shared" si="0"/>
        <v>0</v>
      </c>
      <c r="H27" s="186"/>
      <c r="I27" s="187">
        <f t="shared" si="1"/>
        <v>0</v>
      </c>
      <c r="J27" s="186"/>
      <c r="K27" s="187">
        <f t="shared" si="2"/>
        <v>0</v>
      </c>
      <c r="L27" s="187">
        <v>15</v>
      </c>
      <c r="M27" s="187">
        <f t="shared" si="3"/>
        <v>0</v>
      </c>
      <c r="N27" s="187">
        <v>0</v>
      </c>
      <c r="O27" s="187">
        <f t="shared" si="4"/>
        <v>0</v>
      </c>
      <c r="P27" s="187">
        <v>0</v>
      </c>
      <c r="Q27" s="187">
        <f t="shared" si="5"/>
        <v>0</v>
      </c>
      <c r="R27" s="187" t="s">
        <v>554</v>
      </c>
      <c r="S27" s="187" t="s">
        <v>189</v>
      </c>
      <c r="T27" s="188" t="s">
        <v>209</v>
      </c>
      <c r="U27" s="156">
        <v>0.48199999999999998</v>
      </c>
      <c r="V27" s="156">
        <f t="shared" si="6"/>
        <v>0.48</v>
      </c>
      <c r="W27" s="156"/>
      <c r="X27" s="156" t="s">
        <v>210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2">
        <v>9</v>
      </c>
      <c r="B28" s="183" t="s">
        <v>1089</v>
      </c>
      <c r="C28" s="191" t="s">
        <v>1090</v>
      </c>
      <c r="D28" s="184" t="s">
        <v>247</v>
      </c>
      <c r="E28" s="185">
        <v>1</v>
      </c>
      <c r="F28" s="186"/>
      <c r="G28" s="187">
        <f t="shared" si="0"/>
        <v>0</v>
      </c>
      <c r="H28" s="186"/>
      <c r="I28" s="187">
        <f t="shared" si="1"/>
        <v>0</v>
      </c>
      <c r="J28" s="186"/>
      <c r="K28" s="187">
        <f t="shared" si="2"/>
        <v>0</v>
      </c>
      <c r="L28" s="187">
        <v>15</v>
      </c>
      <c r="M28" s="187">
        <f t="shared" si="3"/>
        <v>0</v>
      </c>
      <c r="N28" s="187">
        <v>3.8000000000000002E-4</v>
      </c>
      <c r="O28" s="187">
        <f t="shared" si="4"/>
        <v>0</v>
      </c>
      <c r="P28" s="187">
        <v>0</v>
      </c>
      <c r="Q28" s="187">
        <f t="shared" si="5"/>
        <v>0</v>
      </c>
      <c r="R28" s="187" t="s">
        <v>554</v>
      </c>
      <c r="S28" s="187" t="s">
        <v>189</v>
      </c>
      <c r="T28" s="188" t="s">
        <v>209</v>
      </c>
      <c r="U28" s="156">
        <v>0.20599999999999999</v>
      </c>
      <c r="V28" s="156">
        <f t="shared" si="6"/>
        <v>0.21</v>
      </c>
      <c r="W28" s="156"/>
      <c r="X28" s="156" t="s">
        <v>210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2">
        <v>10</v>
      </c>
      <c r="B29" s="183" t="s">
        <v>1091</v>
      </c>
      <c r="C29" s="191" t="s">
        <v>1092</v>
      </c>
      <c r="D29" s="184" t="s">
        <v>247</v>
      </c>
      <c r="E29" s="185">
        <v>2</v>
      </c>
      <c r="F29" s="186"/>
      <c r="G29" s="187">
        <f t="shared" si="0"/>
        <v>0</v>
      </c>
      <c r="H29" s="186"/>
      <c r="I29" s="187">
        <f t="shared" si="1"/>
        <v>0</v>
      </c>
      <c r="J29" s="186"/>
      <c r="K29" s="187">
        <f t="shared" si="2"/>
        <v>0</v>
      </c>
      <c r="L29" s="187">
        <v>15</v>
      </c>
      <c r="M29" s="187">
        <f t="shared" si="3"/>
        <v>0</v>
      </c>
      <c r="N29" s="187">
        <v>6.0999999999999997E-4</v>
      </c>
      <c r="O29" s="187">
        <f t="shared" si="4"/>
        <v>0</v>
      </c>
      <c r="P29" s="187">
        <v>0</v>
      </c>
      <c r="Q29" s="187">
        <f t="shared" si="5"/>
        <v>0</v>
      </c>
      <c r="R29" s="187" t="s">
        <v>554</v>
      </c>
      <c r="S29" s="187" t="s">
        <v>189</v>
      </c>
      <c r="T29" s="188" t="s">
        <v>209</v>
      </c>
      <c r="U29" s="156">
        <v>0.22700000000000001</v>
      </c>
      <c r="V29" s="156">
        <f t="shared" si="6"/>
        <v>0.45</v>
      </c>
      <c r="W29" s="156"/>
      <c r="X29" s="156" t="s">
        <v>210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4">
        <v>11</v>
      </c>
      <c r="B30" s="165" t="s">
        <v>1093</v>
      </c>
      <c r="C30" s="174" t="s">
        <v>1094</v>
      </c>
      <c r="D30" s="166" t="s">
        <v>188</v>
      </c>
      <c r="E30" s="167">
        <v>1</v>
      </c>
      <c r="F30" s="168"/>
      <c r="G30" s="169">
        <f t="shared" si="0"/>
        <v>0</v>
      </c>
      <c r="H30" s="168"/>
      <c r="I30" s="169">
        <f t="shared" si="1"/>
        <v>0</v>
      </c>
      <c r="J30" s="168"/>
      <c r="K30" s="169">
        <f t="shared" si="2"/>
        <v>0</v>
      </c>
      <c r="L30" s="169">
        <v>15</v>
      </c>
      <c r="M30" s="169">
        <f t="shared" si="3"/>
        <v>0</v>
      </c>
      <c r="N30" s="169">
        <v>0</v>
      </c>
      <c r="O30" s="169">
        <f t="shared" si="4"/>
        <v>0</v>
      </c>
      <c r="P30" s="169">
        <v>0</v>
      </c>
      <c r="Q30" s="169">
        <f t="shared" si="5"/>
        <v>0</v>
      </c>
      <c r="R30" s="169"/>
      <c r="S30" s="169" t="s">
        <v>189</v>
      </c>
      <c r="T30" s="170" t="s">
        <v>190</v>
      </c>
      <c r="U30" s="156">
        <v>0</v>
      </c>
      <c r="V30" s="156">
        <f t="shared" si="6"/>
        <v>0</v>
      </c>
      <c r="W30" s="156"/>
      <c r="X30" s="156" t="s">
        <v>191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200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9" t="s">
        <v>1095</v>
      </c>
      <c r="D31" s="250"/>
      <c r="E31" s="250"/>
      <c r="F31" s="250"/>
      <c r="G31" s="250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194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1" t="str">
        <f>C31</f>
        <v>náklady spojené s provedením všech technickými normami předepsaných zkoušek a revizí stavebních konstrukcí nebo stavebních prací.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4">
        <v>12</v>
      </c>
      <c r="B32" s="165" t="s">
        <v>1096</v>
      </c>
      <c r="C32" s="174" t="s">
        <v>1097</v>
      </c>
      <c r="D32" s="166" t="s">
        <v>252</v>
      </c>
      <c r="E32" s="167">
        <v>4.3110000000000002E-2</v>
      </c>
      <c r="F32" s="168"/>
      <c r="G32" s="169">
        <f>ROUND(E32*F32,2)</f>
        <v>0</v>
      </c>
      <c r="H32" s="168"/>
      <c r="I32" s="169">
        <f>ROUND(E32*H32,2)</f>
        <v>0</v>
      </c>
      <c r="J32" s="168"/>
      <c r="K32" s="169">
        <f>ROUND(E32*J32,2)</f>
        <v>0</v>
      </c>
      <c r="L32" s="169">
        <v>15</v>
      </c>
      <c r="M32" s="169">
        <f>G32*(1+L32/100)</f>
        <v>0</v>
      </c>
      <c r="N32" s="169">
        <v>0</v>
      </c>
      <c r="O32" s="169">
        <f>ROUND(E32*N32,2)</f>
        <v>0</v>
      </c>
      <c r="P32" s="169">
        <v>0</v>
      </c>
      <c r="Q32" s="169">
        <f>ROUND(E32*P32,2)</f>
        <v>0</v>
      </c>
      <c r="R32" s="169" t="s">
        <v>554</v>
      </c>
      <c r="S32" s="169" t="s">
        <v>189</v>
      </c>
      <c r="T32" s="170" t="s">
        <v>209</v>
      </c>
      <c r="U32" s="156">
        <v>1.333</v>
      </c>
      <c r="V32" s="156">
        <f>ROUND(E32*U32,2)</f>
        <v>0.06</v>
      </c>
      <c r="W32" s="156"/>
      <c r="X32" s="156" t="s">
        <v>502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503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60" t="s">
        <v>753</v>
      </c>
      <c r="D33" s="261"/>
      <c r="E33" s="261"/>
      <c r="F33" s="261"/>
      <c r="G33" s="261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213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58" t="s">
        <v>184</v>
      </c>
      <c r="B34" s="159" t="s">
        <v>142</v>
      </c>
      <c r="C34" s="173" t="s">
        <v>143</v>
      </c>
      <c r="D34" s="160"/>
      <c r="E34" s="161"/>
      <c r="F34" s="162"/>
      <c r="G34" s="162">
        <f>SUMIF(AG35:AG36,"&lt;&gt;NOR",G35:G36)</f>
        <v>0</v>
      </c>
      <c r="H34" s="162"/>
      <c r="I34" s="162">
        <f>SUM(I35:I36)</f>
        <v>0</v>
      </c>
      <c r="J34" s="162"/>
      <c r="K34" s="162">
        <f>SUM(K35:K36)</f>
        <v>0</v>
      </c>
      <c r="L34" s="162"/>
      <c r="M34" s="162">
        <f>SUM(M35:M36)</f>
        <v>0</v>
      </c>
      <c r="N34" s="162"/>
      <c r="O34" s="162">
        <f>SUM(O35:O36)</f>
        <v>0</v>
      </c>
      <c r="P34" s="162"/>
      <c r="Q34" s="162">
        <f>SUM(Q35:Q36)</f>
        <v>0</v>
      </c>
      <c r="R34" s="162"/>
      <c r="S34" s="162"/>
      <c r="T34" s="163"/>
      <c r="U34" s="157"/>
      <c r="V34" s="157">
        <f>SUM(V35:V36)</f>
        <v>0.35</v>
      </c>
      <c r="W34" s="157"/>
      <c r="X34" s="157"/>
      <c r="AG34" t="s">
        <v>185</v>
      </c>
    </row>
    <row r="35" spans="1:60" ht="22.5" outlineLevel="1" x14ac:dyDescent="0.2">
      <c r="A35" s="164">
        <v>13</v>
      </c>
      <c r="B35" s="165" t="s">
        <v>1098</v>
      </c>
      <c r="C35" s="174" t="s">
        <v>1099</v>
      </c>
      <c r="D35" s="166" t="s">
        <v>232</v>
      </c>
      <c r="E35" s="167">
        <v>3</v>
      </c>
      <c r="F35" s="168"/>
      <c r="G35" s="169">
        <f>ROUND(E35*F35,2)</f>
        <v>0</v>
      </c>
      <c r="H35" s="168"/>
      <c r="I35" s="169">
        <f>ROUND(E35*H35,2)</f>
        <v>0</v>
      </c>
      <c r="J35" s="168"/>
      <c r="K35" s="169">
        <f>ROUND(E35*J35,2)</f>
        <v>0</v>
      </c>
      <c r="L35" s="169">
        <v>15</v>
      </c>
      <c r="M35" s="169">
        <f>G35*(1+L35/100)</f>
        <v>0</v>
      </c>
      <c r="N35" s="169">
        <v>9.0000000000000006E-5</v>
      </c>
      <c r="O35" s="169">
        <f>ROUND(E35*N35,2)</f>
        <v>0</v>
      </c>
      <c r="P35" s="169">
        <v>0</v>
      </c>
      <c r="Q35" s="169">
        <f>ROUND(E35*P35,2)</f>
        <v>0</v>
      </c>
      <c r="R35" s="169" t="s">
        <v>783</v>
      </c>
      <c r="S35" s="169" t="s">
        <v>189</v>
      </c>
      <c r="T35" s="170" t="s">
        <v>209</v>
      </c>
      <c r="U35" s="156">
        <v>0.11600000000000001</v>
      </c>
      <c r="V35" s="156">
        <f>ROUND(E35*U35,2)</f>
        <v>0.35</v>
      </c>
      <c r="W35" s="156"/>
      <c r="X35" s="156" t="s">
        <v>210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60" t="s">
        <v>1100</v>
      </c>
      <c r="D36" s="261"/>
      <c r="E36" s="261"/>
      <c r="F36" s="261"/>
      <c r="G36" s="261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213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58" t="s">
        <v>184</v>
      </c>
      <c r="B37" s="159" t="s">
        <v>150</v>
      </c>
      <c r="C37" s="173" t="s">
        <v>151</v>
      </c>
      <c r="D37" s="160"/>
      <c r="E37" s="161"/>
      <c r="F37" s="162"/>
      <c r="G37" s="162">
        <f>SUMIF(AG38:AG43,"&lt;&gt;NOR",G38:G43)</f>
        <v>0</v>
      </c>
      <c r="H37" s="162"/>
      <c r="I37" s="162">
        <f>SUM(I38:I43)</f>
        <v>0</v>
      </c>
      <c r="J37" s="162"/>
      <c r="K37" s="162">
        <f>SUM(K38:K43)</f>
        <v>0</v>
      </c>
      <c r="L37" s="162"/>
      <c r="M37" s="162">
        <f>SUM(M38:M43)</f>
        <v>0</v>
      </c>
      <c r="N37" s="162"/>
      <c r="O37" s="162">
        <f>SUM(O38:O43)</f>
        <v>0</v>
      </c>
      <c r="P37" s="162"/>
      <c r="Q37" s="162">
        <f>SUM(Q38:Q43)</f>
        <v>0</v>
      </c>
      <c r="R37" s="162"/>
      <c r="S37" s="162"/>
      <c r="T37" s="163"/>
      <c r="U37" s="157"/>
      <c r="V37" s="157">
        <f>SUM(V38:V43)</f>
        <v>0.3</v>
      </c>
      <c r="W37" s="157"/>
      <c r="X37" s="157"/>
      <c r="AG37" t="s">
        <v>185</v>
      </c>
    </row>
    <row r="38" spans="1:60" outlineLevel="1" x14ac:dyDescent="0.2">
      <c r="A38" s="182">
        <v>14</v>
      </c>
      <c r="B38" s="183" t="s">
        <v>1062</v>
      </c>
      <c r="C38" s="191" t="s">
        <v>1063</v>
      </c>
      <c r="D38" s="184" t="s">
        <v>252</v>
      </c>
      <c r="E38" s="185">
        <v>9.7000000000000003E-2</v>
      </c>
      <c r="F38" s="186"/>
      <c r="G38" s="187">
        <f>ROUND(E38*F38,2)</f>
        <v>0</v>
      </c>
      <c r="H38" s="186"/>
      <c r="I38" s="187">
        <f>ROUND(E38*H38,2)</f>
        <v>0</v>
      </c>
      <c r="J38" s="186"/>
      <c r="K38" s="187">
        <f>ROUND(E38*J38,2)</f>
        <v>0</v>
      </c>
      <c r="L38" s="187">
        <v>15</v>
      </c>
      <c r="M38" s="187">
        <f>G38*(1+L38/100)</f>
        <v>0</v>
      </c>
      <c r="N38" s="187">
        <v>0</v>
      </c>
      <c r="O38" s="187">
        <f>ROUND(E38*N38,2)</f>
        <v>0</v>
      </c>
      <c r="P38" s="187">
        <v>0</v>
      </c>
      <c r="Q38" s="187">
        <f>ROUND(E38*P38,2)</f>
        <v>0</v>
      </c>
      <c r="R38" s="187"/>
      <c r="S38" s="187" t="s">
        <v>189</v>
      </c>
      <c r="T38" s="188" t="s">
        <v>209</v>
      </c>
      <c r="U38" s="156">
        <v>2.6120000000000001</v>
      </c>
      <c r="V38" s="156">
        <f>ROUND(E38*U38,2)</f>
        <v>0.25</v>
      </c>
      <c r="W38" s="156"/>
      <c r="X38" s="156" t="s">
        <v>841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842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4">
        <v>15</v>
      </c>
      <c r="B39" s="165" t="s">
        <v>1064</v>
      </c>
      <c r="C39" s="174" t="s">
        <v>1065</v>
      </c>
      <c r="D39" s="166" t="s">
        <v>252</v>
      </c>
      <c r="E39" s="167">
        <v>9.7000000000000003E-2</v>
      </c>
      <c r="F39" s="168"/>
      <c r="G39" s="169">
        <f>ROUND(E39*F39,2)</f>
        <v>0</v>
      </c>
      <c r="H39" s="168"/>
      <c r="I39" s="169">
        <f>ROUND(E39*H39,2)</f>
        <v>0</v>
      </c>
      <c r="J39" s="168"/>
      <c r="K39" s="169">
        <f>ROUND(E39*J39,2)</f>
        <v>0</v>
      </c>
      <c r="L39" s="169">
        <v>15</v>
      </c>
      <c r="M39" s="169">
        <f>G39*(1+L39/100)</f>
        <v>0</v>
      </c>
      <c r="N39" s="169">
        <v>0</v>
      </c>
      <c r="O39" s="169">
        <f>ROUND(E39*N39,2)</f>
        <v>0</v>
      </c>
      <c r="P39" s="169">
        <v>0</v>
      </c>
      <c r="Q39" s="169">
        <f>ROUND(E39*P39,2)</f>
        <v>0</v>
      </c>
      <c r="R39" s="169" t="s">
        <v>1066</v>
      </c>
      <c r="S39" s="169" t="s">
        <v>189</v>
      </c>
      <c r="T39" s="170" t="s">
        <v>209</v>
      </c>
      <c r="U39" s="156">
        <v>6.0000000000000001E-3</v>
      </c>
      <c r="V39" s="156">
        <f>ROUND(E39*U39,2)</f>
        <v>0</v>
      </c>
      <c r="W39" s="156"/>
      <c r="X39" s="156" t="s">
        <v>841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842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60" t="s">
        <v>1067</v>
      </c>
      <c r="D40" s="261"/>
      <c r="E40" s="261"/>
      <c r="F40" s="261"/>
      <c r="G40" s="261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213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2">
        <v>16</v>
      </c>
      <c r="B41" s="183" t="s">
        <v>839</v>
      </c>
      <c r="C41" s="191" t="s">
        <v>840</v>
      </c>
      <c r="D41" s="184" t="s">
        <v>252</v>
      </c>
      <c r="E41" s="185">
        <v>9.7000000000000003E-2</v>
      </c>
      <c r="F41" s="186"/>
      <c r="G41" s="187">
        <f>ROUND(E41*F41,2)</f>
        <v>0</v>
      </c>
      <c r="H41" s="186"/>
      <c r="I41" s="187">
        <f>ROUND(E41*H41,2)</f>
        <v>0</v>
      </c>
      <c r="J41" s="186"/>
      <c r="K41" s="187">
        <f>ROUND(E41*J41,2)</f>
        <v>0</v>
      </c>
      <c r="L41" s="187">
        <v>15</v>
      </c>
      <c r="M41" s="187">
        <f>G41*(1+L41/100)</f>
        <v>0</v>
      </c>
      <c r="N41" s="187">
        <v>0</v>
      </c>
      <c r="O41" s="187">
        <f>ROUND(E41*N41,2)</f>
        <v>0</v>
      </c>
      <c r="P41" s="187">
        <v>0</v>
      </c>
      <c r="Q41" s="187">
        <f>ROUND(E41*P41,2)</f>
        <v>0</v>
      </c>
      <c r="R41" s="187" t="s">
        <v>418</v>
      </c>
      <c r="S41" s="187" t="s">
        <v>189</v>
      </c>
      <c r="T41" s="188" t="s">
        <v>209</v>
      </c>
      <c r="U41" s="156">
        <v>0.49</v>
      </c>
      <c r="V41" s="156">
        <f>ROUND(E41*U41,2)</f>
        <v>0.05</v>
      </c>
      <c r="W41" s="156"/>
      <c r="X41" s="156" t="s">
        <v>841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842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2">
        <v>17</v>
      </c>
      <c r="B42" s="183" t="s">
        <v>845</v>
      </c>
      <c r="C42" s="191" t="s">
        <v>846</v>
      </c>
      <c r="D42" s="184" t="s">
        <v>252</v>
      </c>
      <c r="E42" s="185">
        <v>1.4550000000000001</v>
      </c>
      <c r="F42" s="186"/>
      <c r="G42" s="187">
        <f>ROUND(E42*F42,2)</f>
        <v>0</v>
      </c>
      <c r="H42" s="186"/>
      <c r="I42" s="187">
        <f>ROUND(E42*H42,2)</f>
        <v>0</v>
      </c>
      <c r="J42" s="186"/>
      <c r="K42" s="187">
        <f>ROUND(E42*J42,2)</f>
        <v>0</v>
      </c>
      <c r="L42" s="187">
        <v>15</v>
      </c>
      <c r="M42" s="187">
        <f>G42*(1+L42/100)</f>
        <v>0</v>
      </c>
      <c r="N42" s="187">
        <v>0</v>
      </c>
      <c r="O42" s="187">
        <f>ROUND(E42*N42,2)</f>
        <v>0</v>
      </c>
      <c r="P42" s="187">
        <v>0</v>
      </c>
      <c r="Q42" s="187">
        <f>ROUND(E42*P42,2)</f>
        <v>0</v>
      </c>
      <c r="R42" s="187" t="s">
        <v>418</v>
      </c>
      <c r="S42" s="187" t="s">
        <v>189</v>
      </c>
      <c r="T42" s="188" t="s">
        <v>209</v>
      </c>
      <c r="U42" s="156">
        <v>0</v>
      </c>
      <c r="V42" s="156">
        <f>ROUND(E42*U42,2)</f>
        <v>0</v>
      </c>
      <c r="W42" s="156"/>
      <c r="X42" s="156" t="s">
        <v>841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842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2">
        <v>18</v>
      </c>
      <c r="B43" s="183" t="s">
        <v>821</v>
      </c>
      <c r="C43" s="191" t="s">
        <v>822</v>
      </c>
      <c r="D43" s="184" t="s">
        <v>252</v>
      </c>
      <c r="E43" s="185">
        <v>9.7000000000000003E-2</v>
      </c>
      <c r="F43" s="186"/>
      <c r="G43" s="187">
        <f>ROUND(E43*F43,2)</f>
        <v>0</v>
      </c>
      <c r="H43" s="186"/>
      <c r="I43" s="187">
        <f>ROUND(E43*H43,2)</f>
        <v>0</v>
      </c>
      <c r="J43" s="186"/>
      <c r="K43" s="187">
        <f>ROUND(E43*J43,2)</f>
        <v>0</v>
      </c>
      <c r="L43" s="187">
        <v>15</v>
      </c>
      <c r="M43" s="187">
        <f>G43*(1+L43/100)</f>
        <v>0</v>
      </c>
      <c r="N43" s="187">
        <v>0</v>
      </c>
      <c r="O43" s="187">
        <f>ROUND(E43*N43,2)</f>
        <v>0</v>
      </c>
      <c r="P43" s="187">
        <v>0</v>
      </c>
      <c r="Q43" s="187">
        <f>ROUND(E43*P43,2)</f>
        <v>0</v>
      </c>
      <c r="R43" s="187" t="s">
        <v>418</v>
      </c>
      <c r="S43" s="187" t="s">
        <v>189</v>
      </c>
      <c r="T43" s="188" t="s">
        <v>209</v>
      </c>
      <c r="U43" s="156">
        <v>0</v>
      </c>
      <c r="V43" s="156">
        <f>ROUND(E43*U43,2)</f>
        <v>0</v>
      </c>
      <c r="W43" s="156"/>
      <c r="X43" s="156" t="s">
        <v>841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842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58" t="s">
        <v>184</v>
      </c>
      <c r="B44" s="159" t="s">
        <v>153</v>
      </c>
      <c r="C44" s="173" t="s">
        <v>27</v>
      </c>
      <c r="D44" s="160"/>
      <c r="E44" s="161"/>
      <c r="F44" s="162"/>
      <c r="G44" s="162">
        <f>SUMIF(AG45:AG45,"&lt;&gt;NOR",G45:G45)</f>
        <v>0</v>
      </c>
      <c r="H44" s="162"/>
      <c r="I44" s="162">
        <f>SUM(I45:I45)</f>
        <v>0</v>
      </c>
      <c r="J44" s="162"/>
      <c r="K44" s="162">
        <f>SUM(K45:K45)</f>
        <v>0</v>
      </c>
      <c r="L44" s="162"/>
      <c r="M44" s="162">
        <f>SUM(M45:M45)</f>
        <v>0</v>
      </c>
      <c r="N44" s="162"/>
      <c r="O44" s="162">
        <f>SUM(O45:O45)</f>
        <v>0</v>
      </c>
      <c r="P44" s="162"/>
      <c r="Q44" s="162">
        <f>SUM(Q45:Q45)</f>
        <v>0</v>
      </c>
      <c r="R44" s="162"/>
      <c r="S44" s="162"/>
      <c r="T44" s="163"/>
      <c r="U44" s="157"/>
      <c r="V44" s="157">
        <f>SUM(V45:V45)</f>
        <v>0</v>
      </c>
      <c r="W44" s="157"/>
      <c r="X44" s="157"/>
      <c r="AG44" t="s">
        <v>185</v>
      </c>
    </row>
    <row r="45" spans="1:60" outlineLevel="1" x14ac:dyDescent="0.2">
      <c r="A45" s="182">
        <v>19</v>
      </c>
      <c r="B45" s="183" t="s">
        <v>186</v>
      </c>
      <c r="C45" s="191" t="s">
        <v>187</v>
      </c>
      <c r="D45" s="184" t="s">
        <v>188</v>
      </c>
      <c r="E45" s="185">
        <v>1</v>
      </c>
      <c r="F45" s="186"/>
      <c r="G45" s="187">
        <f>ROUND(E45*F45,2)</f>
        <v>0</v>
      </c>
      <c r="H45" s="186"/>
      <c r="I45" s="187">
        <f>ROUND(E45*H45,2)</f>
        <v>0</v>
      </c>
      <c r="J45" s="186"/>
      <c r="K45" s="187">
        <f>ROUND(E45*J45,2)</f>
        <v>0</v>
      </c>
      <c r="L45" s="187">
        <v>15</v>
      </c>
      <c r="M45" s="187">
        <f>G45*(1+L45/100)</f>
        <v>0</v>
      </c>
      <c r="N45" s="187">
        <v>0</v>
      </c>
      <c r="O45" s="187">
        <f>ROUND(E45*N45,2)</f>
        <v>0</v>
      </c>
      <c r="P45" s="187">
        <v>0</v>
      </c>
      <c r="Q45" s="187">
        <f>ROUND(E45*P45,2)</f>
        <v>0</v>
      </c>
      <c r="R45" s="187"/>
      <c r="S45" s="187" t="s">
        <v>189</v>
      </c>
      <c r="T45" s="188" t="s">
        <v>190</v>
      </c>
      <c r="U45" s="156">
        <v>0</v>
      </c>
      <c r="V45" s="156">
        <f>ROUND(E45*U45,2)</f>
        <v>0</v>
      </c>
      <c r="W45" s="156"/>
      <c r="X45" s="156" t="s">
        <v>191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192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58" t="s">
        <v>184</v>
      </c>
      <c r="B46" s="159" t="s">
        <v>154</v>
      </c>
      <c r="C46" s="173" t="s">
        <v>28</v>
      </c>
      <c r="D46" s="160"/>
      <c r="E46" s="161"/>
      <c r="F46" s="162"/>
      <c r="G46" s="162">
        <f>SUMIF(AG47:AG48,"&lt;&gt;NOR",G47:G48)</f>
        <v>0</v>
      </c>
      <c r="H46" s="162"/>
      <c r="I46" s="162">
        <f>SUM(I47:I48)</f>
        <v>0</v>
      </c>
      <c r="J46" s="162"/>
      <c r="K46" s="162">
        <f>SUM(K47:K48)</f>
        <v>0</v>
      </c>
      <c r="L46" s="162"/>
      <c r="M46" s="162">
        <f>SUM(M47:M48)</f>
        <v>0</v>
      </c>
      <c r="N46" s="162"/>
      <c r="O46" s="162">
        <f>SUM(O47:O48)</f>
        <v>0</v>
      </c>
      <c r="P46" s="162"/>
      <c r="Q46" s="162">
        <f>SUM(Q47:Q48)</f>
        <v>0</v>
      </c>
      <c r="R46" s="162"/>
      <c r="S46" s="162"/>
      <c r="T46" s="163"/>
      <c r="U46" s="157"/>
      <c r="V46" s="157">
        <f>SUM(V47:V48)</f>
        <v>0</v>
      </c>
      <c r="W46" s="157"/>
      <c r="X46" s="157"/>
      <c r="AG46" t="s">
        <v>185</v>
      </c>
    </row>
    <row r="47" spans="1:60" outlineLevel="1" x14ac:dyDescent="0.2">
      <c r="A47" s="182">
        <v>20</v>
      </c>
      <c r="B47" s="183" t="s">
        <v>1068</v>
      </c>
      <c r="C47" s="191" t="s">
        <v>1069</v>
      </c>
      <c r="D47" s="184" t="s">
        <v>188</v>
      </c>
      <c r="E47" s="185">
        <v>1</v>
      </c>
      <c r="F47" s="186"/>
      <c r="G47" s="187">
        <f>ROUND(E47*F47,2)</f>
        <v>0</v>
      </c>
      <c r="H47" s="186"/>
      <c r="I47" s="187">
        <f>ROUND(E47*H47,2)</f>
        <v>0</v>
      </c>
      <c r="J47" s="186"/>
      <c r="K47" s="187">
        <f>ROUND(E47*J47,2)</f>
        <v>0</v>
      </c>
      <c r="L47" s="187">
        <v>15</v>
      </c>
      <c r="M47" s="187">
        <f>G47*(1+L47/100)</f>
        <v>0</v>
      </c>
      <c r="N47" s="187">
        <v>0</v>
      </c>
      <c r="O47" s="187">
        <f>ROUND(E47*N47,2)</f>
        <v>0</v>
      </c>
      <c r="P47" s="187">
        <v>0</v>
      </c>
      <c r="Q47" s="187">
        <f>ROUND(E47*P47,2)</f>
        <v>0</v>
      </c>
      <c r="R47" s="187"/>
      <c r="S47" s="187" t="s">
        <v>189</v>
      </c>
      <c r="T47" s="188" t="s">
        <v>190</v>
      </c>
      <c r="U47" s="156">
        <v>0</v>
      </c>
      <c r="V47" s="156">
        <f>ROUND(E47*U47,2)</f>
        <v>0</v>
      </c>
      <c r="W47" s="156"/>
      <c r="X47" s="156" t="s">
        <v>191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1070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4">
        <v>21</v>
      </c>
      <c r="B48" s="165" t="s">
        <v>1071</v>
      </c>
      <c r="C48" s="174" t="s">
        <v>1072</v>
      </c>
      <c r="D48" s="166" t="s">
        <v>188</v>
      </c>
      <c r="E48" s="167">
        <v>1</v>
      </c>
      <c r="F48" s="168"/>
      <c r="G48" s="169">
        <f>ROUND(E48*F48,2)</f>
        <v>0</v>
      </c>
      <c r="H48" s="168"/>
      <c r="I48" s="169">
        <f>ROUND(E48*H48,2)</f>
        <v>0</v>
      </c>
      <c r="J48" s="168"/>
      <c r="K48" s="169">
        <f>ROUND(E48*J48,2)</f>
        <v>0</v>
      </c>
      <c r="L48" s="169">
        <v>15</v>
      </c>
      <c r="M48" s="169">
        <f>G48*(1+L48/100)</f>
        <v>0</v>
      </c>
      <c r="N48" s="169">
        <v>0</v>
      </c>
      <c r="O48" s="169">
        <f>ROUND(E48*N48,2)</f>
        <v>0</v>
      </c>
      <c r="P48" s="169">
        <v>0</v>
      </c>
      <c r="Q48" s="169">
        <f>ROUND(E48*P48,2)</f>
        <v>0</v>
      </c>
      <c r="R48" s="169"/>
      <c r="S48" s="169" t="s">
        <v>189</v>
      </c>
      <c r="T48" s="170" t="s">
        <v>190</v>
      </c>
      <c r="U48" s="156">
        <v>0</v>
      </c>
      <c r="V48" s="156">
        <f>ROUND(E48*U48,2)</f>
        <v>0</v>
      </c>
      <c r="W48" s="156"/>
      <c r="X48" s="156" t="s">
        <v>191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192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33" x14ac:dyDescent="0.2">
      <c r="A49" s="3"/>
      <c r="B49" s="4"/>
      <c r="C49" s="17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171</v>
      </c>
    </row>
    <row r="50" spans="1:33" x14ac:dyDescent="0.2">
      <c r="A50" s="150"/>
      <c r="B50" s="151" t="s">
        <v>29</v>
      </c>
      <c r="C50" s="176"/>
      <c r="D50" s="152"/>
      <c r="E50" s="153"/>
      <c r="F50" s="153"/>
      <c r="G50" s="172">
        <f>G8+G11+G14+G17+G34+G37+G44+G46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202</v>
      </c>
    </row>
    <row r="51" spans="1:33" x14ac:dyDescent="0.2">
      <c r="C51" s="177"/>
      <c r="D51" s="10"/>
      <c r="AG51" t="s">
        <v>203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lm4abYwq/CpGW38HAj44ONL7pEObNX96EzyAr/OFDzQrSFuc/7PFd0A94P/te3HjQKVVzPEGxpLHLWGSqjMJw==" saltValue="qh3H8kgCnP9U7TpP2ed81A==" spinCount="100000" sheet="1"/>
  <mergeCells count="16">
    <mergeCell ref="C13:G13"/>
    <mergeCell ref="A1:G1"/>
    <mergeCell ref="C2:G2"/>
    <mergeCell ref="C3:G3"/>
    <mergeCell ref="C4:G4"/>
    <mergeCell ref="C10:G10"/>
    <mergeCell ref="C31:G31"/>
    <mergeCell ref="C33:G33"/>
    <mergeCell ref="C36:G36"/>
    <mergeCell ref="C40:G40"/>
    <mergeCell ref="C16:G16"/>
    <mergeCell ref="C19:G19"/>
    <mergeCell ref="C20:G20"/>
    <mergeCell ref="C21:G21"/>
    <mergeCell ref="C23:G23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204</v>
      </c>
      <c r="B1" s="251"/>
      <c r="C1" s="251"/>
      <c r="D1" s="251"/>
      <c r="E1" s="251"/>
      <c r="F1" s="251"/>
      <c r="G1" s="251"/>
      <c r="AG1" t="s">
        <v>156</v>
      </c>
    </row>
    <row r="2" spans="1:60" ht="24.95" customHeight="1" x14ac:dyDescent="0.2">
      <c r="A2" s="139" t="s">
        <v>7</v>
      </c>
      <c r="B2" s="49" t="s">
        <v>44</v>
      </c>
      <c r="C2" s="252" t="s">
        <v>45</v>
      </c>
      <c r="D2" s="253"/>
      <c r="E2" s="253"/>
      <c r="F2" s="253"/>
      <c r="G2" s="254"/>
      <c r="AG2" t="s">
        <v>157</v>
      </c>
    </row>
    <row r="3" spans="1:60" ht="24.95" customHeight="1" x14ac:dyDescent="0.2">
      <c r="A3" s="139" t="s">
        <v>8</v>
      </c>
      <c r="B3" s="49" t="s">
        <v>54</v>
      </c>
      <c r="C3" s="252" t="s">
        <v>57</v>
      </c>
      <c r="D3" s="253"/>
      <c r="E3" s="253"/>
      <c r="F3" s="253"/>
      <c r="G3" s="254"/>
      <c r="AC3" s="121" t="s">
        <v>157</v>
      </c>
      <c r="AG3" t="s">
        <v>161</v>
      </c>
    </row>
    <row r="4" spans="1:60" ht="24.95" customHeight="1" x14ac:dyDescent="0.2">
      <c r="A4" s="140" t="s">
        <v>9</v>
      </c>
      <c r="B4" s="141" t="s">
        <v>65</v>
      </c>
      <c r="C4" s="255" t="s">
        <v>66</v>
      </c>
      <c r="D4" s="256"/>
      <c r="E4" s="256"/>
      <c r="F4" s="256"/>
      <c r="G4" s="257"/>
      <c r="AG4" t="s">
        <v>162</v>
      </c>
    </row>
    <row r="5" spans="1:60" x14ac:dyDescent="0.2">
      <c r="D5" s="10"/>
    </row>
    <row r="6" spans="1:60" ht="38.25" x14ac:dyDescent="0.2">
      <c r="A6" s="143" t="s">
        <v>163</v>
      </c>
      <c r="B6" s="145" t="s">
        <v>164</v>
      </c>
      <c r="C6" s="145" t="s">
        <v>165</v>
      </c>
      <c r="D6" s="144" t="s">
        <v>166</v>
      </c>
      <c r="E6" s="143" t="s">
        <v>167</v>
      </c>
      <c r="F6" s="142" t="s">
        <v>168</v>
      </c>
      <c r="G6" s="143" t="s">
        <v>29</v>
      </c>
      <c r="H6" s="146" t="s">
        <v>30</v>
      </c>
      <c r="I6" s="146" t="s">
        <v>169</v>
      </c>
      <c r="J6" s="146" t="s">
        <v>31</v>
      </c>
      <c r="K6" s="146" t="s">
        <v>170</v>
      </c>
      <c r="L6" s="146" t="s">
        <v>171</v>
      </c>
      <c r="M6" s="146" t="s">
        <v>172</v>
      </c>
      <c r="N6" s="146" t="s">
        <v>173</v>
      </c>
      <c r="O6" s="146" t="s">
        <v>174</v>
      </c>
      <c r="P6" s="146" t="s">
        <v>175</v>
      </c>
      <c r="Q6" s="146" t="s">
        <v>176</v>
      </c>
      <c r="R6" s="146" t="s">
        <v>177</v>
      </c>
      <c r="S6" s="146" t="s">
        <v>178</v>
      </c>
      <c r="T6" s="146" t="s">
        <v>179</v>
      </c>
      <c r="U6" s="146" t="s">
        <v>180</v>
      </c>
      <c r="V6" s="146" t="s">
        <v>181</v>
      </c>
      <c r="W6" s="146" t="s">
        <v>182</v>
      </c>
      <c r="X6" s="146" t="s">
        <v>183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184</v>
      </c>
      <c r="B8" s="159" t="s">
        <v>78</v>
      </c>
      <c r="C8" s="173" t="s">
        <v>79</v>
      </c>
      <c r="D8" s="160"/>
      <c r="E8" s="161"/>
      <c r="F8" s="162"/>
      <c r="G8" s="162">
        <f>SUMIF(AG9:AG10,"&lt;&gt;NOR",G9:G10)</f>
        <v>0</v>
      </c>
      <c r="H8" s="162"/>
      <c r="I8" s="162">
        <f>SUM(I9:I10)</f>
        <v>0</v>
      </c>
      <c r="J8" s="162"/>
      <c r="K8" s="162">
        <f>SUM(K9:K10)</f>
        <v>0</v>
      </c>
      <c r="L8" s="162"/>
      <c r="M8" s="162">
        <f>SUM(M9:M10)</f>
        <v>0</v>
      </c>
      <c r="N8" s="162"/>
      <c r="O8" s="162">
        <f>SUM(O9:O10)</f>
        <v>0.31</v>
      </c>
      <c r="P8" s="162"/>
      <c r="Q8" s="162">
        <f>SUM(Q9:Q10)</f>
        <v>0</v>
      </c>
      <c r="R8" s="162"/>
      <c r="S8" s="162"/>
      <c r="T8" s="163"/>
      <c r="U8" s="157"/>
      <c r="V8" s="157">
        <f>SUM(V9:V10)</f>
        <v>5.95</v>
      </c>
      <c r="W8" s="157"/>
      <c r="X8" s="157"/>
      <c r="AG8" t="s">
        <v>185</v>
      </c>
    </row>
    <row r="9" spans="1:60" ht="22.5" outlineLevel="1" x14ac:dyDescent="0.2">
      <c r="A9" s="164">
        <v>1</v>
      </c>
      <c r="B9" s="165" t="s">
        <v>1101</v>
      </c>
      <c r="C9" s="174" t="s">
        <v>1102</v>
      </c>
      <c r="D9" s="166" t="s">
        <v>232</v>
      </c>
      <c r="E9" s="167">
        <v>24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15</v>
      </c>
      <c r="M9" s="169">
        <f>G9*(1+L9/100)</f>
        <v>0</v>
      </c>
      <c r="N9" s="169">
        <v>1.299E-2</v>
      </c>
      <c r="O9" s="169">
        <f>ROUND(E9*N9,2)</f>
        <v>0.31</v>
      </c>
      <c r="P9" s="169">
        <v>0</v>
      </c>
      <c r="Q9" s="169">
        <f>ROUND(E9*P9,2)</f>
        <v>0</v>
      </c>
      <c r="R9" s="169" t="s">
        <v>208</v>
      </c>
      <c r="S9" s="169" t="s">
        <v>189</v>
      </c>
      <c r="T9" s="170" t="s">
        <v>209</v>
      </c>
      <c r="U9" s="156">
        <v>0.248</v>
      </c>
      <c r="V9" s="156">
        <f>ROUND(E9*U9,2)</f>
        <v>5.95</v>
      </c>
      <c r="W9" s="156"/>
      <c r="X9" s="156" t="s">
        <v>210</v>
      </c>
      <c r="Y9" s="147"/>
      <c r="Z9" s="147"/>
      <c r="AA9" s="147"/>
      <c r="AB9" s="147"/>
      <c r="AC9" s="147"/>
      <c r="AD9" s="147"/>
      <c r="AE9" s="147"/>
      <c r="AF9" s="147"/>
      <c r="AG9" s="147" t="s">
        <v>211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0" t="s">
        <v>926</v>
      </c>
      <c r="D10" s="261"/>
      <c r="E10" s="261"/>
      <c r="F10" s="261"/>
      <c r="G10" s="26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213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58" t="s">
        <v>184</v>
      </c>
      <c r="B11" s="159" t="s">
        <v>90</v>
      </c>
      <c r="C11" s="173" t="s">
        <v>91</v>
      </c>
      <c r="D11" s="160"/>
      <c r="E11" s="161"/>
      <c r="F11" s="162"/>
      <c r="G11" s="162">
        <f>SUMIF(AG12:AG28,"&lt;&gt;NOR",G12:G28)</f>
        <v>0</v>
      </c>
      <c r="H11" s="162"/>
      <c r="I11" s="162">
        <f>SUM(I12:I28)</f>
        <v>0</v>
      </c>
      <c r="J11" s="162"/>
      <c r="K11" s="162">
        <f>SUM(K12:K28)</f>
        <v>0</v>
      </c>
      <c r="L11" s="162"/>
      <c r="M11" s="162">
        <f>SUM(M12:M28)</f>
        <v>0</v>
      </c>
      <c r="N11" s="162"/>
      <c r="O11" s="162">
        <f>SUM(O12:O28)</f>
        <v>0.01</v>
      </c>
      <c r="P11" s="162"/>
      <c r="Q11" s="162">
        <f>SUM(Q12:Q28)</f>
        <v>0.81</v>
      </c>
      <c r="R11" s="162"/>
      <c r="S11" s="162"/>
      <c r="T11" s="163"/>
      <c r="U11" s="157"/>
      <c r="V11" s="157">
        <f>SUM(V12:V28)</f>
        <v>14.49</v>
      </c>
      <c r="W11" s="157"/>
      <c r="X11" s="157"/>
      <c r="AG11" t="s">
        <v>185</v>
      </c>
    </row>
    <row r="12" spans="1:60" ht="33.75" outlineLevel="1" x14ac:dyDescent="0.2">
      <c r="A12" s="164">
        <v>2</v>
      </c>
      <c r="B12" s="165" t="s">
        <v>1103</v>
      </c>
      <c r="C12" s="174" t="s">
        <v>1104</v>
      </c>
      <c r="D12" s="166" t="s">
        <v>247</v>
      </c>
      <c r="E12" s="167">
        <v>1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15</v>
      </c>
      <c r="M12" s="169">
        <f>G12*(1+L12/100)</f>
        <v>0</v>
      </c>
      <c r="N12" s="169">
        <v>3.4000000000000002E-4</v>
      </c>
      <c r="O12" s="169">
        <f>ROUND(E12*N12,2)</f>
        <v>0</v>
      </c>
      <c r="P12" s="169">
        <v>2.5000000000000001E-2</v>
      </c>
      <c r="Q12" s="169">
        <f>ROUND(E12*P12,2)</f>
        <v>0.03</v>
      </c>
      <c r="R12" s="169" t="s">
        <v>418</v>
      </c>
      <c r="S12" s="169" t="s">
        <v>189</v>
      </c>
      <c r="T12" s="170" t="s">
        <v>209</v>
      </c>
      <c r="U12" s="156">
        <v>0.21299999999999999</v>
      </c>
      <c r="V12" s="156">
        <f>ROUND(E12*U12,2)</f>
        <v>0.21</v>
      </c>
      <c r="W12" s="156"/>
      <c r="X12" s="156" t="s">
        <v>210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60" t="s">
        <v>457</v>
      </c>
      <c r="D13" s="261"/>
      <c r="E13" s="261"/>
      <c r="F13" s="261"/>
      <c r="G13" s="261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213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8" t="s">
        <v>458</v>
      </c>
      <c r="D14" s="259"/>
      <c r="E14" s="259"/>
      <c r="F14" s="259"/>
      <c r="G14" s="259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194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64">
        <v>3</v>
      </c>
      <c r="B15" s="165" t="s">
        <v>1105</v>
      </c>
      <c r="C15" s="174" t="s">
        <v>1106</v>
      </c>
      <c r="D15" s="166" t="s">
        <v>247</v>
      </c>
      <c r="E15" s="167">
        <v>2</v>
      </c>
      <c r="F15" s="168"/>
      <c r="G15" s="169">
        <f>ROUND(E15*F15,2)</f>
        <v>0</v>
      </c>
      <c r="H15" s="168"/>
      <c r="I15" s="169">
        <f>ROUND(E15*H15,2)</f>
        <v>0</v>
      </c>
      <c r="J15" s="168"/>
      <c r="K15" s="169">
        <f>ROUND(E15*J15,2)</f>
        <v>0</v>
      </c>
      <c r="L15" s="169">
        <v>15</v>
      </c>
      <c r="M15" s="169">
        <f>G15*(1+L15/100)</f>
        <v>0</v>
      </c>
      <c r="N15" s="169">
        <v>3.4000000000000002E-4</v>
      </c>
      <c r="O15" s="169">
        <f>ROUND(E15*N15,2)</f>
        <v>0</v>
      </c>
      <c r="P15" s="169">
        <v>5.3999999999999999E-2</v>
      </c>
      <c r="Q15" s="169">
        <f>ROUND(E15*P15,2)</f>
        <v>0.11</v>
      </c>
      <c r="R15" s="169" t="s">
        <v>418</v>
      </c>
      <c r="S15" s="169" t="s">
        <v>189</v>
      </c>
      <c r="T15" s="170" t="s">
        <v>209</v>
      </c>
      <c r="U15" s="156">
        <v>0.38100000000000001</v>
      </c>
      <c r="V15" s="156">
        <f>ROUND(E15*U15,2)</f>
        <v>0.76</v>
      </c>
      <c r="W15" s="156"/>
      <c r="X15" s="156" t="s">
        <v>210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60" t="s">
        <v>457</v>
      </c>
      <c r="D16" s="261"/>
      <c r="E16" s="261"/>
      <c r="F16" s="261"/>
      <c r="G16" s="26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213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58" t="s">
        <v>458</v>
      </c>
      <c r="D17" s="259"/>
      <c r="E17" s="259"/>
      <c r="F17" s="259"/>
      <c r="G17" s="259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194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1" x14ac:dyDescent="0.2">
      <c r="A18" s="164">
        <v>4</v>
      </c>
      <c r="B18" s="165" t="s">
        <v>1107</v>
      </c>
      <c r="C18" s="174" t="s">
        <v>1108</v>
      </c>
      <c r="D18" s="166" t="s">
        <v>247</v>
      </c>
      <c r="E18" s="167">
        <v>1</v>
      </c>
      <c r="F18" s="168"/>
      <c r="G18" s="169">
        <f>ROUND(E18*F18,2)</f>
        <v>0</v>
      </c>
      <c r="H18" s="168"/>
      <c r="I18" s="169">
        <f>ROUND(E18*H18,2)</f>
        <v>0</v>
      </c>
      <c r="J18" s="168"/>
      <c r="K18" s="169">
        <f>ROUND(E18*J18,2)</f>
        <v>0</v>
      </c>
      <c r="L18" s="169">
        <v>15</v>
      </c>
      <c r="M18" s="169">
        <f>G18*(1+L18/100)</f>
        <v>0</v>
      </c>
      <c r="N18" s="169">
        <v>1.33E-3</v>
      </c>
      <c r="O18" s="169">
        <f>ROUND(E18*N18,2)</f>
        <v>0</v>
      </c>
      <c r="P18" s="169">
        <v>7.3999999999999996E-2</v>
      </c>
      <c r="Q18" s="169">
        <f>ROUND(E18*P18,2)</f>
        <v>7.0000000000000007E-2</v>
      </c>
      <c r="R18" s="169" t="s">
        <v>418</v>
      </c>
      <c r="S18" s="169" t="s">
        <v>189</v>
      </c>
      <c r="T18" s="170" t="s">
        <v>209</v>
      </c>
      <c r="U18" s="156">
        <v>0.79600000000000004</v>
      </c>
      <c r="V18" s="156">
        <f>ROUND(E18*U18,2)</f>
        <v>0.8</v>
      </c>
      <c r="W18" s="156"/>
      <c r="X18" s="156" t="s">
        <v>210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0" t="s">
        <v>457</v>
      </c>
      <c r="D19" s="261"/>
      <c r="E19" s="261"/>
      <c r="F19" s="261"/>
      <c r="G19" s="261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213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8" t="s">
        <v>458</v>
      </c>
      <c r="D20" s="259"/>
      <c r="E20" s="259"/>
      <c r="F20" s="259"/>
      <c r="G20" s="259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194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64">
        <v>5</v>
      </c>
      <c r="B21" s="165" t="s">
        <v>1109</v>
      </c>
      <c r="C21" s="174" t="s">
        <v>1110</v>
      </c>
      <c r="D21" s="166" t="s">
        <v>247</v>
      </c>
      <c r="E21" s="167">
        <v>1</v>
      </c>
      <c r="F21" s="168"/>
      <c r="G21" s="169">
        <f>ROUND(E21*F21,2)</f>
        <v>0</v>
      </c>
      <c r="H21" s="168"/>
      <c r="I21" s="169">
        <f>ROUND(E21*H21,2)</f>
        <v>0</v>
      </c>
      <c r="J21" s="168"/>
      <c r="K21" s="169">
        <f>ROUND(E21*J21,2)</f>
        <v>0</v>
      </c>
      <c r="L21" s="169">
        <v>15</v>
      </c>
      <c r="M21" s="169">
        <f>G21*(1+L21/100)</f>
        <v>0</v>
      </c>
      <c r="N21" s="169">
        <v>1.33E-3</v>
      </c>
      <c r="O21" s="169">
        <f>ROUND(E21*N21,2)</f>
        <v>0</v>
      </c>
      <c r="P21" s="169">
        <v>0.124</v>
      </c>
      <c r="Q21" s="169">
        <f>ROUND(E21*P21,2)</f>
        <v>0.12</v>
      </c>
      <c r="R21" s="169" t="s">
        <v>418</v>
      </c>
      <c r="S21" s="169" t="s">
        <v>189</v>
      </c>
      <c r="T21" s="170" t="s">
        <v>209</v>
      </c>
      <c r="U21" s="156">
        <v>1.611</v>
      </c>
      <c r="V21" s="156">
        <f>ROUND(E21*U21,2)</f>
        <v>1.61</v>
      </c>
      <c r="W21" s="156"/>
      <c r="X21" s="156" t="s">
        <v>210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60" t="s">
        <v>457</v>
      </c>
      <c r="D22" s="261"/>
      <c r="E22" s="261"/>
      <c r="F22" s="261"/>
      <c r="G22" s="261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213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8" t="s">
        <v>458</v>
      </c>
      <c r="D23" s="259"/>
      <c r="E23" s="259"/>
      <c r="F23" s="259"/>
      <c r="G23" s="259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194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64">
        <v>6</v>
      </c>
      <c r="B24" s="165" t="s">
        <v>1111</v>
      </c>
      <c r="C24" s="174" t="s">
        <v>1112</v>
      </c>
      <c r="D24" s="166" t="s">
        <v>247</v>
      </c>
      <c r="E24" s="167">
        <v>6</v>
      </c>
      <c r="F24" s="168"/>
      <c r="G24" s="169">
        <f>ROUND(E24*F24,2)</f>
        <v>0</v>
      </c>
      <c r="H24" s="168"/>
      <c r="I24" s="169">
        <f>ROUND(E24*H24,2)</f>
        <v>0</v>
      </c>
      <c r="J24" s="168"/>
      <c r="K24" s="169">
        <f>ROUND(E24*J24,2)</f>
        <v>0</v>
      </c>
      <c r="L24" s="169">
        <v>15</v>
      </c>
      <c r="M24" s="169">
        <f>G24*(1+L24/100)</f>
        <v>0</v>
      </c>
      <c r="N24" s="169">
        <v>8.0000000000000007E-5</v>
      </c>
      <c r="O24" s="169">
        <f>ROUND(E24*N24,2)</f>
        <v>0</v>
      </c>
      <c r="P24" s="169">
        <v>3.0000000000000001E-3</v>
      </c>
      <c r="Q24" s="169">
        <f>ROUND(E24*P24,2)</f>
        <v>0.02</v>
      </c>
      <c r="R24" s="169" t="s">
        <v>418</v>
      </c>
      <c r="S24" s="169" t="s">
        <v>189</v>
      </c>
      <c r="T24" s="170" t="s">
        <v>209</v>
      </c>
      <c r="U24" s="156">
        <v>0.32400000000000001</v>
      </c>
      <c r="V24" s="156">
        <f>ROUND(E24*U24,2)</f>
        <v>1.94</v>
      </c>
      <c r="W24" s="156"/>
      <c r="X24" s="156" t="s">
        <v>210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9" t="s">
        <v>458</v>
      </c>
      <c r="D25" s="250"/>
      <c r="E25" s="250"/>
      <c r="F25" s="250"/>
      <c r="G25" s="250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194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9" t="s">
        <v>1113</v>
      </c>
      <c r="D26" s="178"/>
      <c r="E26" s="179">
        <v>6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215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4">
        <v>7</v>
      </c>
      <c r="B27" s="165" t="s">
        <v>1114</v>
      </c>
      <c r="C27" s="174" t="s">
        <v>1115</v>
      </c>
      <c r="D27" s="166" t="s">
        <v>232</v>
      </c>
      <c r="E27" s="167">
        <v>24</v>
      </c>
      <c r="F27" s="168"/>
      <c r="G27" s="169">
        <f>ROUND(E27*F27,2)</f>
        <v>0</v>
      </c>
      <c r="H27" s="168"/>
      <c r="I27" s="169">
        <f>ROUND(E27*H27,2)</f>
        <v>0</v>
      </c>
      <c r="J27" s="168"/>
      <c r="K27" s="169">
        <f>ROUND(E27*J27,2)</f>
        <v>0</v>
      </c>
      <c r="L27" s="169">
        <v>15</v>
      </c>
      <c r="M27" s="169">
        <f>G27*(1+L27/100)</f>
        <v>0</v>
      </c>
      <c r="N27" s="169">
        <v>4.8999999999999998E-4</v>
      </c>
      <c r="O27" s="169">
        <f>ROUND(E27*N27,2)</f>
        <v>0.01</v>
      </c>
      <c r="P27" s="169">
        <v>1.9E-2</v>
      </c>
      <c r="Q27" s="169">
        <f>ROUND(E27*P27,2)</f>
        <v>0.46</v>
      </c>
      <c r="R27" s="169" t="s">
        <v>418</v>
      </c>
      <c r="S27" s="169" t="s">
        <v>189</v>
      </c>
      <c r="T27" s="170" t="s">
        <v>209</v>
      </c>
      <c r="U27" s="156">
        <v>0.38200000000000001</v>
      </c>
      <c r="V27" s="156">
        <f>ROUND(E27*U27,2)</f>
        <v>9.17</v>
      </c>
      <c r="W27" s="156"/>
      <c r="X27" s="156" t="s">
        <v>210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9" t="s">
        <v>458</v>
      </c>
      <c r="D28" s="250"/>
      <c r="E28" s="250"/>
      <c r="F28" s="250"/>
      <c r="G28" s="250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194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58" t="s">
        <v>184</v>
      </c>
      <c r="B29" s="159" t="s">
        <v>92</v>
      </c>
      <c r="C29" s="173" t="s">
        <v>93</v>
      </c>
      <c r="D29" s="160"/>
      <c r="E29" s="161"/>
      <c r="F29" s="162"/>
      <c r="G29" s="162">
        <f>SUMIF(AG30:AG31,"&lt;&gt;NOR",G30:G31)</f>
        <v>0</v>
      </c>
      <c r="H29" s="162"/>
      <c r="I29" s="162">
        <f>SUM(I30:I31)</f>
        <v>0</v>
      </c>
      <c r="J29" s="162"/>
      <c r="K29" s="162">
        <f>SUM(K30:K31)</f>
        <v>0</v>
      </c>
      <c r="L29" s="162"/>
      <c r="M29" s="162">
        <f>SUM(M30:M31)</f>
        <v>0</v>
      </c>
      <c r="N29" s="162"/>
      <c r="O29" s="162">
        <f>SUM(O30:O31)</f>
        <v>0</v>
      </c>
      <c r="P29" s="162"/>
      <c r="Q29" s="162">
        <f>SUM(Q30:Q31)</f>
        <v>0</v>
      </c>
      <c r="R29" s="162"/>
      <c r="S29" s="162"/>
      <c r="T29" s="163"/>
      <c r="U29" s="157"/>
      <c r="V29" s="157">
        <f>SUM(V30:V31)</f>
        <v>0.69</v>
      </c>
      <c r="W29" s="157"/>
      <c r="X29" s="157"/>
      <c r="AG29" t="s">
        <v>185</v>
      </c>
    </row>
    <row r="30" spans="1:60" ht="33.75" outlineLevel="1" x14ac:dyDescent="0.2">
      <c r="A30" s="164">
        <v>8</v>
      </c>
      <c r="B30" s="165" t="s">
        <v>1116</v>
      </c>
      <c r="C30" s="174" t="s">
        <v>1117</v>
      </c>
      <c r="D30" s="166" t="s">
        <v>252</v>
      </c>
      <c r="E30" s="167">
        <v>0.32768000000000003</v>
      </c>
      <c r="F30" s="168"/>
      <c r="G30" s="169">
        <f>ROUND(E30*F30,2)</f>
        <v>0</v>
      </c>
      <c r="H30" s="168"/>
      <c r="I30" s="169">
        <f>ROUND(E30*H30,2)</f>
        <v>0</v>
      </c>
      <c r="J30" s="168"/>
      <c r="K30" s="169">
        <f>ROUND(E30*J30,2)</f>
        <v>0</v>
      </c>
      <c r="L30" s="169">
        <v>15</v>
      </c>
      <c r="M30" s="169">
        <f>G30*(1+L30/100)</f>
        <v>0</v>
      </c>
      <c r="N30" s="169">
        <v>0</v>
      </c>
      <c r="O30" s="169">
        <f>ROUND(E30*N30,2)</f>
        <v>0</v>
      </c>
      <c r="P30" s="169">
        <v>0</v>
      </c>
      <c r="Q30" s="169">
        <f>ROUND(E30*P30,2)</f>
        <v>0</v>
      </c>
      <c r="R30" s="169" t="s">
        <v>208</v>
      </c>
      <c r="S30" s="169" t="s">
        <v>189</v>
      </c>
      <c r="T30" s="170" t="s">
        <v>209</v>
      </c>
      <c r="U30" s="156">
        <v>2.1</v>
      </c>
      <c r="V30" s="156">
        <f>ROUND(E30*U30,2)</f>
        <v>0.69</v>
      </c>
      <c r="W30" s="156"/>
      <c r="X30" s="156" t="s">
        <v>502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503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60" t="s">
        <v>504</v>
      </c>
      <c r="D31" s="261"/>
      <c r="E31" s="261"/>
      <c r="F31" s="261"/>
      <c r="G31" s="261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213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58" t="s">
        <v>184</v>
      </c>
      <c r="B32" s="159" t="s">
        <v>94</v>
      </c>
      <c r="C32" s="173" t="s">
        <v>96</v>
      </c>
      <c r="D32" s="160"/>
      <c r="E32" s="161"/>
      <c r="F32" s="162"/>
      <c r="G32" s="162">
        <f>SUMIF(AG33:AG35,"&lt;&gt;NOR",G33:G35)</f>
        <v>0</v>
      </c>
      <c r="H32" s="162"/>
      <c r="I32" s="162">
        <f>SUM(I33:I35)</f>
        <v>0</v>
      </c>
      <c r="J32" s="162"/>
      <c r="K32" s="162">
        <f>SUM(K33:K35)</f>
        <v>0</v>
      </c>
      <c r="L32" s="162"/>
      <c r="M32" s="162">
        <f>SUM(M33:M35)</f>
        <v>0</v>
      </c>
      <c r="N32" s="162"/>
      <c r="O32" s="162">
        <f>SUM(O33:O35)</f>
        <v>0</v>
      </c>
      <c r="P32" s="162"/>
      <c r="Q32" s="162">
        <f>SUM(Q33:Q35)</f>
        <v>0</v>
      </c>
      <c r="R32" s="162"/>
      <c r="S32" s="162"/>
      <c r="T32" s="163"/>
      <c r="U32" s="157"/>
      <c r="V32" s="157">
        <f>SUM(V33:V35)</f>
        <v>29</v>
      </c>
      <c r="W32" s="157"/>
      <c r="X32" s="157"/>
      <c r="AG32" t="s">
        <v>185</v>
      </c>
    </row>
    <row r="33" spans="1:60" outlineLevel="1" x14ac:dyDescent="0.2">
      <c r="A33" s="182">
        <v>9</v>
      </c>
      <c r="B33" s="183" t="s">
        <v>1118</v>
      </c>
      <c r="C33" s="191" t="s">
        <v>1119</v>
      </c>
      <c r="D33" s="184" t="s">
        <v>1120</v>
      </c>
      <c r="E33" s="185">
        <v>24</v>
      </c>
      <c r="F33" s="186"/>
      <c r="G33" s="187">
        <f>ROUND(E33*F33,2)</f>
        <v>0</v>
      </c>
      <c r="H33" s="186"/>
      <c r="I33" s="187">
        <f>ROUND(E33*H33,2)</f>
        <v>0</v>
      </c>
      <c r="J33" s="186"/>
      <c r="K33" s="187">
        <f>ROUND(E33*J33,2)</f>
        <v>0</v>
      </c>
      <c r="L33" s="187">
        <v>15</v>
      </c>
      <c r="M33" s="187">
        <f>G33*(1+L33/100)</f>
        <v>0</v>
      </c>
      <c r="N33" s="187">
        <v>0</v>
      </c>
      <c r="O33" s="187">
        <f>ROUND(E33*N33,2)</f>
        <v>0</v>
      </c>
      <c r="P33" s="187">
        <v>0</v>
      </c>
      <c r="Q33" s="187">
        <f>ROUND(E33*P33,2)</f>
        <v>0</v>
      </c>
      <c r="R33" s="187"/>
      <c r="S33" s="187" t="s">
        <v>189</v>
      </c>
      <c r="T33" s="188" t="s">
        <v>209</v>
      </c>
      <c r="U33" s="156">
        <v>1</v>
      </c>
      <c r="V33" s="156">
        <f>ROUND(E33*U33,2)</f>
        <v>24</v>
      </c>
      <c r="W33" s="156"/>
      <c r="X33" s="156" t="s">
        <v>210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2">
        <v>10</v>
      </c>
      <c r="B34" s="183" t="s">
        <v>1121</v>
      </c>
      <c r="C34" s="191" t="s">
        <v>1122</v>
      </c>
      <c r="D34" s="184" t="s">
        <v>1123</v>
      </c>
      <c r="E34" s="185">
        <v>1</v>
      </c>
      <c r="F34" s="186"/>
      <c r="G34" s="187">
        <f>ROUND(E34*F34,2)</f>
        <v>0</v>
      </c>
      <c r="H34" s="186"/>
      <c r="I34" s="187">
        <f>ROUND(E34*H34,2)</f>
        <v>0</v>
      </c>
      <c r="J34" s="186"/>
      <c r="K34" s="187">
        <f>ROUND(E34*J34,2)</f>
        <v>0</v>
      </c>
      <c r="L34" s="187">
        <v>15</v>
      </c>
      <c r="M34" s="187">
        <f>G34*(1+L34/100)</f>
        <v>0</v>
      </c>
      <c r="N34" s="187">
        <v>0</v>
      </c>
      <c r="O34" s="187">
        <f>ROUND(E34*N34,2)</f>
        <v>0</v>
      </c>
      <c r="P34" s="187">
        <v>0</v>
      </c>
      <c r="Q34" s="187">
        <f>ROUND(E34*P34,2)</f>
        <v>0</v>
      </c>
      <c r="R34" s="187"/>
      <c r="S34" s="187" t="s">
        <v>189</v>
      </c>
      <c r="T34" s="188" t="s">
        <v>190</v>
      </c>
      <c r="U34" s="156">
        <v>1</v>
      </c>
      <c r="V34" s="156">
        <f>ROUND(E34*U34,2)</f>
        <v>1</v>
      </c>
      <c r="W34" s="156"/>
      <c r="X34" s="156" t="s">
        <v>210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2">
        <v>11</v>
      </c>
      <c r="B35" s="183" t="s">
        <v>1124</v>
      </c>
      <c r="C35" s="191" t="s">
        <v>1125</v>
      </c>
      <c r="D35" s="184" t="s">
        <v>1120</v>
      </c>
      <c r="E35" s="185">
        <v>4</v>
      </c>
      <c r="F35" s="186"/>
      <c r="G35" s="187">
        <f>ROUND(E35*F35,2)</f>
        <v>0</v>
      </c>
      <c r="H35" s="186"/>
      <c r="I35" s="187">
        <f>ROUND(E35*H35,2)</f>
        <v>0</v>
      </c>
      <c r="J35" s="186"/>
      <c r="K35" s="187">
        <f>ROUND(E35*J35,2)</f>
        <v>0</v>
      </c>
      <c r="L35" s="187">
        <v>15</v>
      </c>
      <c r="M35" s="187">
        <f>G35*(1+L35/100)</f>
        <v>0</v>
      </c>
      <c r="N35" s="187">
        <v>0</v>
      </c>
      <c r="O35" s="187">
        <f>ROUND(E35*N35,2)</f>
        <v>0</v>
      </c>
      <c r="P35" s="187">
        <v>0</v>
      </c>
      <c r="Q35" s="187">
        <f>ROUND(E35*P35,2)</f>
        <v>0</v>
      </c>
      <c r="R35" s="187" t="s">
        <v>1126</v>
      </c>
      <c r="S35" s="187" t="s">
        <v>189</v>
      </c>
      <c r="T35" s="188" t="s">
        <v>209</v>
      </c>
      <c r="U35" s="156">
        <v>1</v>
      </c>
      <c r="V35" s="156">
        <f>ROUND(E35*U35,2)</f>
        <v>4</v>
      </c>
      <c r="W35" s="156"/>
      <c r="X35" s="156" t="s">
        <v>1127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1128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58" t="s">
        <v>184</v>
      </c>
      <c r="B36" s="159" t="s">
        <v>99</v>
      </c>
      <c r="C36" s="173" t="s">
        <v>100</v>
      </c>
      <c r="D36" s="160"/>
      <c r="E36" s="161"/>
      <c r="F36" s="162"/>
      <c r="G36" s="162">
        <f>SUMIF(AG37:AG44,"&lt;&gt;NOR",G37:G44)</f>
        <v>0</v>
      </c>
      <c r="H36" s="162"/>
      <c r="I36" s="162">
        <f>SUM(I37:I44)</f>
        <v>0</v>
      </c>
      <c r="J36" s="162"/>
      <c r="K36" s="162">
        <f>SUM(K37:K44)</f>
        <v>0</v>
      </c>
      <c r="L36" s="162"/>
      <c r="M36" s="162">
        <f>SUM(M37:M44)</f>
        <v>0</v>
      </c>
      <c r="N36" s="162"/>
      <c r="O36" s="162">
        <f>SUM(O37:O44)</f>
        <v>0</v>
      </c>
      <c r="P36" s="162"/>
      <c r="Q36" s="162">
        <f>SUM(Q37:Q44)</f>
        <v>0</v>
      </c>
      <c r="R36" s="162"/>
      <c r="S36" s="162"/>
      <c r="T36" s="163"/>
      <c r="U36" s="157"/>
      <c r="V36" s="157">
        <f>SUM(V37:V44)</f>
        <v>7.88</v>
      </c>
      <c r="W36" s="157"/>
      <c r="X36" s="157"/>
      <c r="AG36" t="s">
        <v>185</v>
      </c>
    </row>
    <row r="37" spans="1:60" outlineLevel="1" x14ac:dyDescent="0.2">
      <c r="A37" s="164">
        <v>12</v>
      </c>
      <c r="B37" s="165" t="s">
        <v>1129</v>
      </c>
      <c r="C37" s="174" t="s">
        <v>1130</v>
      </c>
      <c r="D37" s="166" t="s">
        <v>232</v>
      </c>
      <c r="E37" s="167">
        <v>75</v>
      </c>
      <c r="F37" s="168"/>
      <c r="G37" s="169">
        <f>ROUND(E37*F37,2)</f>
        <v>0</v>
      </c>
      <c r="H37" s="168"/>
      <c r="I37" s="169">
        <f>ROUND(E37*H37,2)</f>
        <v>0</v>
      </c>
      <c r="J37" s="168"/>
      <c r="K37" s="169">
        <f>ROUND(E37*J37,2)</f>
        <v>0</v>
      </c>
      <c r="L37" s="169">
        <v>15</v>
      </c>
      <c r="M37" s="169">
        <f>G37*(1+L37/100)</f>
        <v>0</v>
      </c>
      <c r="N37" s="169">
        <v>0</v>
      </c>
      <c r="O37" s="169">
        <f>ROUND(E37*N37,2)</f>
        <v>0</v>
      </c>
      <c r="P37" s="169">
        <v>0</v>
      </c>
      <c r="Q37" s="169">
        <f>ROUND(E37*P37,2)</f>
        <v>0</v>
      </c>
      <c r="R37" s="169" t="s">
        <v>554</v>
      </c>
      <c r="S37" s="169" t="s">
        <v>189</v>
      </c>
      <c r="T37" s="170" t="s">
        <v>209</v>
      </c>
      <c r="U37" s="156">
        <v>0.105</v>
      </c>
      <c r="V37" s="156">
        <f>ROUND(E37*U37,2)</f>
        <v>7.88</v>
      </c>
      <c r="W37" s="156"/>
      <c r="X37" s="156" t="s">
        <v>210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9" t="s">
        <v>1131</v>
      </c>
      <c r="D38" s="178"/>
      <c r="E38" s="179">
        <v>75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215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82">
        <v>13</v>
      </c>
      <c r="B39" s="183" t="s">
        <v>1132</v>
      </c>
      <c r="C39" s="191" t="s">
        <v>1133</v>
      </c>
      <c r="D39" s="184" t="s">
        <v>232</v>
      </c>
      <c r="E39" s="185">
        <v>45</v>
      </c>
      <c r="F39" s="186"/>
      <c r="G39" s="187">
        <f>ROUND(E39*F39,2)</f>
        <v>0</v>
      </c>
      <c r="H39" s="186"/>
      <c r="I39" s="187">
        <f>ROUND(E39*H39,2)</f>
        <v>0</v>
      </c>
      <c r="J39" s="186"/>
      <c r="K39" s="187">
        <f>ROUND(E39*J39,2)</f>
        <v>0</v>
      </c>
      <c r="L39" s="187">
        <v>15</v>
      </c>
      <c r="M39" s="187">
        <f>G39*(1+L39/100)</f>
        <v>0</v>
      </c>
      <c r="N39" s="187">
        <v>2.0000000000000002E-5</v>
      </c>
      <c r="O39" s="187">
        <f>ROUND(E39*N39,2)</f>
        <v>0</v>
      </c>
      <c r="P39" s="187">
        <v>0</v>
      </c>
      <c r="Q39" s="187">
        <f>ROUND(E39*P39,2)</f>
        <v>0</v>
      </c>
      <c r="R39" s="187" t="s">
        <v>285</v>
      </c>
      <c r="S39" s="187" t="s">
        <v>189</v>
      </c>
      <c r="T39" s="188" t="s">
        <v>209</v>
      </c>
      <c r="U39" s="156">
        <v>0</v>
      </c>
      <c r="V39" s="156">
        <f>ROUND(E39*U39,2)</f>
        <v>0</v>
      </c>
      <c r="W39" s="156"/>
      <c r="X39" s="156" t="s">
        <v>286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287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82">
        <v>14</v>
      </c>
      <c r="B40" s="183" t="s">
        <v>1134</v>
      </c>
      <c r="C40" s="191" t="s">
        <v>1135</v>
      </c>
      <c r="D40" s="184" t="s">
        <v>232</v>
      </c>
      <c r="E40" s="185">
        <v>30</v>
      </c>
      <c r="F40" s="186"/>
      <c r="G40" s="187">
        <f>ROUND(E40*F40,2)</f>
        <v>0</v>
      </c>
      <c r="H40" s="186"/>
      <c r="I40" s="187">
        <f>ROUND(E40*H40,2)</f>
        <v>0</v>
      </c>
      <c r="J40" s="186"/>
      <c r="K40" s="187">
        <f>ROUND(E40*J40,2)</f>
        <v>0</v>
      </c>
      <c r="L40" s="187">
        <v>15</v>
      </c>
      <c r="M40" s="187">
        <f>G40*(1+L40/100)</f>
        <v>0</v>
      </c>
      <c r="N40" s="187">
        <v>4.0000000000000003E-5</v>
      </c>
      <c r="O40" s="187">
        <f>ROUND(E40*N40,2)</f>
        <v>0</v>
      </c>
      <c r="P40" s="187">
        <v>0</v>
      </c>
      <c r="Q40" s="187">
        <f>ROUND(E40*P40,2)</f>
        <v>0</v>
      </c>
      <c r="R40" s="187" t="s">
        <v>285</v>
      </c>
      <c r="S40" s="187" t="s">
        <v>189</v>
      </c>
      <c r="T40" s="188" t="s">
        <v>209</v>
      </c>
      <c r="U40" s="156">
        <v>0</v>
      </c>
      <c r="V40" s="156">
        <f>ROUND(E40*U40,2)</f>
        <v>0</v>
      </c>
      <c r="W40" s="156"/>
      <c r="X40" s="156" t="s">
        <v>286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287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2">
        <v>15</v>
      </c>
      <c r="B41" s="183" t="s">
        <v>1136</v>
      </c>
      <c r="C41" s="191" t="s">
        <v>1137</v>
      </c>
      <c r="D41" s="184" t="s">
        <v>247</v>
      </c>
      <c r="E41" s="185">
        <v>300</v>
      </c>
      <c r="F41" s="186"/>
      <c r="G41" s="187">
        <f>ROUND(E41*F41,2)</f>
        <v>0</v>
      </c>
      <c r="H41" s="186"/>
      <c r="I41" s="187">
        <f>ROUND(E41*H41,2)</f>
        <v>0</v>
      </c>
      <c r="J41" s="186"/>
      <c r="K41" s="187">
        <f>ROUND(E41*J41,2)</f>
        <v>0</v>
      </c>
      <c r="L41" s="187">
        <v>15</v>
      </c>
      <c r="M41" s="187">
        <f>G41*(1+L41/100)</f>
        <v>0</v>
      </c>
      <c r="N41" s="187">
        <v>0</v>
      </c>
      <c r="O41" s="187">
        <f>ROUND(E41*N41,2)</f>
        <v>0</v>
      </c>
      <c r="P41" s="187">
        <v>0</v>
      </c>
      <c r="Q41" s="187">
        <f>ROUND(E41*P41,2)</f>
        <v>0</v>
      </c>
      <c r="R41" s="187" t="s">
        <v>285</v>
      </c>
      <c r="S41" s="187" t="s">
        <v>189</v>
      </c>
      <c r="T41" s="188" t="s">
        <v>209</v>
      </c>
      <c r="U41" s="156">
        <v>0</v>
      </c>
      <c r="V41" s="156">
        <f>ROUND(E41*U41,2)</f>
        <v>0</v>
      </c>
      <c r="W41" s="156"/>
      <c r="X41" s="156" t="s">
        <v>286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287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2">
        <v>16</v>
      </c>
      <c r="B42" s="183" t="s">
        <v>1138</v>
      </c>
      <c r="C42" s="191" t="s">
        <v>1139</v>
      </c>
      <c r="D42" s="184" t="s">
        <v>247</v>
      </c>
      <c r="E42" s="185">
        <v>1</v>
      </c>
      <c r="F42" s="186"/>
      <c r="G42" s="187">
        <f>ROUND(E42*F42,2)</f>
        <v>0</v>
      </c>
      <c r="H42" s="186"/>
      <c r="I42" s="187">
        <f>ROUND(E42*H42,2)</f>
        <v>0</v>
      </c>
      <c r="J42" s="186"/>
      <c r="K42" s="187">
        <f>ROUND(E42*J42,2)</f>
        <v>0</v>
      </c>
      <c r="L42" s="187">
        <v>15</v>
      </c>
      <c r="M42" s="187">
        <f>G42*(1+L42/100)</f>
        <v>0</v>
      </c>
      <c r="N42" s="187">
        <v>0</v>
      </c>
      <c r="O42" s="187">
        <f>ROUND(E42*N42,2)</f>
        <v>0</v>
      </c>
      <c r="P42" s="187">
        <v>0</v>
      </c>
      <c r="Q42" s="187">
        <f>ROUND(E42*P42,2)</f>
        <v>0</v>
      </c>
      <c r="R42" s="187" t="s">
        <v>285</v>
      </c>
      <c r="S42" s="187" t="s">
        <v>189</v>
      </c>
      <c r="T42" s="188" t="s">
        <v>209</v>
      </c>
      <c r="U42" s="156">
        <v>0</v>
      </c>
      <c r="V42" s="156">
        <f>ROUND(E42*U42,2)</f>
        <v>0</v>
      </c>
      <c r="W42" s="156"/>
      <c r="X42" s="156" t="s">
        <v>286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287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4">
        <v>17</v>
      </c>
      <c r="B43" s="165" t="s">
        <v>547</v>
      </c>
      <c r="C43" s="174" t="s">
        <v>548</v>
      </c>
      <c r="D43" s="166" t="s">
        <v>252</v>
      </c>
      <c r="E43" s="167">
        <v>2.0999999999999999E-3</v>
      </c>
      <c r="F43" s="168"/>
      <c r="G43" s="169">
        <f>ROUND(E43*F43,2)</f>
        <v>0</v>
      </c>
      <c r="H43" s="168"/>
      <c r="I43" s="169">
        <f>ROUND(E43*H43,2)</f>
        <v>0</v>
      </c>
      <c r="J43" s="168"/>
      <c r="K43" s="169">
        <f>ROUND(E43*J43,2)</f>
        <v>0</v>
      </c>
      <c r="L43" s="169">
        <v>15</v>
      </c>
      <c r="M43" s="169">
        <f>G43*(1+L43/100)</f>
        <v>0</v>
      </c>
      <c r="N43" s="169">
        <v>0</v>
      </c>
      <c r="O43" s="169">
        <f>ROUND(E43*N43,2)</f>
        <v>0</v>
      </c>
      <c r="P43" s="169">
        <v>0</v>
      </c>
      <c r="Q43" s="169">
        <f>ROUND(E43*P43,2)</f>
        <v>0</v>
      </c>
      <c r="R43" s="169" t="s">
        <v>535</v>
      </c>
      <c r="S43" s="169" t="s">
        <v>189</v>
      </c>
      <c r="T43" s="170" t="s">
        <v>209</v>
      </c>
      <c r="U43" s="156">
        <v>1.74</v>
      </c>
      <c r="V43" s="156">
        <f>ROUND(E43*U43,2)</f>
        <v>0</v>
      </c>
      <c r="W43" s="156"/>
      <c r="X43" s="156" t="s">
        <v>502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503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60" t="s">
        <v>549</v>
      </c>
      <c r="D44" s="261"/>
      <c r="E44" s="261"/>
      <c r="F44" s="261"/>
      <c r="G44" s="261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213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58" t="s">
        <v>184</v>
      </c>
      <c r="B45" s="159" t="s">
        <v>114</v>
      </c>
      <c r="C45" s="173" t="s">
        <v>115</v>
      </c>
      <c r="D45" s="160"/>
      <c r="E45" s="161"/>
      <c r="F45" s="162"/>
      <c r="G45" s="162">
        <f>SUMIF(AG46:AG58,"&lt;&gt;NOR",G46:G58)</f>
        <v>0</v>
      </c>
      <c r="H45" s="162"/>
      <c r="I45" s="162">
        <f>SUM(I46:I58)</f>
        <v>0</v>
      </c>
      <c r="J45" s="162"/>
      <c r="K45" s="162">
        <f>SUM(K46:K58)</f>
        <v>0</v>
      </c>
      <c r="L45" s="162"/>
      <c r="M45" s="162">
        <f>SUM(M46:M58)</f>
        <v>0</v>
      </c>
      <c r="N45" s="162"/>
      <c r="O45" s="162">
        <f>SUM(O46:O58)</f>
        <v>0.05</v>
      </c>
      <c r="P45" s="162"/>
      <c r="Q45" s="162">
        <f>SUM(Q46:Q58)</f>
        <v>0</v>
      </c>
      <c r="R45" s="162"/>
      <c r="S45" s="162"/>
      <c r="T45" s="163"/>
      <c r="U45" s="157"/>
      <c r="V45" s="157">
        <f>SUM(V46:V58)</f>
        <v>14.99</v>
      </c>
      <c r="W45" s="157"/>
      <c r="X45" s="157"/>
      <c r="AG45" t="s">
        <v>185</v>
      </c>
    </row>
    <row r="46" spans="1:60" outlineLevel="1" x14ac:dyDescent="0.2">
      <c r="A46" s="182">
        <v>18</v>
      </c>
      <c r="B46" s="183" t="s">
        <v>1140</v>
      </c>
      <c r="C46" s="191" t="s">
        <v>1141</v>
      </c>
      <c r="D46" s="184" t="s">
        <v>558</v>
      </c>
      <c r="E46" s="185">
        <v>1</v>
      </c>
      <c r="F46" s="186"/>
      <c r="G46" s="187">
        <f>ROUND(E46*F46,2)</f>
        <v>0</v>
      </c>
      <c r="H46" s="186"/>
      <c r="I46" s="187">
        <f>ROUND(E46*H46,2)</f>
        <v>0</v>
      </c>
      <c r="J46" s="186"/>
      <c r="K46" s="187">
        <f>ROUND(E46*J46,2)</f>
        <v>0</v>
      </c>
      <c r="L46" s="187">
        <v>15</v>
      </c>
      <c r="M46" s="187">
        <f>G46*(1+L46/100)</f>
        <v>0</v>
      </c>
      <c r="N46" s="187">
        <v>7.3999999999999999E-4</v>
      </c>
      <c r="O46" s="187">
        <f>ROUND(E46*N46,2)</f>
        <v>0</v>
      </c>
      <c r="P46" s="187">
        <v>0</v>
      </c>
      <c r="Q46" s="187">
        <f>ROUND(E46*P46,2)</f>
        <v>0</v>
      </c>
      <c r="R46" s="187" t="s">
        <v>567</v>
      </c>
      <c r="S46" s="187" t="s">
        <v>189</v>
      </c>
      <c r="T46" s="188" t="s">
        <v>209</v>
      </c>
      <c r="U46" s="156">
        <v>9.1110000000000007</v>
      </c>
      <c r="V46" s="156">
        <f>ROUND(E46*U46,2)</f>
        <v>9.11</v>
      </c>
      <c r="W46" s="156"/>
      <c r="X46" s="156" t="s">
        <v>210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82">
        <v>19</v>
      </c>
      <c r="B47" s="183" t="s">
        <v>1142</v>
      </c>
      <c r="C47" s="191" t="s">
        <v>1143</v>
      </c>
      <c r="D47" s="184" t="s">
        <v>247</v>
      </c>
      <c r="E47" s="185">
        <v>10</v>
      </c>
      <c r="F47" s="186"/>
      <c r="G47" s="187">
        <f>ROUND(E47*F47,2)</f>
        <v>0</v>
      </c>
      <c r="H47" s="186"/>
      <c r="I47" s="187">
        <f>ROUND(E47*H47,2)</f>
        <v>0</v>
      </c>
      <c r="J47" s="186"/>
      <c r="K47" s="187">
        <f>ROUND(E47*J47,2)</f>
        <v>0</v>
      </c>
      <c r="L47" s="187">
        <v>15</v>
      </c>
      <c r="M47" s="187">
        <f>G47*(1+L47/100)</f>
        <v>0</v>
      </c>
      <c r="N47" s="187">
        <v>0</v>
      </c>
      <c r="O47" s="187">
        <f>ROUND(E47*N47,2)</f>
        <v>0</v>
      </c>
      <c r="P47" s="187">
        <v>0</v>
      </c>
      <c r="Q47" s="187">
        <f>ROUND(E47*P47,2)</f>
        <v>0</v>
      </c>
      <c r="R47" s="187" t="s">
        <v>567</v>
      </c>
      <c r="S47" s="187" t="s">
        <v>189</v>
      </c>
      <c r="T47" s="188" t="s">
        <v>209</v>
      </c>
      <c r="U47" s="156">
        <v>0.33</v>
      </c>
      <c r="V47" s="156">
        <f>ROUND(E47*U47,2)</f>
        <v>3.3</v>
      </c>
      <c r="W47" s="156"/>
      <c r="X47" s="156" t="s">
        <v>210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2">
        <v>20</v>
      </c>
      <c r="B48" s="183" t="s">
        <v>1144</v>
      </c>
      <c r="C48" s="191" t="s">
        <v>1145</v>
      </c>
      <c r="D48" s="184" t="s">
        <v>1146</v>
      </c>
      <c r="E48" s="185">
        <v>5</v>
      </c>
      <c r="F48" s="186"/>
      <c r="G48" s="187">
        <f>ROUND(E48*F48,2)</f>
        <v>0</v>
      </c>
      <c r="H48" s="186"/>
      <c r="I48" s="187">
        <f>ROUND(E48*H48,2)</f>
        <v>0</v>
      </c>
      <c r="J48" s="186"/>
      <c r="K48" s="187">
        <f>ROUND(E48*J48,2)</f>
        <v>0</v>
      </c>
      <c r="L48" s="187">
        <v>15</v>
      </c>
      <c r="M48" s="187">
        <f>G48*(1+L48/100)</f>
        <v>0</v>
      </c>
      <c r="N48" s="187">
        <v>0</v>
      </c>
      <c r="O48" s="187">
        <f>ROUND(E48*N48,2)</f>
        <v>0</v>
      </c>
      <c r="P48" s="187">
        <v>0</v>
      </c>
      <c r="Q48" s="187">
        <f>ROUND(E48*P48,2)</f>
        <v>0</v>
      </c>
      <c r="R48" s="187"/>
      <c r="S48" s="187" t="s">
        <v>281</v>
      </c>
      <c r="T48" s="188" t="s">
        <v>190</v>
      </c>
      <c r="U48" s="156">
        <v>0.1</v>
      </c>
      <c r="V48" s="156">
        <f>ROUND(E48*U48,2)</f>
        <v>0.5</v>
      </c>
      <c r="W48" s="156"/>
      <c r="X48" s="156" t="s">
        <v>210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4">
        <v>21</v>
      </c>
      <c r="B49" s="165" t="s">
        <v>1147</v>
      </c>
      <c r="C49" s="174" t="s">
        <v>1148</v>
      </c>
      <c r="D49" s="166" t="s">
        <v>857</v>
      </c>
      <c r="E49" s="167">
        <v>1</v>
      </c>
      <c r="F49" s="168"/>
      <c r="G49" s="169">
        <f>ROUND(E49*F49,2)</f>
        <v>0</v>
      </c>
      <c r="H49" s="168"/>
      <c r="I49" s="169">
        <f>ROUND(E49*H49,2)</f>
        <v>0</v>
      </c>
      <c r="J49" s="168"/>
      <c r="K49" s="169">
        <f>ROUND(E49*J49,2)</f>
        <v>0</v>
      </c>
      <c r="L49" s="169">
        <v>15</v>
      </c>
      <c r="M49" s="169">
        <f>G49*(1+L49/100)</f>
        <v>0</v>
      </c>
      <c r="N49" s="169">
        <v>0</v>
      </c>
      <c r="O49" s="169">
        <f>ROUND(E49*N49,2)</f>
        <v>0</v>
      </c>
      <c r="P49" s="169">
        <v>0</v>
      </c>
      <c r="Q49" s="169">
        <f>ROUND(E49*P49,2)</f>
        <v>0</v>
      </c>
      <c r="R49" s="169"/>
      <c r="S49" s="169" t="s">
        <v>281</v>
      </c>
      <c r="T49" s="170" t="s">
        <v>209</v>
      </c>
      <c r="U49" s="156">
        <v>1.6</v>
      </c>
      <c r="V49" s="156">
        <f>ROUND(E49*U49,2)</f>
        <v>1.6</v>
      </c>
      <c r="W49" s="156"/>
      <c r="X49" s="156" t="s">
        <v>210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9" t="s">
        <v>1149</v>
      </c>
      <c r="D50" s="250"/>
      <c r="E50" s="250"/>
      <c r="F50" s="250"/>
      <c r="G50" s="250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194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8" t="s">
        <v>1150</v>
      </c>
      <c r="D51" s="259"/>
      <c r="E51" s="259"/>
      <c r="F51" s="259"/>
      <c r="G51" s="259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194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8" t="s">
        <v>1151</v>
      </c>
      <c r="D52" s="259"/>
      <c r="E52" s="259"/>
      <c r="F52" s="259"/>
      <c r="G52" s="259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194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8" t="s">
        <v>1152</v>
      </c>
      <c r="D53" s="259"/>
      <c r="E53" s="259"/>
      <c r="F53" s="259"/>
      <c r="G53" s="259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194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82">
        <v>22</v>
      </c>
      <c r="B54" s="183" t="s">
        <v>1153</v>
      </c>
      <c r="C54" s="191" t="s">
        <v>1154</v>
      </c>
      <c r="D54" s="184" t="s">
        <v>1123</v>
      </c>
      <c r="E54" s="185">
        <v>1</v>
      </c>
      <c r="F54" s="186"/>
      <c r="G54" s="187">
        <f>ROUND(E54*F54,2)</f>
        <v>0</v>
      </c>
      <c r="H54" s="186"/>
      <c r="I54" s="187">
        <f>ROUND(E54*H54,2)</f>
        <v>0</v>
      </c>
      <c r="J54" s="186"/>
      <c r="K54" s="187">
        <f>ROUND(E54*J54,2)</f>
        <v>0</v>
      </c>
      <c r="L54" s="187">
        <v>15</v>
      </c>
      <c r="M54" s="187">
        <f>G54*(1+L54/100)</f>
        <v>0</v>
      </c>
      <c r="N54" s="187">
        <v>0</v>
      </c>
      <c r="O54" s="187">
        <f>ROUND(E54*N54,2)</f>
        <v>0</v>
      </c>
      <c r="P54" s="187">
        <v>0</v>
      </c>
      <c r="Q54" s="187">
        <f>ROUND(E54*P54,2)</f>
        <v>0</v>
      </c>
      <c r="R54" s="187"/>
      <c r="S54" s="187" t="s">
        <v>281</v>
      </c>
      <c r="T54" s="188" t="s">
        <v>190</v>
      </c>
      <c r="U54" s="156">
        <v>0</v>
      </c>
      <c r="V54" s="156">
        <f>ROUND(E54*U54,2)</f>
        <v>0</v>
      </c>
      <c r="W54" s="156"/>
      <c r="X54" s="156" t="s">
        <v>210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82">
        <v>23</v>
      </c>
      <c r="B55" s="183" t="s">
        <v>1155</v>
      </c>
      <c r="C55" s="191" t="s">
        <v>1156</v>
      </c>
      <c r="D55" s="184" t="s">
        <v>247</v>
      </c>
      <c r="E55" s="185">
        <v>1</v>
      </c>
      <c r="F55" s="186"/>
      <c r="G55" s="187">
        <f>ROUND(E55*F55,2)</f>
        <v>0</v>
      </c>
      <c r="H55" s="186"/>
      <c r="I55" s="187">
        <f>ROUND(E55*H55,2)</f>
        <v>0</v>
      </c>
      <c r="J55" s="186"/>
      <c r="K55" s="187">
        <f>ROUND(E55*J55,2)</f>
        <v>0</v>
      </c>
      <c r="L55" s="187">
        <v>15</v>
      </c>
      <c r="M55" s="187">
        <f>G55*(1+L55/100)</f>
        <v>0</v>
      </c>
      <c r="N55" s="187">
        <v>4.4999999999999998E-2</v>
      </c>
      <c r="O55" s="187">
        <f>ROUND(E55*N55,2)</f>
        <v>0.05</v>
      </c>
      <c r="P55" s="187">
        <v>0</v>
      </c>
      <c r="Q55" s="187">
        <f>ROUND(E55*P55,2)</f>
        <v>0</v>
      </c>
      <c r="R55" s="187"/>
      <c r="S55" s="187" t="s">
        <v>281</v>
      </c>
      <c r="T55" s="188" t="s">
        <v>190</v>
      </c>
      <c r="U55" s="156">
        <v>0</v>
      </c>
      <c r="V55" s="156">
        <f>ROUND(E55*U55,2)</f>
        <v>0</v>
      </c>
      <c r="W55" s="156"/>
      <c r="X55" s="156" t="s">
        <v>286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287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82">
        <v>24</v>
      </c>
      <c r="B56" s="183" t="s">
        <v>1157</v>
      </c>
      <c r="C56" s="191" t="s">
        <v>1158</v>
      </c>
      <c r="D56" s="184" t="s">
        <v>1159</v>
      </c>
      <c r="E56" s="185">
        <v>1</v>
      </c>
      <c r="F56" s="186"/>
      <c r="G56" s="187">
        <f>ROUND(E56*F56,2)</f>
        <v>0</v>
      </c>
      <c r="H56" s="186"/>
      <c r="I56" s="187">
        <f>ROUND(E56*H56,2)</f>
        <v>0</v>
      </c>
      <c r="J56" s="186"/>
      <c r="K56" s="187">
        <f>ROUND(E56*J56,2)</f>
        <v>0</v>
      </c>
      <c r="L56" s="187">
        <v>15</v>
      </c>
      <c r="M56" s="187">
        <f>G56*(1+L56/100)</f>
        <v>0</v>
      </c>
      <c r="N56" s="187">
        <v>0</v>
      </c>
      <c r="O56" s="187">
        <f>ROUND(E56*N56,2)</f>
        <v>0</v>
      </c>
      <c r="P56" s="187">
        <v>0</v>
      </c>
      <c r="Q56" s="187">
        <f>ROUND(E56*P56,2)</f>
        <v>0</v>
      </c>
      <c r="R56" s="187"/>
      <c r="S56" s="187" t="s">
        <v>281</v>
      </c>
      <c r="T56" s="188" t="s">
        <v>190</v>
      </c>
      <c r="U56" s="156">
        <v>0</v>
      </c>
      <c r="V56" s="156">
        <f>ROUND(E56*U56,2)</f>
        <v>0</v>
      </c>
      <c r="W56" s="156"/>
      <c r="X56" s="156" t="s">
        <v>286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4">
        <v>25</v>
      </c>
      <c r="B57" s="165" t="s">
        <v>1160</v>
      </c>
      <c r="C57" s="174" t="s">
        <v>1161</v>
      </c>
      <c r="D57" s="166" t="s">
        <v>252</v>
      </c>
      <c r="E57" s="167">
        <v>4.5740000000000003E-2</v>
      </c>
      <c r="F57" s="168"/>
      <c r="G57" s="169">
        <f>ROUND(E57*F57,2)</f>
        <v>0</v>
      </c>
      <c r="H57" s="168"/>
      <c r="I57" s="169">
        <f>ROUND(E57*H57,2)</f>
        <v>0</v>
      </c>
      <c r="J57" s="168"/>
      <c r="K57" s="169">
        <f>ROUND(E57*J57,2)</f>
        <v>0</v>
      </c>
      <c r="L57" s="169">
        <v>15</v>
      </c>
      <c r="M57" s="169">
        <f>G57*(1+L57/100)</f>
        <v>0</v>
      </c>
      <c r="N57" s="169">
        <v>0</v>
      </c>
      <c r="O57" s="169">
        <f>ROUND(E57*N57,2)</f>
        <v>0</v>
      </c>
      <c r="P57" s="169">
        <v>0</v>
      </c>
      <c r="Q57" s="169">
        <f>ROUND(E57*P57,2)</f>
        <v>0</v>
      </c>
      <c r="R57" s="169" t="s">
        <v>567</v>
      </c>
      <c r="S57" s="169" t="s">
        <v>189</v>
      </c>
      <c r="T57" s="170" t="s">
        <v>209</v>
      </c>
      <c r="U57" s="156">
        <v>10.582000000000001</v>
      </c>
      <c r="V57" s="156">
        <f>ROUND(E57*U57,2)</f>
        <v>0.48</v>
      </c>
      <c r="W57" s="156"/>
      <c r="X57" s="156" t="s">
        <v>502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503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60" t="s">
        <v>753</v>
      </c>
      <c r="D58" s="261"/>
      <c r="E58" s="261"/>
      <c r="F58" s="261"/>
      <c r="G58" s="261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213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58" t="s">
        <v>184</v>
      </c>
      <c r="B59" s="159" t="s">
        <v>116</v>
      </c>
      <c r="C59" s="173" t="s">
        <v>117</v>
      </c>
      <c r="D59" s="160"/>
      <c r="E59" s="161"/>
      <c r="F59" s="162"/>
      <c r="G59" s="162">
        <f>SUMIF(AG60:AG72,"&lt;&gt;NOR",G60:G72)</f>
        <v>0</v>
      </c>
      <c r="H59" s="162"/>
      <c r="I59" s="162">
        <f>SUM(I60:I72)</f>
        <v>0</v>
      </c>
      <c r="J59" s="162"/>
      <c r="K59" s="162">
        <f>SUM(K60:K72)</f>
        <v>0</v>
      </c>
      <c r="L59" s="162"/>
      <c r="M59" s="162">
        <f>SUM(M60:M72)</f>
        <v>0</v>
      </c>
      <c r="N59" s="162"/>
      <c r="O59" s="162">
        <f>SUM(O60:O72)</f>
        <v>0.06</v>
      </c>
      <c r="P59" s="162"/>
      <c r="Q59" s="162">
        <f>SUM(Q60:Q72)</f>
        <v>0</v>
      </c>
      <c r="R59" s="162"/>
      <c r="S59" s="162"/>
      <c r="T59" s="163"/>
      <c r="U59" s="157"/>
      <c r="V59" s="157">
        <f>SUM(V60:V72)</f>
        <v>27.5</v>
      </c>
      <c r="W59" s="157"/>
      <c r="X59" s="157"/>
      <c r="AG59" t="s">
        <v>185</v>
      </c>
    </row>
    <row r="60" spans="1:60" ht="22.5" outlineLevel="1" x14ac:dyDescent="0.2">
      <c r="A60" s="164">
        <v>26</v>
      </c>
      <c r="B60" s="165" t="s">
        <v>1162</v>
      </c>
      <c r="C60" s="174" t="s">
        <v>1163</v>
      </c>
      <c r="D60" s="166" t="s">
        <v>232</v>
      </c>
      <c r="E60" s="167">
        <v>45</v>
      </c>
      <c r="F60" s="168"/>
      <c r="G60" s="169">
        <f>ROUND(E60*F60,2)</f>
        <v>0</v>
      </c>
      <c r="H60" s="168"/>
      <c r="I60" s="169">
        <f>ROUND(E60*H60,2)</f>
        <v>0</v>
      </c>
      <c r="J60" s="168"/>
      <c r="K60" s="169">
        <f>ROUND(E60*J60,2)</f>
        <v>0</v>
      </c>
      <c r="L60" s="169">
        <v>15</v>
      </c>
      <c r="M60" s="169">
        <f>G60*(1+L60/100)</f>
        <v>0</v>
      </c>
      <c r="N60" s="169">
        <v>7.6000000000000004E-4</v>
      </c>
      <c r="O60" s="169">
        <f>ROUND(E60*N60,2)</f>
        <v>0.03</v>
      </c>
      <c r="P60" s="169">
        <v>0</v>
      </c>
      <c r="Q60" s="169">
        <f>ROUND(E60*P60,2)</f>
        <v>0</v>
      </c>
      <c r="R60" s="169" t="s">
        <v>567</v>
      </c>
      <c r="S60" s="169" t="s">
        <v>189</v>
      </c>
      <c r="T60" s="170" t="s">
        <v>209</v>
      </c>
      <c r="U60" s="156">
        <v>0.29737999999999998</v>
      </c>
      <c r="V60" s="156">
        <f>ROUND(E60*U60,2)</f>
        <v>13.38</v>
      </c>
      <c r="W60" s="156"/>
      <c r="X60" s="156" t="s">
        <v>210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60" t="s">
        <v>963</v>
      </c>
      <c r="D61" s="261"/>
      <c r="E61" s="261"/>
      <c r="F61" s="261"/>
      <c r="G61" s="261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213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8" t="s">
        <v>868</v>
      </c>
      <c r="D62" s="259"/>
      <c r="E62" s="259"/>
      <c r="F62" s="259"/>
      <c r="G62" s="259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194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64">
        <v>27</v>
      </c>
      <c r="B63" s="165" t="s">
        <v>1164</v>
      </c>
      <c r="C63" s="174" t="s">
        <v>1165</v>
      </c>
      <c r="D63" s="166" t="s">
        <v>232</v>
      </c>
      <c r="E63" s="167">
        <v>30</v>
      </c>
      <c r="F63" s="168"/>
      <c r="G63" s="169">
        <f>ROUND(E63*F63,2)</f>
        <v>0</v>
      </c>
      <c r="H63" s="168"/>
      <c r="I63" s="169">
        <f>ROUND(E63*H63,2)</f>
        <v>0</v>
      </c>
      <c r="J63" s="168"/>
      <c r="K63" s="169">
        <f>ROUND(E63*J63,2)</f>
        <v>0</v>
      </c>
      <c r="L63" s="169">
        <v>15</v>
      </c>
      <c r="M63" s="169">
        <f>G63*(1+L63/100)</f>
        <v>0</v>
      </c>
      <c r="N63" s="169">
        <v>1.01E-3</v>
      </c>
      <c r="O63" s="169">
        <f>ROUND(E63*N63,2)</f>
        <v>0.03</v>
      </c>
      <c r="P63" s="169">
        <v>0</v>
      </c>
      <c r="Q63" s="169">
        <f>ROUND(E63*P63,2)</f>
        <v>0</v>
      </c>
      <c r="R63" s="169" t="s">
        <v>567</v>
      </c>
      <c r="S63" s="169" t="s">
        <v>189</v>
      </c>
      <c r="T63" s="170" t="s">
        <v>209</v>
      </c>
      <c r="U63" s="156">
        <v>0.31738</v>
      </c>
      <c r="V63" s="156">
        <f>ROUND(E63*U63,2)</f>
        <v>9.52</v>
      </c>
      <c r="W63" s="156"/>
      <c r="X63" s="156" t="s">
        <v>210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211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60" t="s">
        <v>963</v>
      </c>
      <c r="D64" s="261"/>
      <c r="E64" s="261"/>
      <c r="F64" s="261"/>
      <c r="G64" s="261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213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8" t="s">
        <v>868</v>
      </c>
      <c r="D65" s="259"/>
      <c r="E65" s="259"/>
      <c r="F65" s="259"/>
      <c r="G65" s="259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194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4">
        <v>28</v>
      </c>
      <c r="B66" s="165" t="s">
        <v>1166</v>
      </c>
      <c r="C66" s="174" t="s">
        <v>1167</v>
      </c>
      <c r="D66" s="166" t="s">
        <v>247</v>
      </c>
      <c r="E66" s="167">
        <v>12</v>
      </c>
      <c r="F66" s="168"/>
      <c r="G66" s="169">
        <f>ROUND(E66*F66,2)</f>
        <v>0</v>
      </c>
      <c r="H66" s="168"/>
      <c r="I66" s="169">
        <f>ROUND(E66*H66,2)</f>
        <v>0</v>
      </c>
      <c r="J66" s="168"/>
      <c r="K66" s="169">
        <f>ROUND(E66*J66,2)</f>
        <v>0</v>
      </c>
      <c r="L66" s="169">
        <v>15</v>
      </c>
      <c r="M66" s="169">
        <f>G66*(1+L66/100)</f>
        <v>0</v>
      </c>
      <c r="N66" s="169">
        <v>0</v>
      </c>
      <c r="O66" s="169">
        <f>ROUND(E66*N66,2)</f>
        <v>0</v>
      </c>
      <c r="P66" s="169">
        <v>0</v>
      </c>
      <c r="Q66" s="169">
        <f>ROUND(E66*P66,2)</f>
        <v>0</v>
      </c>
      <c r="R66" s="169" t="s">
        <v>567</v>
      </c>
      <c r="S66" s="169" t="s">
        <v>189</v>
      </c>
      <c r="T66" s="170" t="s">
        <v>209</v>
      </c>
      <c r="U66" s="156">
        <v>0.215</v>
      </c>
      <c r="V66" s="156">
        <f>ROUND(E66*U66,2)</f>
        <v>2.58</v>
      </c>
      <c r="W66" s="156"/>
      <c r="X66" s="156" t="s">
        <v>210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9" t="s">
        <v>1168</v>
      </c>
      <c r="D67" s="178"/>
      <c r="E67" s="179">
        <v>12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215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2">
        <v>29</v>
      </c>
      <c r="B68" s="183" t="s">
        <v>1169</v>
      </c>
      <c r="C68" s="191" t="s">
        <v>1170</v>
      </c>
      <c r="D68" s="184" t="s">
        <v>247</v>
      </c>
      <c r="E68" s="185">
        <v>2</v>
      </c>
      <c r="F68" s="186"/>
      <c r="G68" s="187">
        <f>ROUND(E68*F68,2)</f>
        <v>0</v>
      </c>
      <c r="H68" s="186"/>
      <c r="I68" s="187">
        <f>ROUND(E68*H68,2)</f>
        <v>0</v>
      </c>
      <c r="J68" s="186"/>
      <c r="K68" s="187">
        <f>ROUND(E68*J68,2)</f>
        <v>0</v>
      </c>
      <c r="L68" s="187">
        <v>15</v>
      </c>
      <c r="M68" s="187">
        <f>G68*(1+L68/100)</f>
        <v>0</v>
      </c>
      <c r="N68" s="187">
        <v>0</v>
      </c>
      <c r="O68" s="187">
        <f>ROUND(E68*N68,2)</f>
        <v>0</v>
      </c>
      <c r="P68" s="187">
        <v>0</v>
      </c>
      <c r="Q68" s="187">
        <f>ROUND(E68*P68,2)</f>
        <v>0</v>
      </c>
      <c r="R68" s="187" t="s">
        <v>567</v>
      </c>
      <c r="S68" s="187" t="s">
        <v>189</v>
      </c>
      <c r="T68" s="188" t="s">
        <v>209</v>
      </c>
      <c r="U68" s="156">
        <v>0.222</v>
      </c>
      <c r="V68" s="156">
        <f>ROUND(E68*U68,2)</f>
        <v>0.44</v>
      </c>
      <c r="W68" s="156"/>
      <c r="X68" s="156" t="s">
        <v>210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64">
        <v>30</v>
      </c>
      <c r="B69" s="165" t="s">
        <v>1171</v>
      </c>
      <c r="C69" s="174" t="s">
        <v>1172</v>
      </c>
      <c r="D69" s="166" t="s">
        <v>232</v>
      </c>
      <c r="E69" s="167">
        <v>75</v>
      </c>
      <c r="F69" s="168"/>
      <c r="G69" s="169">
        <f>ROUND(E69*F69,2)</f>
        <v>0</v>
      </c>
      <c r="H69" s="168"/>
      <c r="I69" s="169">
        <f>ROUND(E69*H69,2)</f>
        <v>0</v>
      </c>
      <c r="J69" s="168"/>
      <c r="K69" s="169">
        <f>ROUND(E69*J69,2)</f>
        <v>0</v>
      </c>
      <c r="L69" s="169">
        <v>15</v>
      </c>
      <c r="M69" s="169">
        <f>G69*(1+L69/100)</f>
        <v>0</v>
      </c>
      <c r="N69" s="169">
        <v>0</v>
      </c>
      <c r="O69" s="169">
        <f>ROUND(E69*N69,2)</f>
        <v>0</v>
      </c>
      <c r="P69" s="169">
        <v>0</v>
      </c>
      <c r="Q69" s="169">
        <f>ROUND(E69*P69,2)</f>
        <v>0</v>
      </c>
      <c r="R69" s="169" t="s">
        <v>567</v>
      </c>
      <c r="S69" s="169" t="s">
        <v>189</v>
      </c>
      <c r="T69" s="170" t="s">
        <v>209</v>
      </c>
      <c r="U69" s="156">
        <v>1.7999999999999999E-2</v>
      </c>
      <c r="V69" s="156">
        <f>ROUND(E69*U69,2)</f>
        <v>1.35</v>
      </c>
      <c r="W69" s="156"/>
      <c r="X69" s="156" t="s">
        <v>210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9" t="s">
        <v>993</v>
      </c>
      <c r="D70" s="250"/>
      <c r="E70" s="250"/>
      <c r="F70" s="250"/>
      <c r="G70" s="250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194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9" t="s">
        <v>1131</v>
      </c>
      <c r="D71" s="178"/>
      <c r="E71" s="179">
        <v>75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215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82">
        <v>31</v>
      </c>
      <c r="B72" s="183" t="s">
        <v>1173</v>
      </c>
      <c r="C72" s="191" t="s">
        <v>1174</v>
      </c>
      <c r="D72" s="184" t="s">
        <v>252</v>
      </c>
      <c r="E72" s="185">
        <v>6.4500000000000002E-2</v>
      </c>
      <c r="F72" s="186"/>
      <c r="G72" s="187">
        <f>ROUND(E72*F72,2)</f>
        <v>0</v>
      </c>
      <c r="H72" s="186"/>
      <c r="I72" s="187">
        <f>ROUND(E72*H72,2)</f>
        <v>0</v>
      </c>
      <c r="J72" s="186"/>
      <c r="K72" s="187">
        <f>ROUND(E72*J72,2)</f>
        <v>0</v>
      </c>
      <c r="L72" s="187">
        <v>15</v>
      </c>
      <c r="M72" s="187">
        <f>G72*(1+L72/100)</f>
        <v>0</v>
      </c>
      <c r="N72" s="187">
        <v>0</v>
      </c>
      <c r="O72" s="187">
        <f>ROUND(E72*N72,2)</f>
        <v>0</v>
      </c>
      <c r="P72" s="187">
        <v>0</v>
      </c>
      <c r="Q72" s="187">
        <f>ROUND(E72*P72,2)</f>
        <v>0</v>
      </c>
      <c r="R72" s="187" t="s">
        <v>567</v>
      </c>
      <c r="S72" s="187" t="s">
        <v>189</v>
      </c>
      <c r="T72" s="188" t="s">
        <v>209</v>
      </c>
      <c r="U72" s="156">
        <v>3.5630000000000002</v>
      </c>
      <c r="V72" s="156">
        <f>ROUND(E72*U72,2)</f>
        <v>0.23</v>
      </c>
      <c r="W72" s="156"/>
      <c r="X72" s="156" t="s">
        <v>502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503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58" t="s">
        <v>184</v>
      </c>
      <c r="B73" s="159" t="s">
        <v>118</v>
      </c>
      <c r="C73" s="173" t="s">
        <v>119</v>
      </c>
      <c r="D73" s="160"/>
      <c r="E73" s="161"/>
      <c r="F73" s="162"/>
      <c r="G73" s="162">
        <f>SUMIF(AG74:AG84,"&lt;&gt;NOR",G74:G84)</f>
        <v>0</v>
      </c>
      <c r="H73" s="162"/>
      <c r="I73" s="162">
        <f>SUM(I74:I84)</f>
        <v>0</v>
      </c>
      <c r="J73" s="162"/>
      <c r="K73" s="162">
        <f>SUM(K74:K84)</f>
        <v>0</v>
      </c>
      <c r="L73" s="162"/>
      <c r="M73" s="162">
        <f>SUM(M74:M84)</f>
        <v>0</v>
      </c>
      <c r="N73" s="162"/>
      <c r="O73" s="162">
        <f>SUM(O74:O84)</f>
        <v>0</v>
      </c>
      <c r="P73" s="162"/>
      <c r="Q73" s="162">
        <f>SUM(Q74:Q84)</f>
        <v>0</v>
      </c>
      <c r="R73" s="162"/>
      <c r="S73" s="162"/>
      <c r="T73" s="163"/>
      <c r="U73" s="157"/>
      <c r="V73" s="157">
        <f>SUM(V74:V84)</f>
        <v>3.84</v>
      </c>
      <c r="W73" s="157"/>
      <c r="X73" s="157"/>
      <c r="AG73" t="s">
        <v>185</v>
      </c>
    </row>
    <row r="74" spans="1:60" outlineLevel="1" x14ac:dyDescent="0.2">
      <c r="A74" s="182">
        <v>32</v>
      </c>
      <c r="B74" s="183" t="s">
        <v>1175</v>
      </c>
      <c r="C74" s="191" t="s">
        <v>1176</v>
      </c>
      <c r="D74" s="184" t="s">
        <v>247</v>
      </c>
      <c r="E74" s="185">
        <v>3</v>
      </c>
      <c r="F74" s="186"/>
      <c r="G74" s="187">
        <f>ROUND(E74*F74,2)</f>
        <v>0</v>
      </c>
      <c r="H74" s="186"/>
      <c r="I74" s="187">
        <f>ROUND(E74*H74,2)</f>
        <v>0</v>
      </c>
      <c r="J74" s="186"/>
      <c r="K74" s="187">
        <f>ROUND(E74*J74,2)</f>
        <v>0</v>
      </c>
      <c r="L74" s="187">
        <v>15</v>
      </c>
      <c r="M74" s="187">
        <f>G74*(1+L74/100)</f>
        <v>0</v>
      </c>
      <c r="N74" s="187">
        <v>3.1E-4</v>
      </c>
      <c r="O74" s="187">
        <f>ROUND(E74*N74,2)</f>
        <v>0</v>
      </c>
      <c r="P74" s="187">
        <v>0</v>
      </c>
      <c r="Q74" s="187">
        <f>ROUND(E74*P74,2)</f>
        <v>0</v>
      </c>
      <c r="R74" s="187" t="s">
        <v>567</v>
      </c>
      <c r="S74" s="187" t="s">
        <v>189</v>
      </c>
      <c r="T74" s="188" t="s">
        <v>209</v>
      </c>
      <c r="U74" s="156">
        <v>0.20699999999999999</v>
      </c>
      <c r="V74" s="156">
        <f>ROUND(E74*U74,2)</f>
        <v>0.62</v>
      </c>
      <c r="W74" s="156"/>
      <c r="X74" s="156" t="s">
        <v>210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211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2">
        <v>33</v>
      </c>
      <c r="B75" s="183" t="s">
        <v>1177</v>
      </c>
      <c r="C75" s="191" t="s">
        <v>1178</v>
      </c>
      <c r="D75" s="184" t="s">
        <v>247</v>
      </c>
      <c r="E75" s="185">
        <v>1</v>
      </c>
      <c r="F75" s="186"/>
      <c r="G75" s="187">
        <f>ROUND(E75*F75,2)</f>
        <v>0</v>
      </c>
      <c r="H75" s="186"/>
      <c r="I75" s="187">
        <f>ROUND(E75*H75,2)</f>
        <v>0</v>
      </c>
      <c r="J75" s="186"/>
      <c r="K75" s="187">
        <f>ROUND(E75*J75,2)</f>
        <v>0</v>
      </c>
      <c r="L75" s="187">
        <v>15</v>
      </c>
      <c r="M75" s="187">
        <f>G75*(1+L75/100)</f>
        <v>0</v>
      </c>
      <c r="N75" s="187">
        <v>2.3000000000000001E-4</v>
      </c>
      <c r="O75" s="187">
        <f>ROUND(E75*N75,2)</f>
        <v>0</v>
      </c>
      <c r="P75" s="187">
        <v>0</v>
      </c>
      <c r="Q75" s="187">
        <f>ROUND(E75*P75,2)</f>
        <v>0</v>
      </c>
      <c r="R75" s="187" t="s">
        <v>567</v>
      </c>
      <c r="S75" s="187" t="s">
        <v>189</v>
      </c>
      <c r="T75" s="188" t="s">
        <v>209</v>
      </c>
      <c r="U75" s="156">
        <v>0.20699999999999999</v>
      </c>
      <c r="V75" s="156">
        <f>ROUND(E75*U75,2)</f>
        <v>0.21</v>
      </c>
      <c r="W75" s="156"/>
      <c r="X75" s="156" t="s">
        <v>210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211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82">
        <v>34</v>
      </c>
      <c r="B76" s="183" t="s">
        <v>1179</v>
      </c>
      <c r="C76" s="191" t="s">
        <v>1180</v>
      </c>
      <c r="D76" s="184" t="s">
        <v>247</v>
      </c>
      <c r="E76" s="185">
        <v>5</v>
      </c>
      <c r="F76" s="186"/>
      <c r="G76" s="187">
        <f>ROUND(E76*F76,2)</f>
        <v>0</v>
      </c>
      <c r="H76" s="186"/>
      <c r="I76" s="187">
        <f>ROUND(E76*H76,2)</f>
        <v>0</v>
      </c>
      <c r="J76" s="186"/>
      <c r="K76" s="187">
        <f>ROUND(E76*J76,2)</f>
        <v>0</v>
      </c>
      <c r="L76" s="187">
        <v>15</v>
      </c>
      <c r="M76" s="187">
        <f>G76*(1+L76/100)</f>
        <v>0</v>
      </c>
      <c r="N76" s="187">
        <v>9.0000000000000006E-5</v>
      </c>
      <c r="O76" s="187">
        <f>ROUND(E76*N76,2)</f>
        <v>0</v>
      </c>
      <c r="P76" s="187">
        <v>0</v>
      </c>
      <c r="Q76" s="187">
        <f>ROUND(E76*P76,2)</f>
        <v>0</v>
      </c>
      <c r="R76" s="187" t="s">
        <v>567</v>
      </c>
      <c r="S76" s="187" t="s">
        <v>189</v>
      </c>
      <c r="T76" s="188" t="s">
        <v>209</v>
      </c>
      <c r="U76" s="156">
        <v>0.16400000000000001</v>
      </c>
      <c r="V76" s="156">
        <f>ROUND(E76*U76,2)</f>
        <v>0.82</v>
      </c>
      <c r="W76" s="156"/>
      <c r="X76" s="156" t="s">
        <v>210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211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33.75" outlineLevel="1" x14ac:dyDescent="0.2">
      <c r="A77" s="182">
        <v>35</v>
      </c>
      <c r="B77" s="183" t="s">
        <v>1181</v>
      </c>
      <c r="C77" s="191" t="s">
        <v>1182</v>
      </c>
      <c r="D77" s="184" t="s">
        <v>247</v>
      </c>
      <c r="E77" s="185">
        <v>1</v>
      </c>
      <c r="F77" s="186"/>
      <c r="G77" s="187">
        <f>ROUND(E77*F77,2)</f>
        <v>0</v>
      </c>
      <c r="H77" s="186"/>
      <c r="I77" s="187">
        <f>ROUND(E77*H77,2)</f>
        <v>0</v>
      </c>
      <c r="J77" s="186"/>
      <c r="K77" s="187">
        <f>ROUND(E77*J77,2)</f>
        <v>0</v>
      </c>
      <c r="L77" s="187">
        <v>15</v>
      </c>
      <c r="M77" s="187">
        <f>G77*(1+L77/100)</f>
        <v>0</v>
      </c>
      <c r="N77" s="187">
        <v>4.4999999999999999E-4</v>
      </c>
      <c r="O77" s="187">
        <f>ROUND(E77*N77,2)</f>
        <v>0</v>
      </c>
      <c r="P77" s="187">
        <v>0</v>
      </c>
      <c r="Q77" s="187">
        <f>ROUND(E77*P77,2)</f>
        <v>0</v>
      </c>
      <c r="R77" s="187" t="s">
        <v>567</v>
      </c>
      <c r="S77" s="187" t="s">
        <v>189</v>
      </c>
      <c r="T77" s="188" t="s">
        <v>209</v>
      </c>
      <c r="U77" s="156">
        <v>0.16400000000000001</v>
      </c>
      <c r="V77" s="156">
        <f>ROUND(E77*U77,2)</f>
        <v>0.16</v>
      </c>
      <c r="W77" s="156"/>
      <c r="X77" s="156" t="s">
        <v>210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64">
        <v>36</v>
      </c>
      <c r="B78" s="165" t="s">
        <v>1183</v>
      </c>
      <c r="C78" s="174" t="s">
        <v>1184</v>
      </c>
      <c r="D78" s="166" t="s">
        <v>247</v>
      </c>
      <c r="E78" s="167">
        <v>12</v>
      </c>
      <c r="F78" s="168"/>
      <c r="G78" s="169">
        <f>ROUND(E78*F78,2)</f>
        <v>0</v>
      </c>
      <c r="H78" s="168"/>
      <c r="I78" s="169">
        <f>ROUND(E78*H78,2)</f>
        <v>0</v>
      </c>
      <c r="J78" s="168"/>
      <c r="K78" s="169">
        <f>ROUND(E78*J78,2)</f>
        <v>0</v>
      </c>
      <c r="L78" s="169">
        <v>15</v>
      </c>
      <c r="M78" s="169">
        <f>G78*(1+L78/100)</f>
        <v>0</v>
      </c>
      <c r="N78" s="169">
        <v>1.4999999999999999E-4</v>
      </c>
      <c r="O78" s="169">
        <f>ROUND(E78*N78,2)</f>
        <v>0</v>
      </c>
      <c r="P78" s="169">
        <v>0</v>
      </c>
      <c r="Q78" s="169">
        <f>ROUND(E78*P78,2)</f>
        <v>0</v>
      </c>
      <c r="R78" s="169" t="s">
        <v>567</v>
      </c>
      <c r="S78" s="169" t="s">
        <v>189</v>
      </c>
      <c r="T78" s="170" t="s">
        <v>209</v>
      </c>
      <c r="U78" s="156">
        <v>6.5000000000000002E-2</v>
      </c>
      <c r="V78" s="156">
        <f>ROUND(E78*U78,2)</f>
        <v>0.78</v>
      </c>
      <c r="W78" s="156"/>
      <c r="X78" s="156" t="s">
        <v>210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211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9" t="s">
        <v>1185</v>
      </c>
      <c r="D79" s="178"/>
      <c r="E79" s="179">
        <v>12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215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82">
        <v>37</v>
      </c>
      <c r="B80" s="183" t="s">
        <v>1186</v>
      </c>
      <c r="C80" s="191" t="s">
        <v>1187</v>
      </c>
      <c r="D80" s="184" t="s">
        <v>247</v>
      </c>
      <c r="E80" s="185">
        <v>2</v>
      </c>
      <c r="F80" s="186"/>
      <c r="G80" s="187">
        <f>ROUND(E80*F80,2)</f>
        <v>0</v>
      </c>
      <c r="H80" s="186"/>
      <c r="I80" s="187">
        <f>ROUND(E80*H80,2)</f>
        <v>0</v>
      </c>
      <c r="J80" s="186"/>
      <c r="K80" s="187">
        <f>ROUND(E80*J80,2)</f>
        <v>0</v>
      </c>
      <c r="L80" s="187">
        <v>15</v>
      </c>
      <c r="M80" s="187">
        <f>G80*(1+L80/100)</f>
        <v>0</v>
      </c>
      <c r="N80" s="187">
        <v>1.3999999999999999E-4</v>
      </c>
      <c r="O80" s="187">
        <f>ROUND(E80*N80,2)</f>
        <v>0</v>
      </c>
      <c r="P80" s="187">
        <v>0</v>
      </c>
      <c r="Q80" s="187">
        <f>ROUND(E80*P80,2)</f>
        <v>0</v>
      </c>
      <c r="R80" s="187" t="s">
        <v>567</v>
      </c>
      <c r="S80" s="187" t="s">
        <v>189</v>
      </c>
      <c r="T80" s="188" t="s">
        <v>209</v>
      </c>
      <c r="U80" s="156">
        <v>8.2000000000000003E-2</v>
      </c>
      <c r="V80" s="156">
        <f>ROUND(E80*U80,2)</f>
        <v>0.16</v>
      </c>
      <c r="W80" s="156"/>
      <c r="X80" s="156" t="s">
        <v>210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211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2">
        <v>38</v>
      </c>
      <c r="B81" s="183" t="s">
        <v>1188</v>
      </c>
      <c r="C81" s="191" t="s">
        <v>1189</v>
      </c>
      <c r="D81" s="184" t="s">
        <v>247</v>
      </c>
      <c r="E81" s="185">
        <v>1</v>
      </c>
      <c r="F81" s="186"/>
      <c r="G81" s="187">
        <f>ROUND(E81*F81,2)</f>
        <v>0</v>
      </c>
      <c r="H81" s="186"/>
      <c r="I81" s="187">
        <f>ROUND(E81*H81,2)</f>
        <v>0</v>
      </c>
      <c r="J81" s="186"/>
      <c r="K81" s="187">
        <f>ROUND(E81*J81,2)</f>
        <v>0</v>
      </c>
      <c r="L81" s="187">
        <v>15</v>
      </c>
      <c r="M81" s="187">
        <f>G81*(1+L81/100)</f>
        <v>0</v>
      </c>
      <c r="N81" s="187">
        <v>2.5000000000000001E-4</v>
      </c>
      <c r="O81" s="187">
        <f>ROUND(E81*N81,2)</f>
        <v>0</v>
      </c>
      <c r="P81" s="187">
        <v>0</v>
      </c>
      <c r="Q81" s="187">
        <f>ROUND(E81*P81,2)</f>
        <v>0</v>
      </c>
      <c r="R81" s="187" t="s">
        <v>567</v>
      </c>
      <c r="S81" s="187" t="s">
        <v>189</v>
      </c>
      <c r="T81" s="188" t="s">
        <v>209</v>
      </c>
      <c r="U81" s="156">
        <v>0.20699999999999999</v>
      </c>
      <c r="V81" s="156">
        <f>ROUND(E81*U81,2)</f>
        <v>0.21</v>
      </c>
      <c r="W81" s="156"/>
      <c r="X81" s="156" t="s">
        <v>210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211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2">
        <v>39</v>
      </c>
      <c r="B82" s="183" t="s">
        <v>1190</v>
      </c>
      <c r="C82" s="191" t="s">
        <v>1191</v>
      </c>
      <c r="D82" s="184" t="s">
        <v>247</v>
      </c>
      <c r="E82" s="185">
        <v>6</v>
      </c>
      <c r="F82" s="186"/>
      <c r="G82" s="187">
        <f>ROUND(E82*F82,2)</f>
        <v>0</v>
      </c>
      <c r="H82" s="186"/>
      <c r="I82" s="187">
        <f>ROUND(E82*H82,2)</f>
        <v>0</v>
      </c>
      <c r="J82" s="186"/>
      <c r="K82" s="187">
        <f>ROUND(E82*J82,2)</f>
        <v>0</v>
      </c>
      <c r="L82" s="187">
        <v>15</v>
      </c>
      <c r="M82" s="187">
        <f>G82*(1+L82/100)</f>
        <v>0</v>
      </c>
      <c r="N82" s="187">
        <v>0</v>
      </c>
      <c r="O82" s="187">
        <f>ROUND(E82*N82,2)</f>
        <v>0</v>
      </c>
      <c r="P82" s="187">
        <v>0</v>
      </c>
      <c r="Q82" s="187">
        <f>ROUND(E82*P82,2)</f>
        <v>0</v>
      </c>
      <c r="R82" s="187"/>
      <c r="S82" s="187" t="s">
        <v>281</v>
      </c>
      <c r="T82" s="188" t="s">
        <v>209</v>
      </c>
      <c r="U82" s="156">
        <v>0.14399999999999999</v>
      </c>
      <c r="V82" s="156">
        <f>ROUND(E82*U82,2)</f>
        <v>0.86</v>
      </c>
      <c r="W82" s="156"/>
      <c r="X82" s="156" t="s">
        <v>210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211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2">
        <v>40</v>
      </c>
      <c r="B83" s="183" t="s">
        <v>1192</v>
      </c>
      <c r="C83" s="191" t="s">
        <v>1193</v>
      </c>
      <c r="D83" s="184" t="s">
        <v>247</v>
      </c>
      <c r="E83" s="185">
        <v>6</v>
      </c>
      <c r="F83" s="186"/>
      <c r="G83" s="187">
        <f>ROUND(E83*F83,2)</f>
        <v>0</v>
      </c>
      <c r="H83" s="186"/>
      <c r="I83" s="187">
        <f>ROUND(E83*H83,2)</f>
        <v>0</v>
      </c>
      <c r="J83" s="186"/>
      <c r="K83" s="187">
        <f>ROUND(E83*J83,2)</f>
        <v>0</v>
      </c>
      <c r="L83" s="187">
        <v>15</v>
      </c>
      <c r="M83" s="187">
        <f>G83*(1+L83/100)</f>
        <v>0</v>
      </c>
      <c r="N83" s="187">
        <v>2.5999999999999998E-4</v>
      </c>
      <c r="O83" s="187">
        <f>ROUND(E83*N83,2)</f>
        <v>0</v>
      </c>
      <c r="P83" s="187">
        <v>0</v>
      </c>
      <c r="Q83" s="187">
        <f>ROUND(E83*P83,2)</f>
        <v>0</v>
      </c>
      <c r="R83" s="187" t="s">
        <v>285</v>
      </c>
      <c r="S83" s="187" t="s">
        <v>189</v>
      </c>
      <c r="T83" s="188" t="s">
        <v>209</v>
      </c>
      <c r="U83" s="156">
        <v>0</v>
      </c>
      <c r="V83" s="156">
        <f>ROUND(E83*U83,2)</f>
        <v>0</v>
      </c>
      <c r="W83" s="156"/>
      <c r="X83" s="156" t="s">
        <v>286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287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2">
        <v>41</v>
      </c>
      <c r="B84" s="183" t="s">
        <v>1194</v>
      </c>
      <c r="C84" s="191" t="s">
        <v>1195</v>
      </c>
      <c r="D84" s="184" t="s">
        <v>252</v>
      </c>
      <c r="E84" s="185">
        <v>5.9500000000000004E-3</v>
      </c>
      <c r="F84" s="186"/>
      <c r="G84" s="187">
        <f>ROUND(E84*F84,2)</f>
        <v>0</v>
      </c>
      <c r="H84" s="186"/>
      <c r="I84" s="187">
        <f>ROUND(E84*H84,2)</f>
        <v>0</v>
      </c>
      <c r="J84" s="186"/>
      <c r="K84" s="187">
        <f>ROUND(E84*J84,2)</f>
        <v>0</v>
      </c>
      <c r="L84" s="187">
        <v>15</v>
      </c>
      <c r="M84" s="187">
        <f>G84*(1+L84/100)</f>
        <v>0</v>
      </c>
      <c r="N84" s="187">
        <v>0</v>
      </c>
      <c r="O84" s="187">
        <f>ROUND(E84*N84,2)</f>
        <v>0</v>
      </c>
      <c r="P84" s="187">
        <v>0</v>
      </c>
      <c r="Q84" s="187">
        <f>ROUND(E84*P84,2)</f>
        <v>0</v>
      </c>
      <c r="R84" s="187" t="s">
        <v>567</v>
      </c>
      <c r="S84" s="187" t="s">
        <v>189</v>
      </c>
      <c r="T84" s="188" t="s">
        <v>209</v>
      </c>
      <c r="U84" s="156">
        <v>2.5750000000000002</v>
      </c>
      <c r="V84" s="156">
        <f>ROUND(E84*U84,2)</f>
        <v>0.02</v>
      </c>
      <c r="W84" s="156"/>
      <c r="X84" s="156" t="s">
        <v>502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503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58" t="s">
        <v>184</v>
      </c>
      <c r="B85" s="159" t="s">
        <v>120</v>
      </c>
      <c r="C85" s="173" t="s">
        <v>121</v>
      </c>
      <c r="D85" s="160"/>
      <c r="E85" s="161"/>
      <c r="F85" s="162"/>
      <c r="G85" s="162">
        <f>SUMIF(AG86:AG97,"&lt;&gt;NOR",G86:G97)</f>
        <v>0</v>
      </c>
      <c r="H85" s="162"/>
      <c r="I85" s="162">
        <f>SUM(I86:I97)</f>
        <v>0</v>
      </c>
      <c r="J85" s="162"/>
      <c r="K85" s="162">
        <f>SUM(K86:K97)</f>
        <v>0</v>
      </c>
      <c r="L85" s="162"/>
      <c r="M85" s="162">
        <f>SUM(M86:M97)</f>
        <v>0</v>
      </c>
      <c r="N85" s="162"/>
      <c r="O85" s="162">
        <f>SUM(O86:O97)</f>
        <v>0.15</v>
      </c>
      <c r="P85" s="162"/>
      <c r="Q85" s="162">
        <f>SUM(Q86:Q97)</f>
        <v>0</v>
      </c>
      <c r="R85" s="162"/>
      <c r="S85" s="162"/>
      <c r="T85" s="163"/>
      <c r="U85" s="157"/>
      <c r="V85" s="157">
        <f>SUM(V86:V97)</f>
        <v>11.03</v>
      </c>
      <c r="W85" s="157"/>
      <c r="X85" s="157"/>
      <c r="AG85" t="s">
        <v>185</v>
      </c>
    </row>
    <row r="86" spans="1:60" ht="22.5" outlineLevel="1" x14ac:dyDescent="0.2">
      <c r="A86" s="182">
        <v>42</v>
      </c>
      <c r="B86" s="183" t="s">
        <v>1196</v>
      </c>
      <c r="C86" s="191" t="s">
        <v>1197</v>
      </c>
      <c r="D86" s="184" t="s">
        <v>247</v>
      </c>
      <c r="E86" s="185">
        <v>6</v>
      </c>
      <c r="F86" s="186"/>
      <c r="G86" s="187">
        <f t="shared" ref="G86:G97" si="0">ROUND(E86*F86,2)</f>
        <v>0</v>
      </c>
      <c r="H86" s="186"/>
      <c r="I86" s="187">
        <f t="shared" ref="I86:I97" si="1">ROUND(E86*H86,2)</f>
        <v>0</v>
      </c>
      <c r="J86" s="186"/>
      <c r="K86" s="187">
        <f t="shared" ref="K86:K97" si="2">ROUND(E86*J86,2)</f>
        <v>0</v>
      </c>
      <c r="L86" s="187">
        <v>15</v>
      </c>
      <c r="M86" s="187">
        <f t="shared" ref="M86:M97" si="3">G86*(1+L86/100)</f>
        <v>0</v>
      </c>
      <c r="N86" s="187">
        <v>0</v>
      </c>
      <c r="O86" s="187">
        <f t="shared" ref="O86:O97" si="4">ROUND(E86*N86,2)</f>
        <v>0</v>
      </c>
      <c r="P86" s="187">
        <v>0</v>
      </c>
      <c r="Q86" s="187">
        <f t="shared" ref="Q86:Q97" si="5">ROUND(E86*P86,2)</f>
        <v>0</v>
      </c>
      <c r="R86" s="187" t="s">
        <v>567</v>
      </c>
      <c r="S86" s="187" t="s">
        <v>189</v>
      </c>
      <c r="T86" s="188" t="s">
        <v>209</v>
      </c>
      <c r="U86" s="156">
        <v>0.26800000000000002</v>
      </c>
      <c r="V86" s="156">
        <f t="shared" ref="V86:V97" si="6">ROUND(E86*U86,2)</f>
        <v>1.61</v>
      </c>
      <c r="W86" s="156"/>
      <c r="X86" s="156" t="s">
        <v>210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211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82">
        <v>43</v>
      </c>
      <c r="B87" s="183" t="s">
        <v>1198</v>
      </c>
      <c r="C87" s="191" t="s">
        <v>1199</v>
      </c>
      <c r="D87" s="184" t="s">
        <v>247</v>
      </c>
      <c r="E87" s="185">
        <v>4</v>
      </c>
      <c r="F87" s="186"/>
      <c r="G87" s="187">
        <f t="shared" si="0"/>
        <v>0</v>
      </c>
      <c r="H87" s="186"/>
      <c r="I87" s="187">
        <f t="shared" si="1"/>
        <v>0</v>
      </c>
      <c r="J87" s="186"/>
      <c r="K87" s="187">
        <f t="shared" si="2"/>
        <v>0</v>
      </c>
      <c r="L87" s="187">
        <v>15</v>
      </c>
      <c r="M87" s="187">
        <f t="shared" si="3"/>
        <v>0</v>
      </c>
      <c r="N87" s="187">
        <v>0</v>
      </c>
      <c r="O87" s="187">
        <f t="shared" si="4"/>
        <v>0</v>
      </c>
      <c r="P87" s="187">
        <v>0</v>
      </c>
      <c r="Q87" s="187">
        <f t="shared" si="5"/>
        <v>0</v>
      </c>
      <c r="R87" s="187" t="s">
        <v>567</v>
      </c>
      <c r="S87" s="187" t="s">
        <v>189</v>
      </c>
      <c r="T87" s="188" t="s">
        <v>209</v>
      </c>
      <c r="U87" s="156">
        <v>0.61699999999999999</v>
      </c>
      <c r="V87" s="156">
        <f t="shared" si="6"/>
        <v>2.4700000000000002</v>
      </c>
      <c r="W87" s="156"/>
      <c r="X87" s="156" t="s">
        <v>210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211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82">
        <v>44</v>
      </c>
      <c r="B88" s="183" t="s">
        <v>1200</v>
      </c>
      <c r="C88" s="191" t="s">
        <v>1201</v>
      </c>
      <c r="D88" s="184" t="s">
        <v>247</v>
      </c>
      <c r="E88" s="185">
        <v>1</v>
      </c>
      <c r="F88" s="186"/>
      <c r="G88" s="187">
        <f t="shared" si="0"/>
        <v>0</v>
      </c>
      <c r="H88" s="186"/>
      <c r="I88" s="187">
        <f t="shared" si="1"/>
        <v>0</v>
      </c>
      <c r="J88" s="186"/>
      <c r="K88" s="187">
        <f t="shared" si="2"/>
        <v>0</v>
      </c>
      <c r="L88" s="187">
        <v>15</v>
      </c>
      <c r="M88" s="187">
        <f t="shared" si="3"/>
        <v>0</v>
      </c>
      <c r="N88" s="187">
        <v>0</v>
      </c>
      <c r="O88" s="187">
        <f t="shared" si="4"/>
        <v>0</v>
      </c>
      <c r="P88" s="187">
        <v>0</v>
      </c>
      <c r="Q88" s="187">
        <f t="shared" si="5"/>
        <v>0</v>
      </c>
      <c r="R88" s="187" t="s">
        <v>567</v>
      </c>
      <c r="S88" s="187" t="s">
        <v>189</v>
      </c>
      <c r="T88" s="188" t="s">
        <v>209</v>
      </c>
      <c r="U88" s="156">
        <v>0.92900000000000005</v>
      </c>
      <c r="V88" s="156">
        <f t="shared" si="6"/>
        <v>0.93</v>
      </c>
      <c r="W88" s="156"/>
      <c r="X88" s="156" t="s">
        <v>210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82">
        <v>45</v>
      </c>
      <c r="B89" s="183" t="s">
        <v>1202</v>
      </c>
      <c r="C89" s="191" t="s">
        <v>1203</v>
      </c>
      <c r="D89" s="184" t="s">
        <v>247</v>
      </c>
      <c r="E89" s="185">
        <v>1</v>
      </c>
      <c r="F89" s="186"/>
      <c r="G89" s="187">
        <f t="shared" si="0"/>
        <v>0</v>
      </c>
      <c r="H89" s="186"/>
      <c r="I89" s="187">
        <f t="shared" si="1"/>
        <v>0</v>
      </c>
      <c r="J89" s="186"/>
      <c r="K89" s="187">
        <f t="shared" si="2"/>
        <v>0</v>
      </c>
      <c r="L89" s="187">
        <v>15</v>
      </c>
      <c r="M89" s="187">
        <f t="shared" si="3"/>
        <v>0</v>
      </c>
      <c r="N89" s="187">
        <v>0</v>
      </c>
      <c r="O89" s="187">
        <f t="shared" si="4"/>
        <v>0</v>
      </c>
      <c r="P89" s="187">
        <v>0</v>
      </c>
      <c r="Q89" s="187">
        <f t="shared" si="5"/>
        <v>0</v>
      </c>
      <c r="R89" s="187" t="s">
        <v>567</v>
      </c>
      <c r="S89" s="187" t="s">
        <v>189</v>
      </c>
      <c r="T89" s="188" t="s">
        <v>209</v>
      </c>
      <c r="U89" s="156">
        <v>0.33500000000000002</v>
      </c>
      <c r="V89" s="156">
        <f t="shared" si="6"/>
        <v>0.34</v>
      </c>
      <c r="W89" s="156"/>
      <c r="X89" s="156" t="s">
        <v>210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211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82">
        <v>46</v>
      </c>
      <c r="B90" s="183" t="s">
        <v>1204</v>
      </c>
      <c r="C90" s="191" t="s">
        <v>1205</v>
      </c>
      <c r="D90" s="184" t="s">
        <v>247</v>
      </c>
      <c r="E90" s="185">
        <v>5</v>
      </c>
      <c r="F90" s="186"/>
      <c r="G90" s="187">
        <f t="shared" si="0"/>
        <v>0</v>
      </c>
      <c r="H90" s="186"/>
      <c r="I90" s="187">
        <f t="shared" si="1"/>
        <v>0</v>
      </c>
      <c r="J90" s="186"/>
      <c r="K90" s="187">
        <f t="shared" si="2"/>
        <v>0</v>
      </c>
      <c r="L90" s="187">
        <v>15</v>
      </c>
      <c r="M90" s="187">
        <f t="shared" si="3"/>
        <v>0</v>
      </c>
      <c r="N90" s="187">
        <v>0</v>
      </c>
      <c r="O90" s="187">
        <f t="shared" si="4"/>
        <v>0</v>
      </c>
      <c r="P90" s="187">
        <v>0</v>
      </c>
      <c r="Q90" s="187">
        <f t="shared" si="5"/>
        <v>0</v>
      </c>
      <c r="R90" s="187" t="s">
        <v>567</v>
      </c>
      <c r="S90" s="187" t="s">
        <v>189</v>
      </c>
      <c r="T90" s="188" t="s">
        <v>209</v>
      </c>
      <c r="U90" s="156">
        <v>0.86799999999999999</v>
      </c>
      <c r="V90" s="156">
        <f t="shared" si="6"/>
        <v>4.34</v>
      </c>
      <c r="W90" s="156"/>
      <c r="X90" s="156" t="s">
        <v>210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211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82">
        <v>47</v>
      </c>
      <c r="B91" s="183" t="s">
        <v>1206</v>
      </c>
      <c r="C91" s="191" t="s">
        <v>1207</v>
      </c>
      <c r="D91" s="184" t="s">
        <v>247</v>
      </c>
      <c r="E91" s="185">
        <v>1</v>
      </c>
      <c r="F91" s="186"/>
      <c r="G91" s="187">
        <f t="shared" si="0"/>
        <v>0</v>
      </c>
      <c r="H91" s="186"/>
      <c r="I91" s="187">
        <f t="shared" si="1"/>
        <v>0</v>
      </c>
      <c r="J91" s="186"/>
      <c r="K91" s="187">
        <f t="shared" si="2"/>
        <v>0</v>
      </c>
      <c r="L91" s="187">
        <v>15</v>
      </c>
      <c r="M91" s="187">
        <f t="shared" si="3"/>
        <v>0</v>
      </c>
      <c r="N91" s="187">
        <v>2.0000000000000002E-5</v>
      </c>
      <c r="O91" s="187">
        <f t="shared" si="4"/>
        <v>0</v>
      </c>
      <c r="P91" s="187">
        <v>0</v>
      </c>
      <c r="Q91" s="187">
        <f t="shared" si="5"/>
        <v>0</v>
      </c>
      <c r="R91" s="187" t="s">
        <v>567</v>
      </c>
      <c r="S91" s="187" t="s">
        <v>189</v>
      </c>
      <c r="T91" s="188" t="s">
        <v>209</v>
      </c>
      <c r="U91" s="156">
        <v>0.86799999999999999</v>
      </c>
      <c r="V91" s="156">
        <f t="shared" si="6"/>
        <v>0.87</v>
      </c>
      <c r="W91" s="156"/>
      <c r="X91" s="156" t="s">
        <v>210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211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33.75" outlineLevel="1" x14ac:dyDescent="0.2">
      <c r="A92" s="182">
        <v>48</v>
      </c>
      <c r="B92" s="183" t="s">
        <v>1208</v>
      </c>
      <c r="C92" s="191" t="s">
        <v>1209</v>
      </c>
      <c r="D92" s="184" t="s">
        <v>247</v>
      </c>
      <c r="E92" s="185">
        <v>1</v>
      </c>
      <c r="F92" s="186"/>
      <c r="G92" s="187">
        <f t="shared" si="0"/>
        <v>0</v>
      </c>
      <c r="H92" s="186"/>
      <c r="I92" s="187">
        <f t="shared" si="1"/>
        <v>0</v>
      </c>
      <c r="J92" s="186"/>
      <c r="K92" s="187">
        <f t="shared" si="2"/>
        <v>0</v>
      </c>
      <c r="L92" s="187">
        <v>15</v>
      </c>
      <c r="M92" s="187">
        <f t="shared" si="3"/>
        <v>0</v>
      </c>
      <c r="N92" s="187">
        <v>7.9000000000000008E-3</v>
      </c>
      <c r="O92" s="187">
        <f t="shared" si="4"/>
        <v>0.01</v>
      </c>
      <c r="P92" s="187">
        <v>0</v>
      </c>
      <c r="Q92" s="187">
        <f t="shared" si="5"/>
        <v>0</v>
      </c>
      <c r="R92" s="187"/>
      <c r="S92" s="187" t="s">
        <v>281</v>
      </c>
      <c r="T92" s="188" t="s">
        <v>190</v>
      </c>
      <c r="U92" s="156">
        <v>0</v>
      </c>
      <c r="V92" s="156">
        <f t="shared" si="6"/>
        <v>0</v>
      </c>
      <c r="W92" s="156"/>
      <c r="X92" s="156" t="s">
        <v>286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287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33.75" outlineLevel="1" x14ac:dyDescent="0.2">
      <c r="A93" s="182">
        <v>49</v>
      </c>
      <c r="B93" s="183" t="s">
        <v>1210</v>
      </c>
      <c r="C93" s="191" t="s">
        <v>1211</v>
      </c>
      <c r="D93" s="184" t="s">
        <v>247</v>
      </c>
      <c r="E93" s="185">
        <v>1</v>
      </c>
      <c r="F93" s="186"/>
      <c r="G93" s="187">
        <f t="shared" si="0"/>
        <v>0</v>
      </c>
      <c r="H93" s="186"/>
      <c r="I93" s="187">
        <f t="shared" si="1"/>
        <v>0</v>
      </c>
      <c r="J93" s="186"/>
      <c r="K93" s="187">
        <f t="shared" si="2"/>
        <v>0</v>
      </c>
      <c r="L93" s="187">
        <v>15</v>
      </c>
      <c r="M93" s="187">
        <f t="shared" si="3"/>
        <v>0</v>
      </c>
      <c r="N93" s="187">
        <v>2.1350000000000001E-2</v>
      </c>
      <c r="O93" s="187">
        <f t="shared" si="4"/>
        <v>0.02</v>
      </c>
      <c r="P93" s="187">
        <v>0</v>
      </c>
      <c r="Q93" s="187">
        <f t="shared" si="5"/>
        <v>0</v>
      </c>
      <c r="R93" s="187" t="s">
        <v>285</v>
      </c>
      <c r="S93" s="187" t="s">
        <v>189</v>
      </c>
      <c r="T93" s="188" t="s">
        <v>209</v>
      </c>
      <c r="U93" s="156">
        <v>0</v>
      </c>
      <c r="V93" s="156">
        <f t="shared" si="6"/>
        <v>0</v>
      </c>
      <c r="W93" s="156"/>
      <c r="X93" s="156" t="s">
        <v>286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287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33.75" outlineLevel="1" x14ac:dyDescent="0.2">
      <c r="A94" s="182">
        <v>50</v>
      </c>
      <c r="B94" s="183" t="s">
        <v>1212</v>
      </c>
      <c r="C94" s="191" t="s">
        <v>1213</v>
      </c>
      <c r="D94" s="184" t="s">
        <v>247</v>
      </c>
      <c r="E94" s="185">
        <v>2</v>
      </c>
      <c r="F94" s="186"/>
      <c r="G94" s="187">
        <f t="shared" si="0"/>
        <v>0</v>
      </c>
      <c r="H94" s="186"/>
      <c r="I94" s="187">
        <f t="shared" si="1"/>
        <v>0</v>
      </c>
      <c r="J94" s="186"/>
      <c r="K94" s="187">
        <f t="shared" si="2"/>
        <v>0</v>
      </c>
      <c r="L94" s="187">
        <v>15</v>
      </c>
      <c r="M94" s="187">
        <f t="shared" si="3"/>
        <v>0</v>
      </c>
      <c r="N94" s="187">
        <v>2.5409999999999999E-2</v>
      </c>
      <c r="O94" s="187">
        <f t="shared" si="4"/>
        <v>0.05</v>
      </c>
      <c r="P94" s="187">
        <v>0</v>
      </c>
      <c r="Q94" s="187">
        <f t="shared" si="5"/>
        <v>0</v>
      </c>
      <c r="R94" s="187" t="s">
        <v>285</v>
      </c>
      <c r="S94" s="187" t="s">
        <v>189</v>
      </c>
      <c r="T94" s="188" t="s">
        <v>209</v>
      </c>
      <c r="U94" s="156">
        <v>0</v>
      </c>
      <c r="V94" s="156">
        <f t="shared" si="6"/>
        <v>0</v>
      </c>
      <c r="W94" s="156"/>
      <c r="X94" s="156" t="s">
        <v>286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287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33.75" outlineLevel="1" x14ac:dyDescent="0.2">
      <c r="A95" s="182">
        <v>51</v>
      </c>
      <c r="B95" s="183" t="s">
        <v>1214</v>
      </c>
      <c r="C95" s="191" t="s">
        <v>1215</v>
      </c>
      <c r="D95" s="184" t="s">
        <v>247</v>
      </c>
      <c r="E95" s="185">
        <v>1</v>
      </c>
      <c r="F95" s="186"/>
      <c r="G95" s="187">
        <f t="shared" si="0"/>
        <v>0</v>
      </c>
      <c r="H95" s="186"/>
      <c r="I95" s="187">
        <f t="shared" si="1"/>
        <v>0</v>
      </c>
      <c r="J95" s="186"/>
      <c r="K95" s="187">
        <f t="shared" si="2"/>
        <v>0</v>
      </c>
      <c r="L95" s="187">
        <v>15</v>
      </c>
      <c r="M95" s="187">
        <f t="shared" si="3"/>
        <v>0</v>
      </c>
      <c r="N95" s="187">
        <v>2.8150000000000001E-2</v>
      </c>
      <c r="O95" s="187">
        <f t="shared" si="4"/>
        <v>0.03</v>
      </c>
      <c r="P95" s="187">
        <v>0</v>
      </c>
      <c r="Q95" s="187">
        <f t="shared" si="5"/>
        <v>0</v>
      </c>
      <c r="R95" s="187" t="s">
        <v>285</v>
      </c>
      <c r="S95" s="187" t="s">
        <v>189</v>
      </c>
      <c r="T95" s="188" t="s">
        <v>209</v>
      </c>
      <c r="U95" s="156">
        <v>0</v>
      </c>
      <c r="V95" s="156">
        <f t="shared" si="6"/>
        <v>0</v>
      </c>
      <c r="W95" s="156"/>
      <c r="X95" s="156" t="s">
        <v>286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287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33.75" outlineLevel="1" x14ac:dyDescent="0.2">
      <c r="A96" s="182">
        <v>52</v>
      </c>
      <c r="B96" s="183" t="s">
        <v>1216</v>
      </c>
      <c r="C96" s="191" t="s">
        <v>1217</v>
      </c>
      <c r="D96" s="184" t="s">
        <v>247</v>
      </c>
      <c r="E96" s="185">
        <v>1</v>
      </c>
      <c r="F96" s="186"/>
      <c r="G96" s="187">
        <f t="shared" si="0"/>
        <v>0</v>
      </c>
      <c r="H96" s="186"/>
      <c r="I96" s="187">
        <f t="shared" si="1"/>
        <v>0</v>
      </c>
      <c r="J96" s="186"/>
      <c r="K96" s="187">
        <f t="shared" si="2"/>
        <v>0</v>
      </c>
      <c r="L96" s="187">
        <v>15</v>
      </c>
      <c r="M96" s="187">
        <f t="shared" si="3"/>
        <v>0</v>
      </c>
      <c r="N96" s="187">
        <v>4.4080000000000001E-2</v>
      </c>
      <c r="O96" s="187">
        <f t="shared" si="4"/>
        <v>0.04</v>
      </c>
      <c r="P96" s="187">
        <v>0</v>
      </c>
      <c r="Q96" s="187">
        <f t="shared" si="5"/>
        <v>0</v>
      </c>
      <c r="R96" s="187" t="s">
        <v>285</v>
      </c>
      <c r="S96" s="187" t="s">
        <v>189</v>
      </c>
      <c r="T96" s="188" t="s">
        <v>209</v>
      </c>
      <c r="U96" s="156">
        <v>0</v>
      </c>
      <c r="V96" s="156">
        <f t="shared" si="6"/>
        <v>0</v>
      </c>
      <c r="W96" s="156"/>
      <c r="X96" s="156" t="s">
        <v>286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2">
        <v>53</v>
      </c>
      <c r="B97" s="183" t="s">
        <v>1218</v>
      </c>
      <c r="C97" s="191" t="s">
        <v>1219</v>
      </c>
      <c r="D97" s="184" t="s">
        <v>252</v>
      </c>
      <c r="E97" s="185">
        <v>0.15232000000000001</v>
      </c>
      <c r="F97" s="186"/>
      <c r="G97" s="187">
        <f t="shared" si="0"/>
        <v>0</v>
      </c>
      <c r="H97" s="186"/>
      <c r="I97" s="187">
        <f t="shared" si="1"/>
        <v>0</v>
      </c>
      <c r="J97" s="186"/>
      <c r="K97" s="187">
        <f t="shared" si="2"/>
        <v>0</v>
      </c>
      <c r="L97" s="187">
        <v>15</v>
      </c>
      <c r="M97" s="187">
        <f t="shared" si="3"/>
        <v>0</v>
      </c>
      <c r="N97" s="187">
        <v>0</v>
      </c>
      <c r="O97" s="187">
        <f t="shared" si="4"/>
        <v>0</v>
      </c>
      <c r="P97" s="187">
        <v>0</v>
      </c>
      <c r="Q97" s="187">
        <f t="shared" si="5"/>
        <v>0</v>
      </c>
      <c r="R97" s="187" t="s">
        <v>567</v>
      </c>
      <c r="S97" s="187" t="s">
        <v>189</v>
      </c>
      <c r="T97" s="188" t="s">
        <v>209</v>
      </c>
      <c r="U97" s="156">
        <v>3.0750000000000002</v>
      </c>
      <c r="V97" s="156">
        <f t="shared" si="6"/>
        <v>0.47</v>
      </c>
      <c r="W97" s="156"/>
      <c r="X97" s="156" t="s">
        <v>502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503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58" t="s">
        <v>184</v>
      </c>
      <c r="B98" s="159" t="s">
        <v>146</v>
      </c>
      <c r="C98" s="173" t="s">
        <v>147</v>
      </c>
      <c r="D98" s="160"/>
      <c r="E98" s="161"/>
      <c r="F98" s="162"/>
      <c r="G98" s="162">
        <f>SUMIF(AG99:AG103,"&lt;&gt;NOR",G99:G103)</f>
        <v>0</v>
      </c>
      <c r="H98" s="162"/>
      <c r="I98" s="162">
        <f>SUM(I99:I103)</f>
        <v>0</v>
      </c>
      <c r="J98" s="162"/>
      <c r="K98" s="162">
        <f>SUM(K99:K103)</f>
        <v>0</v>
      </c>
      <c r="L98" s="162"/>
      <c r="M98" s="162">
        <f>SUM(M99:M103)</f>
        <v>0</v>
      </c>
      <c r="N98" s="162"/>
      <c r="O98" s="162">
        <f>SUM(O99:O103)</f>
        <v>0</v>
      </c>
      <c r="P98" s="162"/>
      <c r="Q98" s="162">
        <f>SUM(Q99:Q103)</f>
        <v>0</v>
      </c>
      <c r="R98" s="162"/>
      <c r="S98" s="162"/>
      <c r="T98" s="163"/>
      <c r="U98" s="157"/>
      <c r="V98" s="157">
        <f>SUM(V99:V103)</f>
        <v>4.93</v>
      </c>
      <c r="W98" s="157"/>
      <c r="X98" s="157"/>
      <c r="AG98" t="s">
        <v>185</v>
      </c>
    </row>
    <row r="99" spans="1:60" outlineLevel="1" x14ac:dyDescent="0.2">
      <c r="A99" s="182">
        <v>54</v>
      </c>
      <c r="B99" s="183" t="s">
        <v>1220</v>
      </c>
      <c r="C99" s="191" t="s">
        <v>1221</v>
      </c>
      <c r="D99" s="184" t="s">
        <v>232</v>
      </c>
      <c r="E99" s="185">
        <v>25</v>
      </c>
      <c r="F99" s="186"/>
      <c r="G99" s="187">
        <f>ROUND(E99*F99,2)</f>
        <v>0</v>
      </c>
      <c r="H99" s="186"/>
      <c r="I99" s="187">
        <f>ROUND(E99*H99,2)</f>
        <v>0</v>
      </c>
      <c r="J99" s="186"/>
      <c r="K99" s="187">
        <f>ROUND(E99*J99,2)</f>
        <v>0</v>
      </c>
      <c r="L99" s="187">
        <v>15</v>
      </c>
      <c r="M99" s="187">
        <f>G99*(1+L99/100)</f>
        <v>0</v>
      </c>
      <c r="N99" s="187">
        <v>9.0000000000000006E-5</v>
      </c>
      <c r="O99" s="187">
        <f>ROUND(E99*N99,2)</f>
        <v>0</v>
      </c>
      <c r="P99" s="187">
        <v>0</v>
      </c>
      <c r="Q99" s="187">
        <f>ROUND(E99*P99,2)</f>
        <v>0</v>
      </c>
      <c r="R99" s="187" t="s">
        <v>146</v>
      </c>
      <c r="S99" s="187" t="s">
        <v>189</v>
      </c>
      <c r="T99" s="188" t="s">
        <v>209</v>
      </c>
      <c r="U99" s="156">
        <v>9.0499999999999997E-2</v>
      </c>
      <c r="V99" s="156">
        <f>ROUND(E99*U99,2)</f>
        <v>2.2599999999999998</v>
      </c>
      <c r="W99" s="156"/>
      <c r="X99" s="156" t="s">
        <v>210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211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82">
        <v>55</v>
      </c>
      <c r="B100" s="183" t="s">
        <v>1222</v>
      </c>
      <c r="C100" s="191" t="s">
        <v>1223</v>
      </c>
      <c r="D100" s="184" t="s">
        <v>247</v>
      </c>
      <c r="E100" s="185">
        <v>1</v>
      </c>
      <c r="F100" s="186"/>
      <c r="G100" s="187">
        <f>ROUND(E100*F100,2)</f>
        <v>0</v>
      </c>
      <c r="H100" s="186"/>
      <c r="I100" s="187">
        <f>ROUND(E100*H100,2)</f>
        <v>0</v>
      </c>
      <c r="J100" s="186"/>
      <c r="K100" s="187">
        <f>ROUND(E100*J100,2)</f>
        <v>0</v>
      </c>
      <c r="L100" s="187">
        <v>15</v>
      </c>
      <c r="M100" s="187">
        <f>G100*(1+L100/100)</f>
        <v>0</v>
      </c>
      <c r="N100" s="187">
        <v>0</v>
      </c>
      <c r="O100" s="187">
        <f>ROUND(E100*N100,2)</f>
        <v>0</v>
      </c>
      <c r="P100" s="187">
        <v>0</v>
      </c>
      <c r="Q100" s="187">
        <f>ROUND(E100*P100,2)</f>
        <v>0</v>
      </c>
      <c r="R100" s="187"/>
      <c r="S100" s="187" t="s">
        <v>1006</v>
      </c>
      <c r="T100" s="188" t="s">
        <v>190</v>
      </c>
      <c r="U100" s="156">
        <v>0</v>
      </c>
      <c r="V100" s="156">
        <f>ROUND(E100*U100,2)</f>
        <v>0</v>
      </c>
      <c r="W100" s="156"/>
      <c r="X100" s="156" t="s">
        <v>210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211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82">
        <v>56</v>
      </c>
      <c r="B101" s="183" t="s">
        <v>1224</v>
      </c>
      <c r="C101" s="191" t="s">
        <v>1225</v>
      </c>
      <c r="D101" s="184" t="s">
        <v>247</v>
      </c>
      <c r="E101" s="185">
        <v>1</v>
      </c>
      <c r="F101" s="186"/>
      <c r="G101" s="187">
        <f>ROUND(E101*F101,2)</f>
        <v>0</v>
      </c>
      <c r="H101" s="186"/>
      <c r="I101" s="187">
        <f>ROUND(E101*H101,2)</f>
        <v>0</v>
      </c>
      <c r="J101" s="186"/>
      <c r="K101" s="187">
        <f>ROUND(E101*J101,2)</f>
        <v>0</v>
      </c>
      <c r="L101" s="187">
        <v>15</v>
      </c>
      <c r="M101" s="187">
        <f>G101*(1+L101/100)</f>
        <v>0</v>
      </c>
      <c r="N101" s="187">
        <v>1.0000000000000001E-5</v>
      </c>
      <c r="O101" s="187">
        <f>ROUND(E101*N101,2)</f>
        <v>0</v>
      </c>
      <c r="P101" s="187">
        <v>0</v>
      </c>
      <c r="Q101" s="187">
        <f>ROUND(E101*P101,2)</f>
        <v>0</v>
      </c>
      <c r="R101" s="187"/>
      <c r="S101" s="187" t="s">
        <v>281</v>
      </c>
      <c r="T101" s="188" t="s">
        <v>209</v>
      </c>
      <c r="U101" s="156">
        <v>0.16500000000000001</v>
      </c>
      <c r="V101" s="156">
        <f>ROUND(E101*U101,2)</f>
        <v>0.17</v>
      </c>
      <c r="W101" s="156"/>
      <c r="X101" s="156" t="s">
        <v>210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211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82">
        <v>57</v>
      </c>
      <c r="B102" s="183" t="s">
        <v>1226</v>
      </c>
      <c r="C102" s="191" t="s">
        <v>1227</v>
      </c>
      <c r="D102" s="184" t="s">
        <v>1120</v>
      </c>
      <c r="E102" s="185">
        <v>2.5</v>
      </c>
      <c r="F102" s="186"/>
      <c r="G102" s="187">
        <f>ROUND(E102*F102,2)</f>
        <v>0</v>
      </c>
      <c r="H102" s="186"/>
      <c r="I102" s="187">
        <f>ROUND(E102*H102,2)</f>
        <v>0</v>
      </c>
      <c r="J102" s="186"/>
      <c r="K102" s="187">
        <f>ROUND(E102*J102,2)</f>
        <v>0</v>
      </c>
      <c r="L102" s="187">
        <v>15</v>
      </c>
      <c r="M102" s="187">
        <f>G102*(1+L102/100)</f>
        <v>0</v>
      </c>
      <c r="N102" s="187">
        <v>0</v>
      </c>
      <c r="O102" s="187">
        <f>ROUND(E102*N102,2)</f>
        <v>0</v>
      </c>
      <c r="P102" s="187">
        <v>0</v>
      </c>
      <c r="Q102" s="187">
        <f>ROUND(E102*P102,2)</f>
        <v>0</v>
      </c>
      <c r="R102" s="187"/>
      <c r="S102" s="187" t="s">
        <v>281</v>
      </c>
      <c r="T102" s="188" t="s">
        <v>190</v>
      </c>
      <c r="U102" s="156">
        <v>1</v>
      </c>
      <c r="V102" s="156">
        <f>ROUND(E102*U102,2)</f>
        <v>2.5</v>
      </c>
      <c r="W102" s="156"/>
      <c r="X102" s="156" t="s">
        <v>1127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1128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82">
        <v>58</v>
      </c>
      <c r="B103" s="183" t="s">
        <v>1228</v>
      </c>
      <c r="C103" s="191" t="s">
        <v>1229</v>
      </c>
      <c r="D103" s="184" t="s">
        <v>857</v>
      </c>
      <c r="E103" s="185">
        <v>1</v>
      </c>
      <c r="F103" s="186"/>
      <c r="G103" s="187">
        <f>ROUND(E103*F103,2)</f>
        <v>0</v>
      </c>
      <c r="H103" s="186"/>
      <c r="I103" s="187">
        <f>ROUND(E103*H103,2)</f>
        <v>0</v>
      </c>
      <c r="J103" s="186"/>
      <c r="K103" s="187">
        <f>ROUND(E103*J103,2)</f>
        <v>0</v>
      </c>
      <c r="L103" s="187">
        <v>15</v>
      </c>
      <c r="M103" s="187">
        <f>G103*(1+L103/100)</f>
        <v>0</v>
      </c>
      <c r="N103" s="187">
        <v>0</v>
      </c>
      <c r="O103" s="187">
        <f>ROUND(E103*N103,2)</f>
        <v>0</v>
      </c>
      <c r="P103" s="187">
        <v>0</v>
      </c>
      <c r="Q103" s="187">
        <f>ROUND(E103*P103,2)</f>
        <v>0</v>
      </c>
      <c r="R103" s="187" t="s">
        <v>285</v>
      </c>
      <c r="S103" s="187" t="s">
        <v>189</v>
      </c>
      <c r="T103" s="188" t="s">
        <v>209</v>
      </c>
      <c r="U103" s="156">
        <v>0</v>
      </c>
      <c r="V103" s="156">
        <f>ROUND(E103*U103,2)</f>
        <v>0</v>
      </c>
      <c r="W103" s="156"/>
      <c r="X103" s="156" t="s">
        <v>286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287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58" t="s">
        <v>184</v>
      </c>
      <c r="B104" s="159" t="s">
        <v>150</v>
      </c>
      <c r="C104" s="173" t="s">
        <v>151</v>
      </c>
      <c r="D104" s="160"/>
      <c r="E104" s="161"/>
      <c r="F104" s="162"/>
      <c r="G104" s="162">
        <f>SUMIF(AG105:AG110,"&lt;&gt;NOR",G105:G110)</f>
        <v>0</v>
      </c>
      <c r="H104" s="162"/>
      <c r="I104" s="162">
        <f>SUM(I105:I110)</f>
        <v>0</v>
      </c>
      <c r="J104" s="162"/>
      <c r="K104" s="162">
        <f>SUM(K105:K110)</f>
        <v>0</v>
      </c>
      <c r="L104" s="162"/>
      <c r="M104" s="162">
        <f>SUM(M105:M110)</f>
        <v>0</v>
      </c>
      <c r="N104" s="162"/>
      <c r="O104" s="162">
        <f>SUM(O105:O110)</f>
        <v>0</v>
      </c>
      <c r="P104" s="162"/>
      <c r="Q104" s="162">
        <f>SUM(Q105:Q110)</f>
        <v>0</v>
      </c>
      <c r="R104" s="162"/>
      <c r="S104" s="162"/>
      <c r="T104" s="163"/>
      <c r="U104" s="157"/>
      <c r="V104" s="157">
        <f>SUM(V105:V110)</f>
        <v>2.4900000000000002</v>
      </c>
      <c r="W104" s="157"/>
      <c r="X104" s="157"/>
      <c r="AG104" t="s">
        <v>185</v>
      </c>
    </row>
    <row r="105" spans="1:60" outlineLevel="1" x14ac:dyDescent="0.2">
      <c r="A105" s="182">
        <v>59</v>
      </c>
      <c r="B105" s="183" t="s">
        <v>1062</v>
      </c>
      <c r="C105" s="191" t="s">
        <v>1063</v>
      </c>
      <c r="D105" s="184" t="s">
        <v>252</v>
      </c>
      <c r="E105" s="185">
        <v>0.80500000000000005</v>
      </c>
      <c r="F105" s="186"/>
      <c r="G105" s="187">
        <f>ROUND(E105*F105,2)</f>
        <v>0</v>
      </c>
      <c r="H105" s="186"/>
      <c r="I105" s="187">
        <f>ROUND(E105*H105,2)</f>
        <v>0</v>
      </c>
      <c r="J105" s="186"/>
      <c r="K105" s="187">
        <f>ROUND(E105*J105,2)</f>
        <v>0</v>
      </c>
      <c r="L105" s="187">
        <v>15</v>
      </c>
      <c r="M105" s="187">
        <f>G105*(1+L105/100)</f>
        <v>0</v>
      </c>
      <c r="N105" s="187">
        <v>0</v>
      </c>
      <c r="O105" s="187">
        <f>ROUND(E105*N105,2)</f>
        <v>0</v>
      </c>
      <c r="P105" s="187">
        <v>0</v>
      </c>
      <c r="Q105" s="187">
        <f>ROUND(E105*P105,2)</f>
        <v>0</v>
      </c>
      <c r="R105" s="187"/>
      <c r="S105" s="187" t="s">
        <v>189</v>
      </c>
      <c r="T105" s="188" t="s">
        <v>209</v>
      </c>
      <c r="U105" s="156">
        <v>2.6120000000000001</v>
      </c>
      <c r="V105" s="156">
        <f>ROUND(E105*U105,2)</f>
        <v>2.1</v>
      </c>
      <c r="W105" s="156"/>
      <c r="X105" s="156" t="s">
        <v>841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842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82">
        <v>60</v>
      </c>
      <c r="B106" s="183" t="s">
        <v>839</v>
      </c>
      <c r="C106" s="191" t="s">
        <v>840</v>
      </c>
      <c r="D106" s="184" t="s">
        <v>252</v>
      </c>
      <c r="E106" s="185">
        <v>0.80500000000000005</v>
      </c>
      <c r="F106" s="186"/>
      <c r="G106" s="187">
        <f>ROUND(E106*F106,2)</f>
        <v>0</v>
      </c>
      <c r="H106" s="186"/>
      <c r="I106" s="187">
        <f>ROUND(E106*H106,2)</f>
        <v>0</v>
      </c>
      <c r="J106" s="186"/>
      <c r="K106" s="187">
        <f>ROUND(E106*J106,2)</f>
        <v>0</v>
      </c>
      <c r="L106" s="187">
        <v>15</v>
      </c>
      <c r="M106" s="187">
        <f>G106*(1+L106/100)</f>
        <v>0</v>
      </c>
      <c r="N106" s="187">
        <v>0</v>
      </c>
      <c r="O106" s="187">
        <f>ROUND(E106*N106,2)</f>
        <v>0</v>
      </c>
      <c r="P106" s="187">
        <v>0</v>
      </c>
      <c r="Q106" s="187">
        <f>ROUND(E106*P106,2)</f>
        <v>0</v>
      </c>
      <c r="R106" s="187" t="s">
        <v>418</v>
      </c>
      <c r="S106" s="187" t="s">
        <v>189</v>
      </c>
      <c r="T106" s="188" t="s">
        <v>209</v>
      </c>
      <c r="U106" s="156">
        <v>0.49</v>
      </c>
      <c r="V106" s="156">
        <f>ROUND(E106*U106,2)</f>
        <v>0.39</v>
      </c>
      <c r="W106" s="156"/>
      <c r="X106" s="156" t="s">
        <v>841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842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2">
        <v>61</v>
      </c>
      <c r="B107" s="183" t="s">
        <v>845</v>
      </c>
      <c r="C107" s="191" t="s">
        <v>846</v>
      </c>
      <c r="D107" s="184" t="s">
        <v>252</v>
      </c>
      <c r="E107" s="185">
        <v>12.074999999999999</v>
      </c>
      <c r="F107" s="186"/>
      <c r="G107" s="187">
        <f>ROUND(E107*F107,2)</f>
        <v>0</v>
      </c>
      <c r="H107" s="186"/>
      <c r="I107" s="187">
        <f>ROUND(E107*H107,2)</f>
        <v>0</v>
      </c>
      <c r="J107" s="186"/>
      <c r="K107" s="187">
        <f>ROUND(E107*J107,2)</f>
        <v>0</v>
      </c>
      <c r="L107" s="187">
        <v>15</v>
      </c>
      <c r="M107" s="187">
        <f>G107*(1+L107/100)</f>
        <v>0</v>
      </c>
      <c r="N107" s="187">
        <v>0</v>
      </c>
      <c r="O107" s="187">
        <f>ROUND(E107*N107,2)</f>
        <v>0</v>
      </c>
      <c r="P107" s="187">
        <v>0</v>
      </c>
      <c r="Q107" s="187">
        <f>ROUND(E107*P107,2)</f>
        <v>0</v>
      </c>
      <c r="R107" s="187" t="s">
        <v>418</v>
      </c>
      <c r="S107" s="187" t="s">
        <v>189</v>
      </c>
      <c r="T107" s="188" t="s">
        <v>209</v>
      </c>
      <c r="U107" s="156">
        <v>0</v>
      </c>
      <c r="V107" s="156">
        <f>ROUND(E107*U107,2)</f>
        <v>0</v>
      </c>
      <c r="W107" s="156"/>
      <c r="X107" s="156" t="s">
        <v>841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842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2">
        <v>62</v>
      </c>
      <c r="B108" s="183" t="s">
        <v>821</v>
      </c>
      <c r="C108" s="191" t="s">
        <v>822</v>
      </c>
      <c r="D108" s="184" t="s">
        <v>252</v>
      </c>
      <c r="E108" s="185">
        <v>0.80500000000000005</v>
      </c>
      <c r="F108" s="186"/>
      <c r="G108" s="187">
        <f>ROUND(E108*F108,2)</f>
        <v>0</v>
      </c>
      <c r="H108" s="186"/>
      <c r="I108" s="187">
        <f>ROUND(E108*H108,2)</f>
        <v>0</v>
      </c>
      <c r="J108" s="186"/>
      <c r="K108" s="187">
        <f>ROUND(E108*J108,2)</f>
        <v>0</v>
      </c>
      <c r="L108" s="187">
        <v>15</v>
      </c>
      <c r="M108" s="187">
        <f>G108*(1+L108/100)</f>
        <v>0</v>
      </c>
      <c r="N108" s="187">
        <v>0</v>
      </c>
      <c r="O108" s="187">
        <f>ROUND(E108*N108,2)</f>
        <v>0</v>
      </c>
      <c r="P108" s="187">
        <v>0</v>
      </c>
      <c r="Q108" s="187">
        <f>ROUND(E108*P108,2)</f>
        <v>0</v>
      </c>
      <c r="R108" s="187" t="s">
        <v>418</v>
      </c>
      <c r="S108" s="187" t="s">
        <v>189</v>
      </c>
      <c r="T108" s="188" t="s">
        <v>209</v>
      </c>
      <c r="U108" s="156">
        <v>0</v>
      </c>
      <c r="V108" s="156">
        <f>ROUND(E108*U108,2)</f>
        <v>0</v>
      </c>
      <c r="W108" s="156"/>
      <c r="X108" s="156" t="s">
        <v>841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842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4">
        <v>63</v>
      </c>
      <c r="B109" s="165" t="s">
        <v>1064</v>
      </c>
      <c r="C109" s="174" t="s">
        <v>1065</v>
      </c>
      <c r="D109" s="166" t="s">
        <v>252</v>
      </c>
      <c r="E109" s="167">
        <v>0.80500000000000005</v>
      </c>
      <c r="F109" s="168"/>
      <c r="G109" s="169">
        <f>ROUND(E109*F109,2)</f>
        <v>0</v>
      </c>
      <c r="H109" s="168"/>
      <c r="I109" s="169">
        <f>ROUND(E109*H109,2)</f>
        <v>0</v>
      </c>
      <c r="J109" s="168"/>
      <c r="K109" s="169">
        <f>ROUND(E109*J109,2)</f>
        <v>0</v>
      </c>
      <c r="L109" s="169">
        <v>15</v>
      </c>
      <c r="M109" s="169">
        <f>G109*(1+L109/100)</f>
        <v>0</v>
      </c>
      <c r="N109" s="169">
        <v>0</v>
      </c>
      <c r="O109" s="169">
        <f>ROUND(E109*N109,2)</f>
        <v>0</v>
      </c>
      <c r="P109" s="169">
        <v>0</v>
      </c>
      <c r="Q109" s="169">
        <f>ROUND(E109*P109,2)</f>
        <v>0</v>
      </c>
      <c r="R109" s="169" t="s">
        <v>1066</v>
      </c>
      <c r="S109" s="169" t="s">
        <v>189</v>
      </c>
      <c r="T109" s="170" t="s">
        <v>209</v>
      </c>
      <c r="U109" s="156">
        <v>6.0000000000000001E-3</v>
      </c>
      <c r="V109" s="156">
        <f>ROUND(E109*U109,2)</f>
        <v>0</v>
      </c>
      <c r="W109" s="156"/>
      <c r="X109" s="156" t="s">
        <v>841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842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60" t="s">
        <v>1067</v>
      </c>
      <c r="D110" s="261"/>
      <c r="E110" s="261"/>
      <c r="F110" s="261"/>
      <c r="G110" s="261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213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158" t="s">
        <v>184</v>
      </c>
      <c r="B111" s="159" t="s">
        <v>153</v>
      </c>
      <c r="C111" s="173" t="s">
        <v>27</v>
      </c>
      <c r="D111" s="160"/>
      <c r="E111" s="161"/>
      <c r="F111" s="162"/>
      <c r="G111" s="162">
        <f>SUMIF(AG112:AG112,"&lt;&gt;NOR",G112:G112)</f>
        <v>0</v>
      </c>
      <c r="H111" s="162"/>
      <c r="I111" s="162">
        <f>SUM(I112:I112)</f>
        <v>0</v>
      </c>
      <c r="J111" s="162"/>
      <c r="K111" s="162">
        <f>SUM(K112:K112)</f>
        <v>0</v>
      </c>
      <c r="L111" s="162"/>
      <c r="M111" s="162">
        <f>SUM(M112:M112)</f>
        <v>0</v>
      </c>
      <c r="N111" s="162"/>
      <c r="O111" s="162">
        <f>SUM(O112:O112)</f>
        <v>0</v>
      </c>
      <c r="P111" s="162"/>
      <c r="Q111" s="162">
        <f>SUM(Q112:Q112)</f>
        <v>0</v>
      </c>
      <c r="R111" s="162"/>
      <c r="S111" s="162"/>
      <c r="T111" s="163"/>
      <c r="U111" s="157"/>
      <c r="V111" s="157">
        <f>SUM(V112:V112)</f>
        <v>0</v>
      </c>
      <c r="W111" s="157"/>
      <c r="X111" s="157"/>
      <c r="AG111" t="s">
        <v>185</v>
      </c>
    </row>
    <row r="112" spans="1:60" outlineLevel="1" x14ac:dyDescent="0.2">
      <c r="A112" s="182">
        <v>64</v>
      </c>
      <c r="B112" s="183" t="s">
        <v>186</v>
      </c>
      <c r="C112" s="191" t="s">
        <v>187</v>
      </c>
      <c r="D112" s="184" t="s">
        <v>188</v>
      </c>
      <c r="E112" s="185">
        <v>1</v>
      </c>
      <c r="F112" s="186"/>
      <c r="G112" s="187">
        <f>ROUND(E112*F112,2)</f>
        <v>0</v>
      </c>
      <c r="H112" s="186"/>
      <c r="I112" s="187">
        <f>ROUND(E112*H112,2)</f>
        <v>0</v>
      </c>
      <c r="J112" s="186"/>
      <c r="K112" s="187">
        <f>ROUND(E112*J112,2)</f>
        <v>0</v>
      </c>
      <c r="L112" s="187">
        <v>15</v>
      </c>
      <c r="M112" s="187">
        <f>G112*(1+L112/100)</f>
        <v>0</v>
      </c>
      <c r="N112" s="187">
        <v>0</v>
      </c>
      <c r="O112" s="187">
        <f>ROUND(E112*N112,2)</f>
        <v>0</v>
      </c>
      <c r="P112" s="187">
        <v>0</v>
      </c>
      <c r="Q112" s="187">
        <f>ROUND(E112*P112,2)</f>
        <v>0</v>
      </c>
      <c r="R112" s="187"/>
      <c r="S112" s="187" t="s">
        <v>189</v>
      </c>
      <c r="T112" s="188" t="s">
        <v>190</v>
      </c>
      <c r="U112" s="156">
        <v>0</v>
      </c>
      <c r="V112" s="156">
        <f>ROUND(E112*U112,2)</f>
        <v>0</v>
      </c>
      <c r="W112" s="156"/>
      <c r="X112" s="156" t="s">
        <v>191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192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x14ac:dyDescent="0.2">
      <c r="A113" s="158" t="s">
        <v>184</v>
      </c>
      <c r="B113" s="159" t="s">
        <v>154</v>
      </c>
      <c r="C113" s="173" t="s">
        <v>28</v>
      </c>
      <c r="D113" s="160"/>
      <c r="E113" s="161"/>
      <c r="F113" s="162"/>
      <c r="G113" s="162">
        <f>SUMIF(AG114:AG115,"&lt;&gt;NOR",G114:G115)</f>
        <v>0</v>
      </c>
      <c r="H113" s="162"/>
      <c r="I113" s="162">
        <f>SUM(I114:I115)</f>
        <v>0</v>
      </c>
      <c r="J113" s="162"/>
      <c r="K113" s="162">
        <f>SUM(K114:K115)</f>
        <v>0</v>
      </c>
      <c r="L113" s="162"/>
      <c r="M113" s="162">
        <f>SUM(M114:M115)</f>
        <v>0</v>
      </c>
      <c r="N113" s="162"/>
      <c r="O113" s="162">
        <f>SUM(O114:O115)</f>
        <v>0</v>
      </c>
      <c r="P113" s="162"/>
      <c r="Q113" s="162">
        <f>SUM(Q114:Q115)</f>
        <v>0</v>
      </c>
      <c r="R113" s="162"/>
      <c r="S113" s="162"/>
      <c r="T113" s="163"/>
      <c r="U113" s="157"/>
      <c r="V113" s="157">
        <f>SUM(V114:V115)</f>
        <v>0</v>
      </c>
      <c r="W113" s="157"/>
      <c r="X113" s="157"/>
      <c r="AG113" t="s">
        <v>185</v>
      </c>
    </row>
    <row r="114" spans="1:60" outlineLevel="1" x14ac:dyDescent="0.2">
      <c r="A114" s="182">
        <v>65</v>
      </c>
      <c r="B114" s="183" t="s">
        <v>1068</v>
      </c>
      <c r="C114" s="191" t="s">
        <v>1069</v>
      </c>
      <c r="D114" s="184" t="s">
        <v>188</v>
      </c>
      <c r="E114" s="185">
        <v>1</v>
      </c>
      <c r="F114" s="186"/>
      <c r="G114" s="187">
        <f>ROUND(E114*F114,2)</f>
        <v>0</v>
      </c>
      <c r="H114" s="186"/>
      <c r="I114" s="187">
        <f>ROUND(E114*H114,2)</f>
        <v>0</v>
      </c>
      <c r="J114" s="186"/>
      <c r="K114" s="187">
        <f>ROUND(E114*J114,2)</f>
        <v>0</v>
      </c>
      <c r="L114" s="187">
        <v>15</v>
      </c>
      <c r="M114" s="187">
        <f>G114*(1+L114/100)</f>
        <v>0</v>
      </c>
      <c r="N114" s="187">
        <v>0</v>
      </c>
      <c r="O114" s="187">
        <f>ROUND(E114*N114,2)</f>
        <v>0</v>
      </c>
      <c r="P114" s="187">
        <v>0</v>
      </c>
      <c r="Q114" s="187">
        <f>ROUND(E114*P114,2)</f>
        <v>0</v>
      </c>
      <c r="R114" s="187"/>
      <c r="S114" s="187" t="s">
        <v>189</v>
      </c>
      <c r="T114" s="188" t="s">
        <v>190</v>
      </c>
      <c r="U114" s="156">
        <v>0</v>
      </c>
      <c r="V114" s="156">
        <f>ROUND(E114*U114,2)</f>
        <v>0</v>
      </c>
      <c r="W114" s="156"/>
      <c r="X114" s="156" t="s">
        <v>191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1070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64">
        <v>66</v>
      </c>
      <c r="B115" s="165" t="s">
        <v>1071</v>
      </c>
      <c r="C115" s="174" t="s">
        <v>1072</v>
      </c>
      <c r="D115" s="166" t="s">
        <v>188</v>
      </c>
      <c r="E115" s="167">
        <v>1</v>
      </c>
      <c r="F115" s="168"/>
      <c r="G115" s="169">
        <f>ROUND(E115*F115,2)</f>
        <v>0</v>
      </c>
      <c r="H115" s="168"/>
      <c r="I115" s="169">
        <f>ROUND(E115*H115,2)</f>
        <v>0</v>
      </c>
      <c r="J115" s="168"/>
      <c r="K115" s="169">
        <f>ROUND(E115*J115,2)</f>
        <v>0</v>
      </c>
      <c r="L115" s="169">
        <v>15</v>
      </c>
      <c r="M115" s="169">
        <f>G115*(1+L115/100)</f>
        <v>0</v>
      </c>
      <c r="N115" s="169">
        <v>0</v>
      </c>
      <c r="O115" s="169">
        <f>ROUND(E115*N115,2)</f>
        <v>0</v>
      </c>
      <c r="P115" s="169">
        <v>0</v>
      </c>
      <c r="Q115" s="169">
        <f>ROUND(E115*P115,2)</f>
        <v>0</v>
      </c>
      <c r="R115" s="169"/>
      <c r="S115" s="169" t="s">
        <v>189</v>
      </c>
      <c r="T115" s="170" t="s">
        <v>190</v>
      </c>
      <c r="U115" s="156">
        <v>0</v>
      </c>
      <c r="V115" s="156">
        <f>ROUND(E115*U115,2)</f>
        <v>0</v>
      </c>
      <c r="W115" s="156"/>
      <c r="X115" s="156" t="s">
        <v>191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192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">
      <c r="A116" s="3"/>
      <c r="B116" s="4"/>
      <c r="C116" s="175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AE116">
        <v>15</v>
      </c>
      <c r="AF116">
        <v>21</v>
      </c>
      <c r="AG116" t="s">
        <v>171</v>
      </c>
    </row>
    <row r="117" spans="1:60" x14ac:dyDescent="0.2">
      <c r="A117" s="150"/>
      <c r="B117" s="151" t="s">
        <v>29</v>
      </c>
      <c r="C117" s="176"/>
      <c r="D117" s="152"/>
      <c r="E117" s="153"/>
      <c r="F117" s="153"/>
      <c r="G117" s="172">
        <f>G8+G11+G29+G32+G36+G45+G59+G73+G85+G98+G104+G111+G113</f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E117">
        <f>SUMIF(L7:L115,AE116,G7:G115)</f>
        <v>0</v>
      </c>
      <c r="AF117">
        <f>SUMIF(L7:L115,AF116,G7:G115)</f>
        <v>0</v>
      </c>
      <c r="AG117" t="s">
        <v>202</v>
      </c>
    </row>
    <row r="118" spans="1:60" x14ac:dyDescent="0.2">
      <c r="C118" s="177"/>
      <c r="D118" s="10"/>
      <c r="AG118" t="s">
        <v>203</v>
      </c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VicXUnnveM6igGWclwOUpU7+3FMN7nL/6GEG07lQkvXlOZdj5fQr/RDL7soGd+sVx0nDKAt/oCEs1xow43X5Q==" saltValue="90mlX76gSPds+4+afoScEA==" spinCount="100000" sheet="1"/>
  <mergeCells count="28">
    <mergeCell ref="C13:G13"/>
    <mergeCell ref="A1:G1"/>
    <mergeCell ref="C2:G2"/>
    <mergeCell ref="C3:G3"/>
    <mergeCell ref="C4:G4"/>
    <mergeCell ref="C10:G10"/>
    <mergeCell ref="C50:G50"/>
    <mergeCell ref="C14:G14"/>
    <mergeCell ref="C16:G16"/>
    <mergeCell ref="C17:G17"/>
    <mergeCell ref="C19:G19"/>
    <mergeCell ref="C20:G20"/>
    <mergeCell ref="C22:G22"/>
    <mergeCell ref="C23:G23"/>
    <mergeCell ref="C25:G25"/>
    <mergeCell ref="C28:G28"/>
    <mergeCell ref="C31:G31"/>
    <mergeCell ref="C44:G44"/>
    <mergeCell ref="C64:G64"/>
    <mergeCell ref="C65:G65"/>
    <mergeCell ref="C70:G70"/>
    <mergeCell ref="C110:G110"/>
    <mergeCell ref="C51:G51"/>
    <mergeCell ref="C52:G52"/>
    <mergeCell ref="C53:G53"/>
    <mergeCell ref="C58:G58"/>
    <mergeCell ref="C61:G61"/>
    <mergeCell ref="C62:G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204</v>
      </c>
      <c r="B1" s="251"/>
      <c r="C1" s="251"/>
      <c r="D1" s="251"/>
      <c r="E1" s="251"/>
      <c r="F1" s="251"/>
      <c r="G1" s="251"/>
      <c r="AG1" t="s">
        <v>156</v>
      </c>
    </row>
    <row r="2" spans="1:60" ht="24.95" customHeight="1" x14ac:dyDescent="0.2">
      <c r="A2" s="139" t="s">
        <v>7</v>
      </c>
      <c r="B2" s="49" t="s">
        <v>44</v>
      </c>
      <c r="C2" s="252" t="s">
        <v>45</v>
      </c>
      <c r="D2" s="253"/>
      <c r="E2" s="253"/>
      <c r="F2" s="253"/>
      <c r="G2" s="254"/>
      <c r="AG2" t="s">
        <v>157</v>
      </c>
    </row>
    <row r="3" spans="1:60" ht="24.95" customHeight="1" x14ac:dyDescent="0.2">
      <c r="A3" s="139" t="s">
        <v>8</v>
      </c>
      <c r="B3" s="49" t="s">
        <v>54</v>
      </c>
      <c r="C3" s="252" t="s">
        <v>57</v>
      </c>
      <c r="D3" s="253"/>
      <c r="E3" s="253"/>
      <c r="F3" s="253"/>
      <c r="G3" s="254"/>
      <c r="AC3" s="121" t="s">
        <v>157</v>
      </c>
      <c r="AG3" t="s">
        <v>161</v>
      </c>
    </row>
    <row r="4" spans="1:60" ht="24.95" customHeight="1" x14ac:dyDescent="0.2">
      <c r="A4" s="140" t="s">
        <v>9</v>
      </c>
      <c r="B4" s="141" t="s">
        <v>67</v>
      </c>
      <c r="C4" s="255" t="s">
        <v>68</v>
      </c>
      <c r="D4" s="256"/>
      <c r="E4" s="256"/>
      <c r="F4" s="256"/>
      <c r="G4" s="257"/>
      <c r="AG4" t="s">
        <v>162</v>
      </c>
    </row>
    <row r="5" spans="1:60" x14ac:dyDescent="0.2">
      <c r="D5" s="10"/>
    </row>
    <row r="6" spans="1:60" ht="38.25" x14ac:dyDescent="0.2">
      <c r="A6" s="143" t="s">
        <v>163</v>
      </c>
      <c r="B6" s="145" t="s">
        <v>164</v>
      </c>
      <c r="C6" s="145" t="s">
        <v>165</v>
      </c>
      <c r="D6" s="144" t="s">
        <v>166</v>
      </c>
      <c r="E6" s="143" t="s">
        <v>167</v>
      </c>
      <c r="F6" s="142" t="s">
        <v>168</v>
      </c>
      <c r="G6" s="143" t="s">
        <v>29</v>
      </c>
      <c r="H6" s="146" t="s">
        <v>30</v>
      </c>
      <c r="I6" s="146" t="s">
        <v>169</v>
      </c>
      <c r="J6" s="146" t="s">
        <v>31</v>
      </c>
      <c r="K6" s="146" t="s">
        <v>170</v>
      </c>
      <c r="L6" s="146" t="s">
        <v>171</v>
      </c>
      <c r="M6" s="146" t="s">
        <v>172</v>
      </c>
      <c r="N6" s="146" t="s">
        <v>173</v>
      </c>
      <c r="O6" s="146" t="s">
        <v>174</v>
      </c>
      <c r="P6" s="146" t="s">
        <v>175</v>
      </c>
      <c r="Q6" s="146" t="s">
        <v>176</v>
      </c>
      <c r="R6" s="146" t="s">
        <v>177</v>
      </c>
      <c r="S6" s="146" t="s">
        <v>178</v>
      </c>
      <c r="T6" s="146" t="s">
        <v>179</v>
      </c>
      <c r="U6" s="146" t="s">
        <v>180</v>
      </c>
      <c r="V6" s="146" t="s">
        <v>181</v>
      </c>
      <c r="W6" s="146" t="s">
        <v>182</v>
      </c>
      <c r="X6" s="146" t="s">
        <v>183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184</v>
      </c>
      <c r="B8" s="159" t="s">
        <v>146</v>
      </c>
      <c r="C8" s="173" t="s">
        <v>147</v>
      </c>
      <c r="D8" s="160"/>
      <c r="E8" s="161"/>
      <c r="F8" s="162"/>
      <c r="G8" s="162">
        <f>SUMIF(AG9:AG24,"&lt;&gt;NOR",G9:G24)</f>
        <v>0</v>
      </c>
      <c r="H8" s="162"/>
      <c r="I8" s="162">
        <f>SUM(I9:I24)</f>
        <v>0</v>
      </c>
      <c r="J8" s="162"/>
      <c r="K8" s="162">
        <f>SUM(K9:K24)</f>
        <v>0</v>
      </c>
      <c r="L8" s="162"/>
      <c r="M8" s="162">
        <f>SUM(M9:M24)</f>
        <v>0</v>
      </c>
      <c r="N8" s="162"/>
      <c r="O8" s="162">
        <f>SUM(O9:O24)</f>
        <v>9.9999999999999992E-2</v>
      </c>
      <c r="P8" s="162"/>
      <c r="Q8" s="162">
        <f>SUM(Q9:Q24)</f>
        <v>0</v>
      </c>
      <c r="R8" s="162"/>
      <c r="S8" s="162"/>
      <c r="T8" s="163"/>
      <c r="U8" s="157"/>
      <c r="V8" s="157">
        <f>SUM(V9:V24)</f>
        <v>59.06</v>
      </c>
      <c r="W8" s="157"/>
      <c r="X8" s="157"/>
      <c r="AG8" t="s">
        <v>185</v>
      </c>
    </row>
    <row r="9" spans="1:60" outlineLevel="1" x14ac:dyDescent="0.2">
      <c r="A9" s="182">
        <v>1</v>
      </c>
      <c r="B9" s="183" t="s">
        <v>1230</v>
      </c>
      <c r="C9" s="191" t="s">
        <v>1231</v>
      </c>
      <c r="D9" s="184" t="s">
        <v>232</v>
      </c>
      <c r="E9" s="185">
        <v>10</v>
      </c>
      <c r="F9" s="186"/>
      <c r="G9" s="187">
        <f t="shared" ref="G9:G24" si="0">ROUND(E9*F9,2)</f>
        <v>0</v>
      </c>
      <c r="H9" s="186"/>
      <c r="I9" s="187">
        <f t="shared" ref="I9:I24" si="1">ROUND(E9*H9,2)</f>
        <v>0</v>
      </c>
      <c r="J9" s="186"/>
      <c r="K9" s="187">
        <f t="shared" ref="K9:K24" si="2">ROUND(E9*J9,2)</f>
        <v>0</v>
      </c>
      <c r="L9" s="187">
        <v>15</v>
      </c>
      <c r="M9" s="187">
        <f t="shared" ref="M9:M24" si="3">G9*(1+L9/100)</f>
        <v>0</v>
      </c>
      <c r="N9" s="187">
        <v>0</v>
      </c>
      <c r="O9" s="187">
        <f t="shared" ref="O9:O24" si="4">ROUND(E9*N9,2)</f>
        <v>0</v>
      </c>
      <c r="P9" s="187">
        <v>0</v>
      </c>
      <c r="Q9" s="187">
        <f t="shared" ref="Q9:Q24" si="5">ROUND(E9*P9,2)</f>
        <v>0</v>
      </c>
      <c r="R9" s="187" t="s">
        <v>146</v>
      </c>
      <c r="S9" s="187" t="s">
        <v>189</v>
      </c>
      <c r="T9" s="188" t="s">
        <v>209</v>
      </c>
      <c r="U9" s="156">
        <v>9.955E-2</v>
      </c>
      <c r="V9" s="156">
        <f t="shared" ref="V9:V24" si="6">ROUND(E9*U9,2)</f>
        <v>1</v>
      </c>
      <c r="W9" s="156"/>
      <c r="X9" s="156" t="s">
        <v>210</v>
      </c>
      <c r="Y9" s="147"/>
      <c r="Z9" s="147"/>
      <c r="AA9" s="147"/>
      <c r="AB9" s="147"/>
      <c r="AC9" s="147"/>
      <c r="AD9" s="147"/>
      <c r="AE9" s="147"/>
      <c r="AF9" s="147"/>
      <c r="AG9" s="147" t="s">
        <v>1232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56.25" outlineLevel="1" x14ac:dyDescent="0.2">
      <c r="A10" s="182">
        <v>2</v>
      </c>
      <c r="B10" s="183" t="s">
        <v>1233</v>
      </c>
      <c r="C10" s="191" t="s">
        <v>1234</v>
      </c>
      <c r="D10" s="184" t="s">
        <v>232</v>
      </c>
      <c r="E10" s="185">
        <v>10</v>
      </c>
      <c r="F10" s="186"/>
      <c r="G10" s="187">
        <f t="shared" si="0"/>
        <v>0</v>
      </c>
      <c r="H10" s="186"/>
      <c r="I10" s="187">
        <f t="shared" si="1"/>
        <v>0</v>
      </c>
      <c r="J10" s="186"/>
      <c r="K10" s="187">
        <f t="shared" si="2"/>
        <v>0</v>
      </c>
      <c r="L10" s="187">
        <v>15</v>
      </c>
      <c r="M10" s="187">
        <f t="shared" si="3"/>
        <v>0</v>
      </c>
      <c r="N10" s="187">
        <v>1.2999999999999999E-4</v>
      </c>
      <c r="O10" s="187">
        <f t="shared" si="4"/>
        <v>0</v>
      </c>
      <c r="P10" s="187">
        <v>0</v>
      </c>
      <c r="Q10" s="187">
        <f t="shared" si="5"/>
        <v>0</v>
      </c>
      <c r="R10" s="187" t="s">
        <v>285</v>
      </c>
      <c r="S10" s="187" t="s">
        <v>189</v>
      </c>
      <c r="T10" s="188" t="s">
        <v>209</v>
      </c>
      <c r="U10" s="156">
        <v>0</v>
      </c>
      <c r="V10" s="156">
        <f t="shared" si="6"/>
        <v>0</v>
      </c>
      <c r="W10" s="156"/>
      <c r="X10" s="156" t="s">
        <v>286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287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2">
        <v>3</v>
      </c>
      <c r="B11" s="183" t="s">
        <v>1235</v>
      </c>
      <c r="C11" s="191" t="s">
        <v>1236</v>
      </c>
      <c r="D11" s="184" t="s">
        <v>232</v>
      </c>
      <c r="E11" s="185">
        <v>30</v>
      </c>
      <c r="F11" s="186"/>
      <c r="G11" s="187">
        <f t="shared" si="0"/>
        <v>0</v>
      </c>
      <c r="H11" s="186"/>
      <c r="I11" s="187">
        <f t="shared" si="1"/>
        <v>0</v>
      </c>
      <c r="J11" s="186"/>
      <c r="K11" s="187">
        <f t="shared" si="2"/>
        <v>0</v>
      </c>
      <c r="L11" s="187">
        <v>15</v>
      </c>
      <c r="M11" s="187">
        <f t="shared" si="3"/>
        <v>0</v>
      </c>
      <c r="N11" s="187">
        <v>0</v>
      </c>
      <c r="O11" s="187">
        <f t="shared" si="4"/>
        <v>0</v>
      </c>
      <c r="P11" s="187">
        <v>0</v>
      </c>
      <c r="Q11" s="187">
        <f t="shared" si="5"/>
        <v>0</v>
      </c>
      <c r="R11" s="187" t="s">
        <v>146</v>
      </c>
      <c r="S11" s="187" t="s">
        <v>189</v>
      </c>
      <c r="T11" s="188" t="s">
        <v>209</v>
      </c>
      <c r="U11" s="156">
        <v>9.1219999999999996E-2</v>
      </c>
      <c r="V11" s="156">
        <f t="shared" si="6"/>
        <v>2.74</v>
      </c>
      <c r="W11" s="156"/>
      <c r="X11" s="156" t="s">
        <v>210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1232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82">
        <v>4</v>
      </c>
      <c r="B12" s="183" t="s">
        <v>1237</v>
      </c>
      <c r="C12" s="191" t="s">
        <v>1238</v>
      </c>
      <c r="D12" s="184" t="s">
        <v>232</v>
      </c>
      <c r="E12" s="185">
        <v>30</v>
      </c>
      <c r="F12" s="186"/>
      <c r="G12" s="187">
        <f t="shared" si="0"/>
        <v>0</v>
      </c>
      <c r="H12" s="186"/>
      <c r="I12" s="187">
        <f t="shared" si="1"/>
        <v>0</v>
      </c>
      <c r="J12" s="186"/>
      <c r="K12" s="187">
        <f t="shared" si="2"/>
        <v>0</v>
      </c>
      <c r="L12" s="187">
        <v>15</v>
      </c>
      <c r="M12" s="187">
        <f t="shared" si="3"/>
        <v>0</v>
      </c>
      <c r="N12" s="187">
        <v>6.0000000000000002E-5</v>
      </c>
      <c r="O12" s="187">
        <f t="shared" si="4"/>
        <v>0</v>
      </c>
      <c r="P12" s="187">
        <v>0</v>
      </c>
      <c r="Q12" s="187">
        <f t="shared" si="5"/>
        <v>0</v>
      </c>
      <c r="R12" s="187" t="s">
        <v>285</v>
      </c>
      <c r="S12" s="187" t="s">
        <v>189</v>
      </c>
      <c r="T12" s="188" t="s">
        <v>209</v>
      </c>
      <c r="U12" s="156">
        <v>0</v>
      </c>
      <c r="V12" s="156">
        <f t="shared" si="6"/>
        <v>0</v>
      </c>
      <c r="W12" s="156"/>
      <c r="X12" s="156" t="s">
        <v>286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287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2">
        <v>5</v>
      </c>
      <c r="B13" s="183" t="s">
        <v>1239</v>
      </c>
      <c r="C13" s="191" t="s">
        <v>1240</v>
      </c>
      <c r="D13" s="184" t="s">
        <v>232</v>
      </c>
      <c r="E13" s="185">
        <v>15</v>
      </c>
      <c r="F13" s="186"/>
      <c r="G13" s="187">
        <f t="shared" si="0"/>
        <v>0</v>
      </c>
      <c r="H13" s="186"/>
      <c r="I13" s="187">
        <f t="shared" si="1"/>
        <v>0</v>
      </c>
      <c r="J13" s="186"/>
      <c r="K13" s="187">
        <f t="shared" si="2"/>
        <v>0</v>
      </c>
      <c r="L13" s="187">
        <v>15</v>
      </c>
      <c r="M13" s="187">
        <f t="shared" si="3"/>
        <v>0</v>
      </c>
      <c r="N13" s="187">
        <v>0</v>
      </c>
      <c r="O13" s="187">
        <f t="shared" si="4"/>
        <v>0</v>
      </c>
      <c r="P13" s="187">
        <v>0</v>
      </c>
      <c r="Q13" s="187">
        <f t="shared" si="5"/>
        <v>0</v>
      </c>
      <c r="R13" s="187" t="s">
        <v>146</v>
      </c>
      <c r="S13" s="187" t="s">
        <v>189</v>
      </c>
      <c r="T13" s="188" t="s">
        <v>209</v>
      </c>
      <c r="U13" s="156">
        <v>9.0499999999999997E-2</v>
      </c>
      <c r="V13" s="156">
        <f t="shared" si="6"/>
        <v>1.36</v>
      </c>
      <c r="W13" s="156"/>
      <c r="X13" s="156" t="s">
        <v>210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1232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82">
        <v>6</v>
      </c>
      <c r="B14" s="183" t="s">
        <v>1241</v>
      </c>
      <c r="C14" s="191" t="s">
        <v>1242</v>
      </c>
      <c r="D14" s="184" t="s">
        <v>232</v>
      </c>
      <c r="E14" s="185">
        <v>15</v>
      </c>
      <c r="F14" s="186"/>
      <c r="G14" s="187">
        <f t="shared" si="0"/>
        <v>0</v>
      </c>
      <c r="H14" s="186"/>
      <c r="I14" s="187">
        <f t="shared" si="1"/>
        <v>0</v>
      </c>
      <c r="J14" s="186"/>
      <c r="K14" s="187">
        <f t="shared" si="2"/>
        <v>0</v>
      </c>
      <c r="L14" s="187">
        <v>15</v>
      </c>
      <c r="M14" s="187">
        <f t="shared" si="3"/>
        <v>0</v>
      </c>
      <c r="N14" s="187">
        <v>1.6000000000000001E-4</v>
      </c>
      <c r="O14" s="187">
        <f t="shared" si="4"/>
        <v>0</v>
      </c>
      <c r="P14" s="187">
        <v>0</v>
      </c>
      <c r="Q14" s="187">
        <f t="shared" si="5"/>
        <v>0</v>
      </c>
      <c r="R14" s="187" t="s">
        <v>285</v>
      </c>
      <c r="S14" s="187" t="s">
        <v>189</v>
      </c>
      <c r="T14" s="188" t="s">
        <v>209</v>
      </c>
      <c r="U14" s="156">
        <v>0</v>
      </c>
      <c r="V14" s="156">
        <f t="shared" si="6"/>
        <v>0</v>
      </c>
      <c r="W14" s="156"/>
      <c r="X14" s="156" t="s">
        <v>286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287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2">
        <v>7</v>
      </c>
      <c r="B15" s="183" t="s">
        <v>1243</v>
      </c>
      <c r="C15" s="191" t="s">
        <v>1244</v>
      </c>
      <c r="D15" s="184" t="s">
        <v>232</v>
      </c>
      <c r="E15" s="185">
        <v>230</v>
      </c>
      <c r="F15" s="186"/>
      <c r="G15" s="187">
        <f t="shared" si="0"/>
        <v>0</v>
      </c>
      <c r="H15" s="186"/>
      <c r="I15" s="187">
        <f t="shared" si="1"/>
        <v>0</v>
      </c>
      <c r="J15" s="186"/>
      <c r="K15" s="187">
        <f t="shared" si="2"/>
        <v>0</v>
      </c>
      <c r="L15" s="187">
        <v>15</v>
      </c>
      <c r="M15" s="187">
        <f t="shared" si="3"/>
        <v>0</v>
      </c>
      <c r="N15" s="187">
        <v>0</v>
      </c>
      <c r="O15" s="187">
        <f t="shared" si="4"/>
        <v>0</v>
      </c>
      <c r="P15" s="187">
        <v>0</v>
      </c>
      <c r="Q15" s="187">
        <f t="shared" si="5"/>
        <v>0</v>
      </c>
      <c r="R15" s="187" t="s">
        <v>146</v>
      </c>
      <c r="S15" s="187" t="s">
        <v>189</v>
      </c>
      <c r="T15" s="188" t="s">
        <v>209</v>
      </c>
      <c r="U15" s="156">
        <v>9.955E-2</v>
      </c>
      <c r="V15" s="156">
        <f t="shared" si="6"/>
        <v>22.9</v>
      </c>
      <c r="W15" s="156"/>
      <c r="X15" s="156" t="s">
        <v>210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1232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56.25" outlineLevel="1" x14ac:dyDescent="0.2">
      <c r="A16" s="182">
        <v>8</v>
      </c>
      <c r="B16" s="183" t="s">
        <v>1245</v>
      </c>
      <c r="C16" s="191" t="s">
        <v>1246</v>
      </c>
      <c r="D16" s="184" t="s">
        <v>232</v>
      </c>
      <c r="E16" s="185">
        <v>230</v>
      </c>
      <c r="F16" s="186"/>
      <c r="G16" s="187">
        <f t="shared" si="0"/>
        <v>0</v>
      </c>
      <c r="H16" s="186"/>
      <c r="I16" s="187">
        <f t="shared" si="1"/>
        <v>0</v>
      </c>
      <c r="J16" s="186"/>
      <c r="K16" s="187">
        <f t="shared" si="2"/>
        <v>0</v>
      </c>
      <c r="L16" s="187">
        <v>15</v>
      </c>
      <c r="M16" s="187">
        <f t="shared" si="3"/>
        <v>0</v>
      </c>
      <c r="N16" s="187">
        <v>1.4999999999999999E-4</v>
      </c>
      <c r="O16" s="187">
        <f t="shared" si="4"/>
        <v>0.03</v>
      </c>
      <c r="P16" s="187">
        <v>0</v>
      </c>
      <c r="Q16" s="187">
        <f t="shared" si="5"/>
        <v>0</v>
      </c>
      <c r="R16" s="187" t="s">
        <v>285</v>
      </c>
      <c r="S16" s="187" t="s">
        <v>189</v>
      </c>
      <c r="T16" s="188" t="s">
        <v>209</v>
      </c>
      <c r="U16" s="156">
        <v>0</v>
      </c>
      <c r="V16" s="156">
        <f t="shared" si="6"/>
        <v>0</v>
      </c>
      <c r="W16" s="156"/>
      <c r="X16" s="156" t="s">
        <v>286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287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2">
        <v>9</v>
      </c>
      <c r="B17" s="183" t="s">
        <v>1247</v>
      </c>
      <c r="C17" s="191" t="s">
        <v>1248</v>
      </c>
      <c r="D17" s="184" t="s">
        <v>232</v>
      </c>
      <c r="E17" s="185">
        <v>265</v>
      </c>
      <c r="F17" s="186"/>
      <c r="G17" s="187">
        <f t="shared" si="0"/>
        <v>0</v>
      </c>
      <c r="H17" s="186"/>
      <c r="I17" s="187">
        <f t="shared" si="1"/>
        <v>0</v>
      </c>
      <c r="J17" s="186"/>
      <c r="K17" s="187">
        <f t="shared" si="2"/>
        <v>0</v>
      </c>
      <c r="L17" s="187">
        <v>15</v>
      </c>
      <c r="M17" s="187">
        <f t="shared" si="3"/>
        <v>0</v>
      </c>
      <c r="N17" s="187">
        <v>0</v>
      </c>
      <c r="O17" s="187">
        <f t="shared" si="4"/>
        <v>0</v>
      </c>
      <c r="P17" s="187">
        <v>0</v>
      </c>
      <c r="Q17" s="187">
        <f t="shared" si="5"/>
        <v>0</v>
      </c>
      <c r="R17" s="187" t="s">
        <v>146</v>
      </c>
      <c r="S17" s="187" t="s">
        <v>189</v>
      </c>
      <c r="T17" s="188" t="s">
        <v>209</v>
      </c>
      <c r="U17" s="156">
        <v>9.955E-2</v>
      </c>
      <c r="V17" s="156">
        <f t="shared" si="6"/>
        <v>26.38</v>
      </c>
      <c r="W17" s="156"/>
      <c r="X17" s="156" t="s">
        <v>210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1232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56.25" outlineLevel="1" x14ac:dyDescent="0.2">
      <c r="A18" s="182">
        <v>10</v>
      </c>
      <c r="B18" s="183" t="s">
        <v>1249</v>
      </c>
      <c r="C18" s="191" t="s">
        <v>1250</v>
      </c>
      <c r="D18" s="184" t="s">
        <v>232</v>
      </c>
      <c r="E18" s="185">
        <v>265</v>
      </c>
      <c r="F18" s="186"/>
      <c r="G18" s="187">
        <f t="shared" si="0"/>
        <v>0</v>
      </c>
      <c r="H18" s="186"/>
      <c r="I18" s="187">
        <f t="shared" si="1"/>
        <v>0</v>
      </c>
      <c r="J18" s="186"/>
      <c r="K18" s="187">
        <f t="shared" si="2"/>
        <v>0</v>
      </c>
      <c r="L18" s="187">
        <v>15</v>
      </c>
      <c r="M18" s="187">
        <f t="shared" si="3"/>
        <v>0</v>
      </c>
      <c r="N18" s="187">
        <v>2.0000000000000001E-4</v>
      </c>
      <c r="O18" s="187">
        <f t="shared" si="4"/>
        <v>0.05</v>
      </c>
      <c r="P18" s="187">
        <v>0</v>
      </c>
      <c r="Q18" s="187">
        <f t="shared" si="5"/>
        <v>0</v>
      </c>
      <c r="R18" s="187" t="s">
        <v>285</v>
      </c>
      <c r="S18" s="187" t="s">
        <v>189</v>
      </c>
      <c r="T18" s="188" t="s">
        <v>209</v>
      </c>
      <c r="U18" s="156">
        <v>0</v>
      </c>
      <c r="V18" s="156">
        <f t="shared" si="6"/>
        <v>0</v>
      </c>
      <c r="W18" s="156"/>
      <c r="X18" s="156" t="s">
        <v>286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287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82">
        <v>11</v>
      </c>
      <c r="B19" s="183" t="s">
        <v>1251</v>
      </c>
      <c r="C19" s="191" t="s">
        <v>1252</v>
      </c>
      <c r="D19" s="184" t="s">
        <v>232</v>
      </c>
      <c r="E19" s="185">
        <v>25</v>
      </c>
      <c r="F19" s="186"/>
      <c r="G19" s="187">
        <f t="shared" si="0"/>
        <v>0</v>
      </c>
      <c r="H19" s="186"/>
      <c r="I19" s="187">
        <f t="shared" si="1"/>
        <v>0</v>
      </c>
      <c r="J19" s="186"/>
      <c r="K19" s="187">
        <f t="shared" si="2"/>
        <v>0</v>
      </c>
      <c r="L19" s="187">
        <v>15</v>
      </c>
      <c r="M19" s="187">
        <f t="shared" si="3"/>
        <v>0</v>
      </c>
      <c r="N19" s="187">
        <v>0</v>
      </c>
      <c r="O19" s="187">
        <f t="shared" si="4"/>
        <v>0</v>
      </c>
      <c r="P19" s="187">
        <v>0</v>
      </c>
      <c r="Q19" s="187">
        <f t="shared" si="5"/>
        <v>0</v>
      </c>
      <c r="R19" s="187" t="s">
        <v>146</v>
      </c>
      <c r="S19" s="187" t="s">
        <v>189</v>
      </c>
      <c r="T19" s="188" t="s">
        <v>209</v>
      </c>
      <c r="U19" s="156">
        <v>9.955E-2</v>
      </c>
      <c r="V19" s="156">
        <f t="shared" si="6"/>
        <v>2.4900000000000002</v>
      </c>
      <c r="W19" s="156"/>
      <c r="X19" s="156" t="s">
        <v>210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1232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56.25" outlineLevel="1" x14ac:dyDescent="0.2">
      <c r="A20" s="182">
        <v>12</v>
      </c>
      <c r="B20" s="183" t="s">
        <v>1253</v>
      </c>
      <c r="C20" s="191" t="s">
        <v>1254</v>
      </c>
      <c r="D20" s="184" t="s">
        <v>232</v>
      </c>
      <c r="E20" s="185">
        <v>25</v>
      </c>
      <c r="F20" s="186"/>
      <c r="G20" s="187">
        <f t="shared" si="0"/>
        <v>0</v>
      </c>
      <c r="H20" s="186"/>
      <c r="I20" s="187">
        <f t="shared" si="1"/>
        <v>0</v>
      </c>
      <c r="J20" s="186"/>
      <c r="K20" s="187">
        <f t="shared" si="2"/>
        <v>0</v>
      </c>
      <c r="L20" s="187">
        <v>15</v>
      </c>
      <c r="M20" s="187">
        <f t="shared" si="3"/>
        <v>0</v>
      </c>
      <c r="N20" s="187">
        <v>2.9999999999999997E-4</v>
      </c>
      <c r="O20" s="187">
        <f t="shared" si="4"/>
        <v>0.01</v>
      </c>
      <c r="P20" s="187">
        <v>0</v>
      </c>
      <c r="Q20" s="187">
        <f t="shared" si="5"/>
        <v>0</v>
      </c>
      <c r="R20" s="187" t="s">
        <v>285</v>
      </c>
      <c r="S20" s="187" t="s">
        <v>189</v>
      </c>
      <c r="T20" s="188" t="s">
        <v>209</v>
      </c>
      <c r="U20" s="156">
        <v>0</v>
      </c>
      <c r="V20" s="156">
        <f t="shared" si="6"/>
        <v>0</v>
      </c>
      <c r="W20" s="156"/>
      <c r="X20" s="156" t="s">
        <v>286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287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2">
        <v>13</v>
      </c>
      <c r="B21" s="183" t="s">
        <v>1255</v>
      </c>
      <c r="C21" s="191" t="s">
        <v>1256</v>
      </c>
      <c r="D21" s="184" t="s">
        <v>232</v>
      </c>
      <c r="E21" s="185">
        <v>5</v>
      </c>
      <c r="F21" s="186"/>
      <c r="G21" s="187">
        <f t="shared" si="0"/>
        <v>0</v>
      </c>
      <c r="H21" s="186"/>
      <c r="I21" s="187">
        <f t="shared" si="1"/>
        <v>0</v>
      </c>
      <c r="J21" s="186"/>
      <c r="K21" s="187">
        <f t="shared" si="2"/>
        <v>0</v>
      </c>
      <c r="L21" s="187">
        <v>15</v>
      </c>
      <c r="M21" s="187">
        <f t="shared" si="3"/>
        <v>0</v>
      </c>
      <c r="N21" s="187">
        <v>0</v>
      </c>
      <c r="O21" s="187">
        <f t="shared" si="4"/>
        <v>0</v>
      </c>
      <c r="P21" s="187">
        <v>0</v>
      </c>
      <c r="Q21" s="187">
        <f t="shared" si="5"/>
        <v>0</v>
      </c>
      <c r="R21" s="187" t="s">
        <v>146</v>
      </c>
      <c r="S21" s="187" t="s">
        <v>189</v>
      </c>
      <c r="T21" s="188" t="s">
        <v>209</v>
      </c>
      <c r="U21" s="156">
        <v>9.0499999999999997E-2</v>
      </c>
      <c r="V21" s="156">
        <f t="shared" si="6"/>
        <v>0.45</v>
      </c>
      <c r="W21" s="156"/>
      <c r="X21" s="156" t="s">
        <v>210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1232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82">
        <v>14</v>
      </c>
      <c r="B22" s="183" t="s">
        <v>1257</v>
      </c>
      <c r="C22" s="191" t="s">
        <v>1258</v>
      </c>
      <c r="D22" s="184" t="s">
        <v>232</v>
      </c>
      <c r="E22" s="185">
        <v>5</v>
      </c>
      <c r="F22" s="186"/>
      <c r="G22" s="187">
        <f t="shared" si="0"/>
        <v>0</v>
      </c>
      <c r="H22" s="186"/>
      <c r="I22" s="187">
        <f t="shared" si="1"/>
        <v>0</v>
      </c>
      <c r="J22" s="186"/>
      <c r="K22" s="187">
        <f t="shared" si="2"/>
        <v>0</v>
      </c>
      <c r="L22" s="187">
        <v>15</v>
      </c>
      <c r="M22" s="187">
        <f t="shared" si="3"/>
        <v>0</v>
      </c>
      <c r="N22" s="187">
        <v>3.4000000000000002E-4</v>
      </c>
      <c r="O22" s="187">
        <f t="shared" si="4"/>
        <v>0</v>
      </c>
      <c r="P22" s="187">
        <v>0</v>
      </c>
      <c r="Q22" s="187">
        <f t="shared" si="5"/>
        <v>0</v>
      </c>
      <c r="R22" s="187" t="s">
        <v>285</v>
      </c>
      <c r="S22" s="187" t="s">
        <v>189</v>
      </c>
      <c r="T22" s="188" t="s">
        <v>209</v>
      </c>
      <c r="U22" s="156">
        <v>0</v>
      </c>
      <c r="V22" s="156">
        <f t="shared" si="6"/>
        <v>0</v>
      </c>
      <c r="W22" s="156"/>
      <c r="X22" s="156" t="s">
        <v>286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287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2">
        <v>15</v>
      </c>
      <c r="B23" s="183" t="s">
        <v>1259</v>
      </c>
      <c r="C23" s="191" t="s">
        <v>1260</v>
      </c>
      <c r="D23" s="184" t="s">
        <v>232</v>
      </c>
      <c r="E23" s="185">
        <v>15</v>
      </c>
      <c r="F23" s="186"/>
      <c r="G23" s="187">
        <f t="shared" si="0"/>
        <v>0</v>
      </c>
      <c r="H23" s="186"/>
      <c r="I23" s="187">
        <f t="shared" si="1"/>
        <v>0</v>
      </c>
      <c r="J23" s="186"/>
      <c r="K23" s="187">
        <f t="shared" si="2"/>
        <v>0</v>
      </c>
      <c r="L23" s="187">
        <v>15</v>
      </c>
      <c r="M23" s="187">
        <f t="shared" si="3"/>
        <v>0</v>
      </c>
      <c r="N23" s="187">
        <v>0</v>
      </c>
      <c r="O23" s="187">
        <f t="shared" si="4"/>
        <v>0</v>
      </c>
      <c r="P23" s="187">
        <v>0</v>
      </c>
      <c r="Q23" s="187">
        <f t="shared" si="5"/>
        <v>0</v>
      </c>
      <c r="R23" s="187" t="s">
        <v>146</v>
      </c>
      <c r="S23" s="187" t="s">
        <v>189</v>
      </c>
      <c r="T23" s="188" t="s">
        <v>209</v>
      </c>
      <c r="U23" s="156">
        <v>0.11586</v>
      </c>
      <c r="V23" s="156">
        <f t="shared" si="6"/>
        <v>1.74</v>
      </c>
      <c r="W23" s="156"/>
      <c r="X23" s="156" t="s">
        <v>210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1232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56.25" outlineLevel="1" x14ac:dyDescent="0.2">
      <c r="A24" s="182">
        <v>16</v>
      </c>
      <c r="B24" s="183" t="s">
        <v>1261</v>
      </c>
      <c r="C24" s="191" t="s">
        <v>1262</v>
      </c>
      <c r="D24" s="184" t="s">
        <v>232</v>
      </c>
      <c r="E24" s="185">
        <v>15</v>
      </c>
      <c r="F24" s="186"/>
      <c r="G24" s="187">
        <f t="shared" si="0"/>
        <v>0</v>
      </c>
      <c r="H24" s="186"/>
      <c r="I24" s="187">
        <f t="shared" si="1"/>
        <v>0</v>
      </c>
      <c r="J24" s="186"/>
      <c r="K24" s="187">
        <f t="shared" si="2"/>
        <v>0</v>
      </c>
      <c r="L24" s="187">
        <v>15</v>
      </c>
      <c r="M24" s="187">
        <f t="shared" si="3"/>
        <v>0</v>
      </c>
      <c r="N24" s="187">
        <v>6.0999999999999997E-4</v>
      </c>
      <c r="O24" s="187">
        <f t="shared" si="4"/>
        <v>0.01</v>
      </c>
      <c r="P24" s="187">
        <v>0</v>
      </c>
      <c r="Q24" s="187">
        <f t="shared" si="5"/>
        <v>0</v>
      </c>
      <c r="R24" s="187" t="s">
        <v>285</v>
      </c>
      <c r="S24" s="187" t="s">
        <v>189</v>
      </c>
      <c r="T24" s="188" t="s">
        <v>209</v>
      </c>
      <c r="U24" s="156">
        <v>0</v>
      </c>
      <c r="V24" s="156">
        <f t="shared" si="6"/>
        <v>0</v>
      </c>
      <c r="W24" s="156"/>
      <c r="X24" s="156" t="s">
        <v>286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287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58" t="s">
        <v>184</v>
      </c>
      <c r="B25" s="159" t="s">
        <v>148</v>
      </c>
      <c r="C25" s="173" t="s">
        <v>149</v>
      </c>
      <c r="D25" s="160"/>
      <c r="E25" s="161"/>
      <c r="F25" s="162"/>
      <c r="G25" s="162">
        <f>SUMIF(AG26:AG26,"&lt;&gt;NOR",G26:G26)</f>
        <v>0</v>
      </c>
      <c r="H25" s="162"/>
      <c r="I25" s="162">
        <f>SUM(I26:I26)</f>
        <v>0</v>
      </c>
      <c r="J25" s="162"/>
      <c r="K25" s="162">
        <f>SUM(K26:K26)</f>
        <v>0</v>
      </c>
      <c r="L25" s="162"/>
      <c r="M25" s="162">
        <f>SUM(M26:M26)</f>
        <v>0</v>
      </c>
      <c r="N25" s="162"/>
      <c r="O25" s="162">
        <f>SUM(O26:O26)</f>
        <v>0</v>
      </c>
      <c r="P25" s="162"/>
      <c r="Q25" s="162">
        <f>SUM(Q26:Q26)</f>
        <v>0</v>
      </c>
      <c r="R25" s="162"/>
      <c r="S25" s="162"/>
      <c r="T25" s="163"/>
      <c r="U25" s="157"/>
      <c r="V25" s="157">
        <f>SUM(V26:V26)</f>
        <v>0.43</v>
      </c>
      <c r="W25" s="157"/>
      <c r="X25" s="157"/>
      <c r="AG25" t="s">
        <v>185</v>
      </c>
    </row>
    <row r="26" spans="1:60" outlineLevel="1" x14ac:dyDescent="0.2">
      <c r="A26" s="182">
        <v>17</v>
      </c>
      <c r="B26" s="183" t="s">
        <v>1263</v>
      </c>
      <c r="C26" s="191" t="s">
        <v>1264</v>
      </c>
      <c r="D26" s="184" t="s">
        <v>247</v>
      </c>
      <c r="E26" s="185">
        <v>2</v>
      </c>
      <c r="F26" s="186"/>
      <c r="G26" s="187">
        <f>ROUND(E26*F26,2)</f>
        <v>0</v>
      </c>
      <c r="H26" s="186"/>
      <c r="I26" s="187">
        <f>ROUND(E26*H26,2)</f>
        <v>0</v>
      </c>
      <c r="J26" s="186"/>
      <c r="K26" s="187">
        <f>ROUND(E26*J26,2)</f>
        <v>0</v>
      </c>
      <c r="L26" s="187">
        <v>15</v>
      </c>
      <c r="M26" s="187">
        <f>G26*(1+L26/100)</f>
        <v>0</v>
      </c>
      <c r="N26" s="187">
        <v>3.3E-4</v>
      </c>
      <c r="O26" s="187">
        <f>ROUND(E26*N26,2)</f>
        <v>0</v>
      </c>
      <c r="P26" s="187">
        <v>0</v>
      </c>
      <c r="Q26" s="187">
        <f>ROUND(E26*P26,2)</f>
        <v>0</v>
      </c>
      <c r="R26" s="187"/>
      <c r="S26" s="187" t="s">
        <v>189</v>
      </c>
      <c r="T26" s="188" t="s">
        <v>209</v>
      </c>
      <c r="U26" s="156">
        <v>0.21299999999999999</v>
      </c>
      <c r="V26" s="156">
        <f>ROUND(E26*U26,2)</f>
        <v>0.43</v>
      </c>
      <c r="W26" s="156"/>
      <c r="X26" s="156" t="s">
        <v>210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1232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58" t="s">
        <v>184</v>
      </c>
      <c r="B27" s="159" t="s">
        <v>146</v>
      </c>
      <c r="C27" s="173" t="s">
        <v>147</v>
      </c>
      <c r="D27" s="160"/>
      <c r="E27" s="161"/>
      <c r="F27" s="162"/>
      <c r="G27" s="162">
        <f>SUMIF(AG28:AG50,"&lt;&gt;NOR",G28:G50)</f>
        <v>0</v>
      </c>
      <c r="H27" s="162"/>
      <c r="I27" s="162">
        <f>SUM(I28:I50)</f>
        <v>0</v>
      </c>
      <c r="J27" s="162"/>
      <c r="K27" s="162">
        <f>SUM(K28:K50)</f>
        <v>0</v>
      </c>
      <c r="L27" s="162"/>
      <c r="M27" s="162">
        <f>SUM(M28:M50)</f>
        <v>0</v>
      </c>
      <c r="N27" s="162"/>
      <c r="O27" s="162">
        <f>SUM(O28:O50)</f>
        <v>0</v>
      </c>
      <c r="P27" s="162"/>
      <c r="Q27" s="162">
        <f>SUM(Q28:Q50)</f>
        <v>0</v>
      </c>
      <c r="R27" s="162"/>
      <c r="S27" s="162"/>
      <c r="T27" s="163"/>
      <c r="U27" s="157"/>
      <c r="V27" s="157">
        <f>SUM(V28:V50)</f>
        <v>28.079999999999995</v>
      </c>
      <c r="W27" s="157"/>
      <c r="X27" s="157"/>
      <c r="AG27" t="s">
        <v>185</v>
      </c>
    </row>
    <row r="28" spans="1:60" outlineLevel="1" x14ac:dyDescent="0.2">
      <c r="A28" s="182">
        <v>18</v>
      </c>
      <c r="B28" s="183" t="s">
        <v>1265</v>
      </c>
      <c r="C28" s="191" t="s">
        <v>1266</v>
      </c>
      <c r="D28" s="184" t="s">
        <v>247</v>
      </c>
      <c r="E28" s="185">
        <v>2</v>
      </c>
      <c r="F28" s="186"/>
      <c r="G28" s="187">
        <f t="shared" ref="G28:G50" si="7">ROUND(E28*F28,2)</f>
        <v>0</v>
      </c>
      <c r="H28" s="186"/>
      <c r="I28" s="187">
        <f t="shared" ref="I28:I50" si="8">ROUND(E28*H28,2)</f>
        <v>0</v>
      </c>
      <c r="J28" s="186"/>
      <c r="K28" s="187">
        <f t="shared" ref="K28:K50" si="9">ROUND(E28*J28,2)</f>
        <v>0</v>
      </c>
      <c r="L28" s="187">
        <v>15</v>
      </c>
      <c r="M28" s="187">
        <f t="shared" ref="M28:M50" si="10">G28*(1+L28/100)</f>
        <v>0</v>
      </c>
      <c r="N28" s="187">
        <v>2.5000000000000001E-4</v>
      </c>
      <c r="O28" s="187">
        <f t="shared" ref="O28:O50" si="11">ROUND(E28*N28,2)</f>
        <v>0</v>
      </c>
      <c r="P28" s="187">
        <v>0</v>
      </c>
      <c r="Q28" s="187">
        <f t="shared" ref="Q28:Q50" si="12">ROUND(E28*P28,2)</f>
        <v>0</v>
      </c>
      <c r="R28" s="187" t="s">
        <v>285</v>
      </c>
      <c r="S28" s="187" t="s">
        <v>189</v>
      </c>
      <c r="T28" s="188" t="s">
        <v>209</v>
      </c>
      <c r="U28" s="156">
        <v>0</v>
      </c>
      <c r="V28" s="156">
        <f t="shared" ref="V28:V50" si="13">ROUND(E28*U28,2)</f>
        <v>0</v>
      </c>
      <c r="W28" s="156"/>
      <c r="X28" s="156" t="s">
        <v>286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287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2">
        <v>19</v>
      </c>
      <c r="B29" s="183" t="s">
        <v>1267</v>
      </c>
      <c r="C29" s="191" t="s">
        <v>1268</v>
      </c>
      <c r="D29" s="184" t="s">
        <v>247</v>
      </c>
      <c r="E29" s="185">
        <v>53</v>
      </c>
      <c r="F29" s="186"/>
      <c r="G29" s="187">
        <f t="shared" si="7"/>
        <v>0</v>
      </c>
      <c r="H29" s="186"/>
      <c r="I29" s="187">
        <f t="shared" si="8"/>
        <v>0</v>
      </c>
      <c r="J29" s="186"/>
      <c r="K29" s="187">
        <f t="shared" si="9"/>
        <v>0</v>
      </c>
      <c r="L29" s="187">
        <v>15</v>
      </c>
      <c r="M29" s="187">
        <f t="shared" si="10"/>
        <v>0</v>
      </c>
      <c r="N29" s="187">
        <v>0</v>
      </c>
      <c r="O29" s="187">
        <f t="shared" si="11"/>
        <v>0</v>
      </c>
      <c r="P29" s="187">
        <v>0</v>
      </c>
      <c r="Q29" s="187">
        <f t="shared" si="12"/>
        <v>0</v>
      </c>
      <c r="R29" s="187" t="s">
        <v>146</v>
      </c>
      <c r="S29" s="187" t="s">
        <v>189</v>
      </c>
      <c r="T29" s="188" t="s">
        <v>209</v>
      </c>
      <c r="U29" s="156">
        <v>0.14130000000000001</v>
      </c>
      <c r="V29" s="156">
        <f t="shared" si="13"/>
        <v>7.49</v>
      </c>
      <c r="W29" s="156"/>
      <c r="X29" s="156" t="s">
        <v>210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1232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3.75" outlineLevel="1" x14ac:dyDescent="0.2">
      <c r="A30" s="182">
        <v>20</v>
      </c>
      <c r="B30" s="183" t="s">
        <v>1269</v>
      </c>
      <c r="C30" s="191" t="s">
        <v>1270</v>
      </c>
      <c r="D30" s="184" t="s">
        <v>247</v>
      </c>
      <c r="E30" s="185">
        <v>53</v>
      </c>
      <c r="F30" s="186"/>
      <c r="G30" s="187">
        <f t="shared" si="7"/>
        <v>0</v>
      </c>
      <c r="H30" s="186"/>
      <c r="I30" s="187">
        <f t="shared" si="8"/>
        <v>0</v>
      </c>
      <c r="J30" s="186"/>
      <c r="K30" s="187">
        <f t="shared" si="9"/>
        <v>0</v>
      </c>
      <c r="L30" s="187">
        <v>15</v>
      </c>
      <c r="M30" s="187">
        <f t="shared" si="10"/>
        <v>0</v>
      </c>
      <c r="N30" s="187">
        <v>3.0000000000000001E-5</v>
      </c>
      <c r="O30" s="187">
        <f t="shared" si="11"/>
        <v>0</v>
      </c>
      <c r="P30" s="187">
        <v>0</v>
      </c>
      <c r="Q30" s="187">
        <f t="shared" si="12"/>
        <v>0</v>
      </c>
      <c r="R30" s="187" t="s">
        <v>285</v>
      </c>
      <c r="S30" s="187" t="s">
        <v>189</v>
      </c>
      <c r="T30" s="188" t="s">
        <v>209</v>
      </c>
      <c r="U30" s="156">
        <v>0</v>
      </c>
      <c r="V30" s="156">
        <f t="shared" si="13"/>
        <v>0</v>
      </c>
      <c r="W30" s="156"/>
      <c r="X30" s="156" t="s">
        <v>286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287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2">
        <v>21</v>
      </c>
      <c r="B31" s="183" t="s">
        <v>1271</v>
      </c>
      <c r="C31" s="191" t="s">
        <v>1272</v>
      </c>
      <c r="D31" s="184" t="s">
        <v>247</v>
      </c>
      <c r="E31" s="185">
        <v>17</v>
      </c>
      <c r="F31" s="186"/>
      <c r="G31" s="187">
        <f t="shared" si="7"/>
        <v>0</v>
      </c>
      <c r="H31" s="186"/>
      <c r="I31" s="187">
        <f t="shared" si="8"/>
        <v>0</v>
      </c>
      <c r="J31" s="186"/>
      <c r="K31" s="187">
        <f t="shared" si="9"/>
        <v>0</v>
      </c>
      <c r="L31" s="187">
        <v>15</v>
      </c>
      <c r="M31" s="187">
        <f t="shared" si="10"/>
        <v>0</v>
      </c>
      <c r="N31" s="187">
        <v>0</v>
      </c>
      <c r="O31" s="187">
        <f t="shared" si="11"/>
        <v>0</v>
      </c>
      <c r="P31" s="187">
        <v>0</v>
      </c>
      <c r="Q31" s="187">
        <f t="shared" si="12"/>
        <v>0</v>
      </c>
      <c r="R31" s="187" t="s">
        <v>146</v>
      </c>
      <c r="S31" s="187" t="s">
        <v>189</v>
      </c>
      <c r="T31" s="188" t="s">
        <v>209</v>
      </c>
      <c r="U31" s="156">
        <v>0.40083000000000002</v>
      </c>
      <c r="V31" s="156">
        <f t="shared" si="13"/>
        <v>6.81</v>
      </c>
      <c r="W31" s="156"/>
      <c r="X31" s="156" t="s">
        <v>210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1232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3.75" outlineLevel="1" x14ac:dyDescent="0.2">
      <c r="A32" s="182">
        <v>22</v>
      </c>
      <c r="B32" s="183" t="s">
        <v>1273</v>
      </c>
      <c r="C32" s="191" t="s">
        <v>1274</v>
      </c>
      <c r="D32" s="184" t="s">
        <v>247</v>
      </c>
      <c r="E32" s="185">
        <v>17</v>
      </c>
      <c r="F32" s="186"/>
      <c r="G32" s="187">
        <f t="shared" si="7"/>
        <v>0</v>
      </c>
      <c r="H32" s="186"/>
      <c r="I32" s="187">
        <f t="shared" si="8"/>
        <v>0</v>
      </c>
      <c r="J32" s="186"/>
      <c r="K32" s="187">
        <f t="shared" si="9"/>
        <v>0</v>
      </c>
      <c r="L32" s="187">
        <v>15</v>
      </c>
      <c r="M32" s="187">
        <f t="shared" si="10"/>
        <v>0</v>
      </c>
      <c r="N32" s="187">
        <v>0</v>
      </c>
      <c r="O32" s="187">
        <f t="shared" si="11"/>
        <v>0</v>
      </c>
      <c r="P32" s="187">
        <v>0</v>
      </c>
      <c r="Q32" s="187">
        <f t="shared" si="12"/>
        <v>0</v>
      </c>
      <c r="R32" s="187" t="s">
        <v>285</v>
      </c>
      <c r="S32" s="187" t="s">
        <v>189</v>
      </c>
      <c r="T32" s="188" t="s">
        <v>209</v>
      </c>
      <c r="U32" s="156">
        <v>0</v>
      </c>
      <c r="V32" s="156">
        <f t="shared" si="13"/>
        <v>0</v>
      </c>
      <c r="W32" s="156"/>
      <c r="X32" s="156" t="s">
        <v>286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2">
        <v>23</v>
      </c>
      <c r="B33" s="183" t="s">
        <v>1275</v>
      </c>
      <c r="C33" s="191" t="s">
        <v>1276</v>
      </c>
      <c r="D33" s="184" t="s">
        <v>247</v>
      </c>
      <c r="E33" s="185">
        <v>2</v>
      </c>
      <c r="F33" s="186"/>
      <c r="G33" s="187">
        <f t="shared" si="7"/>
        <v>0</v>
      </c>
      <c r="H33" s="186"/>
      <c r="I33" s="187">
        <f t="shared" si="8"/>
        <v>0</v>
      </c>
      <c r="J33" s="186"/>
      <c r="K33" s="187">
        <f t="shared" si="9"/>
        <v>0</v>
      </c>
      <c r="L33" s="187">
        <v>15</v>
      </c>
      <c r="M33" s="187">
        <f t="shared" si="10"/>
        <v>0</v>
      </c>
      <c r="N33" s="187">
        <v>0</v>
      </c>
      <c r="O33" s="187">
        <f t="shared" si="11"/>
        <v>0</v>
      </c>
      <c r="P33" s="187">
        <v>0</v>
      </c>
      <c r="Q33" s="187">
        <f t="shared" si="12"/>
        <v>0</v>
      </c>
      <c r="R33" s="187"/>
      <c r="S33" s="187" t="s">
        <v>281</v>
      </c>
      <c r="T33" s="188" t="s">
        <v>190</v>
      </c>
      <c r="U33" s="156">
        <v>0.38550000000000001</v>
      </c>
      <c r="V33" s="156">
        <f t="shared" si="13"/>
        <v>0.77</v>
      </c>
      <c r="W33" s="156"/>
      <c r="X33" s="156" t="s">
        <v>210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1232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82">
        <v>24</v>
      </c>
      <c r="B34" s="183" t="s">
        <v>1277</v>
      </c>
      <c r="C34" s="191" t="s">
        <v>1278</v>
      </c>
      <c r="D34" s="184" t="s">
        <v>247</v>
      </c>
      <c r="E34" s="185">
        <v>6</v>
      </c>
      <c r="F34" s="186"/>
      <c r="G34" s="187">
        <f t="shared" si="7"/>
        <v>0</v>
      </c>
      <c r="H34" s="186"/>
      <c r="I34" s="187">
        <f t="shared" si="8"/>
        <v>0</v>
      </c>
      <c r="J34" s="186"/>
      <c r="K34" s="187">
        <f t="shared" si="9"/>
        <v>0</v>
      </c>
      <c r="L34" s="187">
        <v>15</v>
      </c>
      <c r="M34" s="187">
        <f t="shared" si="10"/>
        <v>0</v>
      </c>
      <c r="N34" s="187">
        <v>4.0000000000000003E-5</v>
      </c>
      <c r="O34" s="187">
        <f t="shared" si="11"/>
        <v>0</v>
      </c>
      <c r="P34" s="187">
        <v>0</v>
      </c>
      <c r="Q34" s="187">
        <f t="shared" si="12"/>
        <v>0</v>
      </c>
      <c r="R34" s="187" t="s">
        <v>146</v>
      </c>
      <c r="S34" s="187" t="s">
        <v>189</v>
      </c>
      <c r="T34" s="188" t="s">
        <v>209</v>
      </c>
      <c r="U34" s="156">
        <v>0.30567</v>
      </c>
      <c r="V34" s="156">
        <f t="shared" si="13"/>
        <v>1.83</v>
      </c>
      <c r="W34" s="156"/>
      <c r="X34" s="156" t="s">
        <v>210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1232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2">
        <v>25</v>
      </c>
      <c r="B35" s="183" t="s">
        <v>1279</v>
      </c>
      <c r="C35" s="191" t="s">
        <v>1280</v>
      </c>
      <c r="D35" s="184" t="s">
        <v>247</v>
      </c>
      <c r="E35" s="185">
        <v>2</v>
      </c>
      <c r="F35" s="186"/>
      <c r="G35" s="187">
        <f t="shared" si="7"/>
        <v>0</v>
      </c>
      <c r="H35" s="186"/>
      <c r="I35" s="187">
        <f t="shared" si="8"/>
        <v>0</v>
      </c>
      <c r="J35" s="186"/>
      <c r="K35" s="187">
        <f t="shared" si="9"/>
        <v>0</v>
      </c>
      <c r="L35" s="187">
        <v>15</v>
      </c>
      <c r="M35" s="187">
        <f t="shared" si="10"/>
        <v>0</v>
      </c>
      <c r="N35" s="187">
        <v>1.1E-4</v>
      </c>
      <c r="O35" s="187">
        <f t="shared" si="11"/>
        <v>0</v>
      </c>
      <c r="P35" s="187">
        <v>0</v>
      </c>
      <c r="Q35" s="187">
        <f t="shared" si="12"/>
        <v>0</v>
      </c>
      <c r="R35" s="187"/>
      <c r="S35" s="187" t="s">
        <v>281</v>
      </c>
      <c r="T35" s="188" t="s">
        <v>190</v>
      </c>
      <c r="U35" s="156">
        <v>0.16866999999999999</v>
      </c>
      <c r="V35" s="156">
        <f t="shared" si="13"/>
        <v>0.34</v>
      </c>
      <c r="W35" s="156"/>
      <c r="X35" s="156" t="s">
        <v>210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1232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82">
        <v>26</v>
      </c>
      <c r="B36" s="183" t="s">
        <v>1281</v>
      </c>
      <c r="C36" s="191" t="s">
        <v>1282</v>
      </c>
      <c r="D36" s="184" t="s">
        <v>247</v>
      </c>
      <c r="E36" s="185">
        <v>2</v>
      </c>
      <c r="F36" s="186"/>
      <c r="G36" s="187">
        <f t="shared" si="7"/>
        <v>0</v>
      </c>
      <c r="H36" s="186"/>
      <c r="I36" s="187">
        <f t="shared" si="8"/>
        <v>0</v>
      </c>
      <c r="J36" s="186"/>
      <c r="K36" s="187">
        <f t="shared" si="9"/>
        <v>0</v>
      </c>
      <c r="L36" s="187">
        <v>15</v>
      </c>
      <c r="M36" s="187">
        <f t="shared" si="10"/>
        <v>0</v>
      </c>
      <c r="N36" s="187">
        <v>1.1E-4</v>
      </c>
      <c r="O36" s="187">
        <f t="shared" si="11"/>
        <v>0</v>
      </c>
      <c r="P36" s="187">
        <v>0</v>
      </c>
      <c r="Q36" s="187">
        <f t="shared" si="12"/>
        <v>0</v>
      </c>
      <c r="R36" s="187" t="s">
        <v>146</v>
      </c>
      <c r="S36" s="187" t="s">
        <v>189</v>
      </c>
      <c r="T36" s="188" t="s">
        <v>209</v>
      </c>
      <c r="U36" s="156">
        <v>0.15620000000000001</v>
      </c>
      <c r="V36" s="156">
        <f t="shared" si="13"/>
        <v>0.31</v>
      </c>
      <c r="W36" s="156"/>
      <c r="X36" s="156" t="s">
        <v>210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1232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82">
        <v>27</v>
      </c>
      <c r="B37" s="183" t="s">
        <v>1283</v>
      </c>
      <c r="C37" s="191" t="s">
        <v>1284</v>
      </c>
      <c r="D37" s="184" t="s">
        <v>247</v>
      </c>
      <c r="E37" s="185">
        <v>19</v>
      </c>
      <c r="F37" s="186"/>
      <c r="G37" s="187">
        <f t="shared" si="7"/>
        <v>0</v>
      </c>
      <c r="H37" s="186"/>
      <c r="I37" s="187">
        <f t="shared" si="8"/>
        <v>0</v>
      </c>
      <c r="J37" s="186"/>
      <c r="K37" s="187">
        <f t="shared" si="9"/>
        <v>0</v>
      </c>
      <c r="L37" s="187">
        <v>15</v>
      </c>
      <c r="M37" s="187">
        <f t="shared" si="10"/>
        <v>0</v>
      </c>
      <c r="N37" s="187">
        <v>6.0000000000000002E-5</v>
      </c>
      <c r="O37" s="187">
        <f t="shared" si="11"/>
        <v>0</v>
      </c>
      <c r="P37" s="187">
        <v>0</v>
      </c>
      <c r="Q37" s="187">
        <f t="shared" si="12"/>
        <v>0</v>
      </c>
      <c r="R37" s="187" t="s">
        <v>146</v>
      </c>
      <c r="S37" s="187" t="s">
        <v>189</v>
      </c>
      <c r="T37" s="188" t="s">
        <v>209</v>
      </c>
      <c r="U37" s="156">
        <v>0.249</v>
      </c>
      <c r="V37" s="156">
        <f t="shared" si="13"/>
        <v>4.7300000000000004</v>
      </c>
      <c r="W37" s="156"/>
      <c r="X37" s="156" t="s">
        <v>210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1232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82">
        <v>28</v>
      </c>
      <c r="B38" s="183" t="s">
        <v>1285</v>
      </c>
      <c r="C38" s="191" t="s">
        <v>1286</v>
      </c>
      <c r="D38" s="184" t="s">
        <v>247</v>
      </c>
      <c r="E38" s="185">
        <v>9</v>
      </c>
      <c r="F38" s="186"/>
      <c r="G38" s="187">
        <f t="shared" si="7"/>
        <v>0</v>
      </c>
      <c r="H38" s="186"/>
      <c r="I38" s="187">
        <f t="shared" si="8"/>
        <v>0</v>
      </c>
      <c r="J38" s="186"/>
      <c r="K38" s="187">
        <f t="shared" si="9"/>
        <v>0</v>
      </c>
      <c r="L38" s="187">
        <v>15</v>
      </c>
      <c r="M38" s="187">
        <f t="shared" si="10"/>
        <v>0</v>
      </c>
      <c r="N38" s="187">
        <v>9.0000000000000006E-5</v>
      </c>
      <c r="O38" s="187">
        <f t="shared" si="11"/>
        <v>0</v>
      </c>
      <c r="P38" s="187">
        <v>0</v>
      </c>
      <c r="Q38" s="187">
        <f t="shared" si="12"/>
        <v>0</v>
      </c>
      <c r="R38" s="187" t="s">
        <v>146</v>
      </c>
      <c r="S38" s="187" t="s">
        <v>189</v>
      </c>
      <c r="T38" s="188" t="s">
        <v>209</v>
      </c>
      <c r="U38" s="156">
        <v>0.2475</v>
      </c>
      <c r="V38" s="156">
        <f t="shared" si="13"/>
        <v>2.23</v>
      </c>
      <c r="W38" s="156"/>
      <c r="X38" s="156" t="s">
        <v>210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1232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2">
        <v>29</v>
      </c>
      <c r="B39" s="183" t="s">
        <v>1287</v>
      </c>
      <c r="C39" s="191" t="s">
        <v>1288</v>
      </c>
      <c r="D39" s="184" t="s">
        <v>247</v>
      </c>
      <c r="E39" s="185">
        <v>1</v>
      </c>
      <c r="F39" s="186"/>
      <c r="G39" s="187">
        <f t="shared" si="7"/>
        <v>0</v>
      </c>
      <c r="H39" s="186"/>
      <c r="I39" s="187">
        <f t="shared" si="8"/>
        <v>0</v>
      </c>
      <c r="J39" s="186"/>
      <c r="K39" s="187">
        <f t="shared" si="9"/>
        <v>0</v>
      </c>
      <c r="L39" s="187">
        <v>15</v>
      </c>
      <c r="M39" s="187">
        <f t="shared" si="10"/>
        <v>0</v>
      </c>
      <c r="N39" s="187">
        <v>0</v>
      </c>
      <c r="O39" s="187">
        <f t="shared" si="11"/>
        <v>0</v>
      </c>
      <c r="P39" s="187">
        <v>0</v>
      </c>
      <c r="Q39" s="187">
        <f t="shared" si="12"/>
        <v>0</v>
      </c>
      <c r="R39" s="187" t="s">
        <v>146</v>
      </c>
      <c r="S39" s="187" t="s">
        <v>189</v>
      </c>
      <c r="T39" s="188" t="s">
        <v>209</v>
      </c>
      <c r="U39" s="156">
        <v>0.40050000000000002</v>
      </c>
      <c r="V39" s="156">
        <f t="shared" si="13"/>
        <v>0.4</v>
      </c>
      <c r="W39" s="156"/>
      <c r="X39" s="156" t="s">
        <v>210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1232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2">
        <v>30</v>
      </c>
      <c r="B40" s="183" t="s">
        <v>1289</v>
      </c>
      <c r="C40" s="191" t="s">
        <v>1290</v>
      </c>
      <c r="D40" s="184" t="s">
        <v>247</v>
      </c>
      <c r="E40" s="185">
        <v>1</v>
      </c>
      <c r="F40" s="186"/>
      <c r="G40" s="187">
        <f t="shared" si="7"/>
        <v>0</v>
      </c>
      <c r="H40" s="186"/>
      <c r="I40" s="187">
        <f t="shared" si="8"/>
        <v>0</v>
      </c>
      <c r="J40" s="186"/>
      <c r="K40" s="187">
        <f t="shared" si="9"/>
        <v>0</v>
      </c>
      <c r="L40" s="187">
        <v>15</v>
      </c>
      <c r="M40" s="187">
        <f t="shared" si="10"/>
        <v>0</v>
      </c>
      <c r="N40" s="187">
        <v>3.8999999999999999E-4</v>
      </c>
      <c r="O40" s="187">
        <f t="shared" si="11"/>
        <v>0</v>
      </c>
      <c r="P40" s="187">
        <v>0</v>
      </c>
      <c r="Q40" s="187">
        <f t="shared" si="12"/>
        <v>0</v>
      </c>
      <c r="R40" s="187" t="s">
        <v>285</v>
      </c>
      <c r="S40" s="187" t="s">
        <v>189</v>
      </c>
      <c r="T40" s="188" t="s">
        <v>209</v>
      </c>
      <c r="U40" s="156">
        <v>0</v>
      </c>
      <c r="V40" s="156">
        <f t="shared" si="13"/>
        <v>0</v>
      </c>
      <c r="W40" s="156"/>
      <c r="X40" s="156" t="s">
        <v>286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287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2">
        <v>31</v>
      </c>
      <c r="B41" s="183" t="s">
        <v>1291</v>
      </c>
      <c r="C41" s="191" t="s">
        <v>1292</v>
      </c>
      <c r="D41" s="184" t="s">
        <v>247</v>
      </c>
      <c r="E41" s="185">
        <v>7</v>
      </c>
      <c r="F41" s="186"/>
      <c r="G41" s="187">
        <f t="shared" si="7"/>
        <v>0</v>
      </c>
      <c r="H41" s="186"/>
      <c r="I41" s="187">
        <f t="shared" si="8"/>
        <v>0</v>
      </c>
      <c r="J41" s="186"/>
      <c r="K41" s="187">
        <f t="shared" si="9"/>
        <v>0</v>
      </c>
      <c r="L41" s="187">
        <v>15</v>
      </c>
      <c r="M41" s="187">
        <f t="shared" si="10"/>
        <v>0</v>
      </c>
      <c r="N41" s="187">
        <v>0</v>
      </c>
      <c r="O41" s="187">
        <f t="shared" si="11"/>
        <v>0</v>
      </c>
      <c r="P41" s="187">
        <v>0</v>
      </c>
      <c r="Q41" s="187">
        <f t="shared" si="12"/>
        <v>0</v>
      </c>
      <c r="R41" s="187"/>
      <c r="S41" s="187" t="s">
        <v>281</v>
      </c>
      <c r="T41" s="188" t="s">
        <v>190</v>
      </c>
      <c r="U41" s="156">
        <v>0.2</v>
      </c>
      <c r="V41" s="156">
        <f t="shared" si="13"/>
        <v>1.4</v>
      </c>
      <c r="W41" s="156"/>
      <c r="X41" s="156" t="s">
        <v>210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1232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2">
        <v>32</v>
      </c>
      <c r="B42" s="183" t="s">
        <v>1293</v>
      </c>
      <c r="C42" s="191" t="s">
        <v>1294</v>
      </c>
      <c r="D42" s="184" t="s">
        <v>247</v>
      </c>
      <c r="E42" s="185">
        <v>7</v>
      </c>
      <c r="F42" s="186"/>
      <c r="G42" s="187">
        <f t="shared" si="7"/>
        <v>0</v>
      </c>
      <c r="H42" s="186"/>
      <c r="I42" s="187">
        <f t="shared" si="8"/>
        <v>0</v>
      </c>
      <c r="J42" s="186"/>
      <c r="K42" s="187">
        <f t="shared" si="9"/>
        <v>0</v>
      </c>
      <c r="L42" s="187">
        <v>15</v>
      </c>
      <c r="M42" s="187">
        <f t="shared" si="10"/>
        <v>0</v>
      </c>
      <c r="N42" s="187">
        <v>0</v>
      </c>
      <c r="O42" s="187">
        <f t="shared" si="11"/>
        <v>0</v>
      </c>
      <c r="P42" s="187">
        <v>0</v>
      </c>
      <c r="Q42" s="187">
        <f t="shared" si="12"/>
        <v>0</v>
      </c>
      <c r="R42" s="187" t="s">
        <v>285</v>
      </c>
      <c r="S42" s="187" t="s">
        <v>189</v>
      </c>
      <c r="T42" s="188" t="s">
        <v>209</v>
      </c>
      <c r="U42" s="156">
        <v>0</v>
      </c>
      <c r="V42" s="156">
        <f t="shared" si="13"/>
        <v>0</v>
      </c>
      <c r="W42" s="156"/>
      <c r="X42" s="156" t="s">
        <v>286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287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2">
        <v>33</v>
      </c>
      <c r="B43" s="183" t="s">
        <v>1295</v>
      </c>
      <c r="C43" s="191" t="s">
        <v>1296</v>
      </c>
      <c r="D43" s="184" t="s">
        <v>907</v>
      </c>
      <c r="E43" s="185">
        <v>1</v>
      </c>
      <c r="F43" s="186"/>
      <c r="G43" s="187">
        <f t="shared" si="7"/>
        <v>0</v>
      </c>
      <c r="H43" s="186"/>
      <c r="I43" s="187">
        <f t="shared" si="8"/>
        <v>0</v>
      </c>
      <c r="J43" s="186"/>
      <c r="K43" s="187">
        <f t="shared" si="9"/>
        <v>0</v>
      </c>
      <c r="L43" s="187">
        <v>15</v>
      </c>
      <c r="M43" s="187">
        <f t="shared" si="10"/>
        <v>0</v>
      </c>
      <c r="N43" s="187">
        <v>0</v>
      </c>
      <c r="O43" s="187">
        <f t="shared" si="11"/>
        <v>0</v>
      </c>
      <c r="P43" s="187">
        <v>0</v>
      </c>
      <c r="Q43" s="187">
        <f t="shared" si="12"/>
        <v>0</v>
      </c>
      <c r="R43" s="187"/>
      <c r="S43" s="187" t="s">
        <v>281</v>
      </c>
      <c r="T43" s="188" t="s">
        <v>190</v>
      </c>
      <c r="U43" s="156">
        <v>0</v>
      </c>
      <c r="V43" s="156">
        <f t="shared" si="13"/>
        <v>0</v>
      </c>
      <c r="W43" s="156"/>
      <c r="X43" s="156" t="s">
        <v>210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1232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2">
        <v>34</v>
      </c>
      <c r="B44" s="183" t="s">
        <v>1297</v>
      </c>
      <c r="C44" s="191" t="s">
        <v>1298</v>
      </c>
      <c r="D44" s="184" t="s">
        <v>907</v>
      </c>
      <c r="E44" s="185">
        <v>1</v>
      </c>
      <c r="F44" s="186"/>
      <c r="G44" s="187">
        <f t="shared" si="7"/>
        <v>0</v>
      </c>
      <c r="H44" s="186"/>
      <c r="I44" s="187">
        <f t="shared" si="8"/>
        <v>0</v>
      </c>
      <c r="J44" s="186"/>
      <c r="K44" s="187">
        <f t="shared" si="9"/>
        <v>0</v>
      </c>
      <c r="L44" s="187">
        <v>15</v>
      </c>
      <c r="M44" s="187">
        <f t="shared" si="10"/>
        <v>0</v>
      </c>
      <c r="N44" s="187">
        <v>0</v>
      </c>
      <c r="O44" s="187">
        <f t="shared" si="11"/>
        <v>0</v>
      </c>
      <c r="P44" s="187">
        <v>0</v>
      </c>
      <c r="Q44" s="187">
        <f t="shared" si="12"/>
        <v>0</v>
      </c>
      <c r="R44" s="187"/>
      <c r="S44" s="187" t="s">
        <v>281</v>
      </c>
      <c r="T44" s="188" t="s">
        <v>190</v>
      </c>
      <c r="U44" s="156">
        <v>0</v>
      </c>
      <c r="V44" s="156">
        <f t="shared" si="13"/>
        <v>0</v>
      </c>
      <c r="W44" s="156"/>
      <c r="X44" s="156" t="s">
        <v>286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287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82">
        <v>35</v>
      </c>
      <c r="B45" s="183" t="s">
        <v>1299</v>
      </c>
      <c r="C45" s="191" t="s">
        <v>1300</v>
      </c>
      <c r="D45" s="184" t="s">
        <v>247</v>
      </c>
      <c r="E45" s="185">
        <v>2</v>
      </c>
      <c r="F45" s="186"/>
      <c r="G45" s="187">
        <f t="shared" si="7"/>
        <v>0</v>
      </c>
      <c r="H45" s="186"/>
      <c r="I45" s="187">
        <f t="shared" si="8"/>
        <v>0</v>
      </c>
      <c r="J45" s="186"/>
      <c r="K45" s="187">
        <f t="shared" si="9"/>
        <v>0</v>
      </c>
      <c r="L45" s="187">
        <v>15</v>
      </c>
      <c r="M45" s="187">
        <f t="shared" si="10"/>
        <v>0</v>
      </c>
      <c r="N45" s="187">
        <v>0</v>
      </c>
      <c r="O45" s="187">
        <f t="shared" si="11"/>
        <v>0</v>
      </c>
      <c r="P45" s="187">
        <v>0</v>
      </c>
      <c r="Q45" s="187">
        <f t="shared" si="12"/>
        <v>0</v>
      </c>
      <c r="R45" s="187"/>
      <c r="S45" s="187" t="s">
        <v>281</v>
      </c>
      <c r="T45" s="188" t="s">
        <v>190</v>
      </c>
      <c r="U45" s="156">
        <v>0.66</v>
      </c>
      <c r="V45" s="156">
        <f t="shared" si="13"/>
        <v>1.32</v>
      </c>
      <c r="W45" s="156"/>
      <c r="X45" s="156" t="s">
        <v>210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1232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2">
        <v>36</v>
      </c>
      <c r="B46" s="183" t="s">
        <v>1301</v>
      </c>
      <c r="C46" s="191" t="s">
        <v>1302</v>
      </c>
      <c r="D46" s="184" t="s">
        <v>247</v>
      </c>
      <c r="E46" s="185">
        <v>2</v>
      </c>
      <c r="F46" s="186"/>
      <c r="G46" s="187">
        <f t="shared" si="7"/>
        <v>0</v>
      </c>
      <c r="H46" s="186"/>
      <c r="I46" s="187">
        <f t="shared" si="8"/>
        <v>0</v>
      </c>
      <c r="J46" s="186"/>
      <c r="K46" s="187">
        <f t="shared" si="9"/>
        <v>0</v>
      </c>
      <c r="L46" s="187">
        <v>15</v>
      </c>
      <c r="M46" s="187">
        <f t="shared" si="10"/>
        <v>0</v>
      </c>
      <c r="N46" s="187">
        <v>0</v>
      </c>
      <c r="O46" s="187">
        <f t="shared" si="11"/>
        <v>0</v>
      </c>
      <c r="P46" s="187">
        <v>0</v>
      </c>
      <c r="Q46" s="187">
        <f t="shared" si="12"/>
        <v>0</v>
      </c>
      <c r="R46" s="187"/>
      <c r="S46" s="187" t="s">
        <v>281</v>
      </c>
      <c r="T46" s="188" t="s">
        <v>190</v>
      </c>
      <c r="U46" s="156">
        <v>0</v>
      </c>
      <c r="V46" s="156">
        <f t="shared" si="13"/>
        <v>0</v>
      </c>
      <c r="W46" s="156"/>
      <c r="X46" s="156" t="s">
        <v>286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287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2">
        <v>37</v>
      </c>
      <c r="B47" s="183" t="s">
        <v>1303</v>
      </c>
      <c r="C47" s="191" t="s">
        <v>1304</v>
      </c>
      <c r="D47" s="184" t="s">
        <v>247</v>
      </c>
      <c r="E47" s="185">
        <v>1</v>
      </c>
      <c r="F47" s="186"/>
      <c r="G47" s="187">
        <f t="shared" si="7"/>
        <v>0</v>
      </c>
      <c r="H47" s="186"/>
      <c r="I47" s="187">
        <f t="shared" si="8"/>
        <v>0</v>
      </c>
      <c r="J47" s="186"/>
      <c r="K47" s="187">
        <f t="shared" si="9"/>
        <v>0</v>
      </c>
      <c r="L47" s="187">
        <v>15</v>
      </c>
      <c r="M47" s="187">
        <f t="shared" si="10"/>
        <v>0</v>
      </c>
      <c r="N47" s="187">
        <v>0</v>
      </c>
      <c r="O47" s="187">
        <f t="shared" si="11"/>
        <v>0</v>
      </c>
      <c r="P47" s="187">
        <v>0</v>
      </c>
      <c r="Q47" s="187">
        <f t="shared" si="12"/>
        <v>0</v>
      </c>
      <c r="R47" s="187"/>
      <c r="S47" s="187" t="s">
        <v>281</v>
      </c>
      <c r="T47" s="188" t="s">
        <v>190</v>
      </c>
      <c r="U47" s="156">
        <v>0.45</v>
      </c>
      <c r="V47" s="156">
        <f t="shared" si="13"/>
        <v>0.45</v>
      </c>
      <c r="W47" s="156"/>
      <c r="X47" s="156" t="s">
        <v>210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1232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2">
        <v>38</v>
      </c>
      <c r="B48" s="183" t="s">
        <v>1305</v>
      </c>
      <c r="C48" s="191" t="s">
        <v>1306</v>
      </c>
      <c r="D48" s="184" t="s">
        <v>247</v>
      </c>
      <c r="E48" s="185">
        <v>1</v>
      </c>
      <c r="F48" s="186"/>
      <c r="G48" s="187">
        <f t="shared" si="7"/>
        <v>0</v>
      </c>
      <c r="H48" s="186"/>
      <c r="I48" s="187">
        <f t="shared" si="8"/>
        <v>0</v>
      </c>
      <c r="J48" s="186"/>
      <c r="K48" s="187">
        <f t="shared" si="9"/>
        <v>0</v>
      </c>
      <c r="L48" s="187">
        <v>15</v>
      </c>
      <c r="M48" s="187">
        <f t="shared" si="10"/>
        <v>0</v>
      </c>
      <c r="N48" s="187">
        <v>0</v>
      </c>
      <c r="O48" s="187">
        <f t="shared" si="11"/>
        <v>0</v>
      </c>
      <c r="P48" s="187">
        <v>0</v>
      </c>
      <c r="Q48" s="187">
        <f t="shared" si="12"/>
        <v>0</v>
      </c>
      <c r="R48" s="187"/>
      <c r="S48" s="187" t="s">
        <v>281</v>
      </c>
      <c r="T48" s="188" t="s">
        <v>190</v>
      </c>
      <c r="U48" s="156">
        <v>0</v>
      </c>
      <c r="V48" s="156">
        <f t="shared" si="13"/>
        <v>0</v>
      </c>
      <c r="W48" s="156"/>
      <c r="X48" s="156" t="s">
        <v>286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287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2">
        <v>39</v>
      </c>
      <c r="B49" s="183" t="s">
        <v>1307</v>
      </c>
      <c r="C49" s="191" t="s">
        <v>1308</v>
      </c>
      <c r="D49" s="184" t="s">
        <v>857</v>
      </c>
      <c r="E49" s="185">
        <v>1</v>
      </c>
      <c r="F49" s="186"/>
      <c r="G49" s="187">
        <f t="shared" si="7"/>
        <v>0</v>
      </c>
      <c r="H49" s="186"/>
      <c r="I49" s="187">
        <f t="shared" si="8"/>
        <v>0</v>
      </c>
      <c r="J49" s="186"/>
      <c r="K49" s="187">
        <f t="shared" si="9"/>
        <v>0</v>
      </c>
      <c r="L49" s="187">
        <v>15</v>
      </c>
      <c r="M49" s="187">
        <f t="shared" si="10"/>
        <v>0</v>
      </c>
      <c r="N49" s="187">
        <v>0</v>
      </c>
      <c r="O49" s="187">
        <f t="shared" si="11"/>
        <v>0</v>
      </c>
      <c r="P49" s="187">
        <v>0</v>
      </c>
      <c r="Q49" s="187">
        <f t="shared" si="12"/>
        <v>0</v>
      </c>
      <c r="R49" s="187"/>
      <c r="S49" s="187" t="s">
        <v>281</v>
      </c>
      <c r="T49" s="188" t="s">
        <v>190</v>
      </c>
      <c r="U49" s="156">
        <v>0</v>
      </c>
      <c r="V49" s="156">
        <f t="shared" si="13"/>
        <v>0</v>
      </c>
      <c r="W49" s="156"/>
      <c r="X49" s="156" t="s">
        <v>286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287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2">
        <v>40</v>
      </c>
      <c r="B50" s="183" t="s">
        <v>1309</v>
      </c>
      <c r="C50" s="191" t="s">
        <v>1310</v>
      </c>
      <c r="D50" s="184" t="s">
        <v>247</v>
      </c>
      <c r="E50" s="185">
        <v>1</v>
      </c>
      <c r="F50" s="186"/>
      <c r="G50" s="187">
        <f t="shared" si="7"/>
        <v>0</v>
      </c>
      <c r="H50" s="186"/>
      <c r="I50" s="187">
        <f t="shared" si="8"/>
        <v>0</v>
      </c>
      <c r="J50" s="186"/>
      <c r="K50" s="187">
        <f t="shared" si="9"/>
        <v>0</v>
      </c>
      <c r="L50" s="187">
        <v>15</v>
      </c>
      <c r="M50" s="187">
        <f t="shared" si="10"/>
        <v>0</v>
      </c>
      <c r="N50" s="187">
        <v>0</v>
      </c>
      <c r="O50" s="187">
        <f t="shared" si="11"/>
        <v>0</v>
      </c>
      <c r="P50" s="187">
        <v>0</v>
      </c>
      <c r="Q50" s="187">
        <f t="shared" si="12"/>
        <v>0</v>
      </c>
      <c r="R50" s="187"/>
      <c r="S50" s="187" t="s">
        <v>281</v>
      </c>
      <c r="T50" s="188" t="s">
        <v>190</v>
      </c>
      <c r="U50" s="156">
        <v>0</v>
      </c>
      <c r="V50" s="156">
        <f t="shared" si="13"/>
        <v>0</v>
      </c>
      <c r="W50" s="156"/>
      <c r="X50" s="156" t="s">
        <v>286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287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58" t="s">
        <v>184</v>
      </c>
      <c r="B51" s="159" t="s">
        <v>148</v>
      </c>
      <c r="C51" s="173" t="s">
        <v>149</v>
      </c>
      <c r="D51" s="160"/>
      <c r="E51" s="161"/>
      <c r="F51" s="162"/>
      <c r="G51" s="162">
        <f>SUMIF(AG52:AG58,"&lt;&gt;NOR",G52:G58)</f>
        <v>0</v>
      </c>
      <c r="H51" s="162"/>
      <c r="I51" s="162">
        <f>SUM(I52:I58)</f>
        <v>0</v>
      </c>
      <c r="J51" s="162"/>
      <c r="K51" s="162">
        <f>SUM(K52:K58)</f>
        <v>0</v>
      </c>
      <c r="L51" s="162"/>
      <c r="M51" s="162">
        <f>SUM(M52:M58)</f>
        <v>0</v>
      </c>
      <c r="N51" s="162"/>
      <c r="O51" s="162">
        <f>SUM(O52:O58)</f>
        <v>0</v>
      </c>
      <c r="P51" s="162"/>
      <c r="Q51" s="162">
        <f>SUM(Q52:Q58)</f>
        <v>0</v>
      </c>
      <c r="R51" s="162"/>
      <c r="S51" s="162"/>
      <c r="T51" s="163"/>
      <c r="U51" s="157"/>
      <c r="V51" s="157">
        <f>SUM(V52:V58)</f>
        <v>11.65</v>
      </c>
      <c r="W51" s="157"/>
      <c r="X51" s="157"/>
      <c r="AG51" t="s">
        <v>185</v>
      </c>
    </row>
    <row r="52" spans="1:60" outlineLevel="1" x14ac:dyDescent="0.2">
      <c r="A52" s="182">
        <v>41</v>
      </c>
      <c r="B52" s="183" t="s">
        <v>1311</v>
      </c>
      <c r="C52" s="191" t="s">
        <v>1312</v>
      </c>
      <c r="D52" s="184" t="s">
        <v>232</v>
      </c>
      <c r="E52" s="185">
        <v>80</v>
      </c>
      <c r="F52" s="186"/>
      <c r="G52" s="187">
        <f t="shared" ref="G52:G58" si="14">ROUND(E52*F52,2)</f>
        <v>0</v>
      </c>
      <c r="H52" s="186"/>
      <c r="I52" s="187">
        <f t="shared" ref="I52:I58" si="15">ROUND(E52*H52,2)</f>
        <v>0</v>
      </c>
      <c r="J52" s="186"/>
      <c r="K52" s="187">
        <f t="shared" ref="K52:K58" si="16">ROUND(E52*J52,2)</f>
        <v>0</v>
      </c>
      <c r="L52" s="187">
        <v>15</v>
      </c>
      <c r="M52" s="187">
        <f t="shared" ref="M52:M58" si="17">G52*(1+L52/100)</f>
        <v>0</v>
      </c>
      <c r="N52" s="187">
        <v>0</v>
      </c>
      <c r="O52" s="187">
        <f t="shared" ref="O52:O58" si="18">ROUND(E52*N52,2)</f>
        <v>0</v>
      </c>
      <c r="P52" s="187">
        <v>0</v>
      </c>
      <c r="Q52" s="187">
        <f t="shared" ref="Q52:Q58" si="19">ROUND(E52*P52,2)</f>
        <v>0</v>
      </c>
      <c r="R52" s="187"/>
      <c r="S52" s="187" t="s">
        <v>189</v>
      </c>
      <c r="T52" s="188" t="s">
        <v>209</v>
      </c>
      <c r="U52" s="156">
        <v>6.1830000000000003E-2</v>
      </c>
      <c r="V52" s="156">
        <f t="shared" ref="V52:V58" si="20">ROUND(E52*U52,2)</f>
        <v>4.95</v>
      </c>
      <c r="W52" s="156"/>
      <c r="X52" s="156" t="s">
        <v>210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1232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2">
        <v>42</v>
      </c>
      <c r="B53" s="183" t="s">
        <v>1313</v>
      </c>
      <c r="C53" s="191" t="s">
        <v>1314</v>
      </c>
      <c r="D53" s="184" t="s">
        <v>232</v>
      </c>
      <c r="E53" s="185">
        <v>80</v>
      </c>
      <c r="F53" s="186"/>
      <c r="G53" s="187">
        <f t="shared" si="14"/>
        <v>0</v>
      </c>
      <c r="H53" s="186"/>
      <c r="I53" s="187">
        <f t="shared" si="15"/>
        <v>0</v>
      </c>
      <c r="J53" s="186"/>
      <c r="K53" s="187">
        <f t="shared" si="16"/>
        <v>0</v>
      </c>
      <c r="L53" s="187">
        <v>15</v>
      </c>
      <c r="M53" s="187">
        <f t="shared" si="17"/>
        <v>0</v>
      </c>
      <c r="N53" s="187">
        <v>0</v>
      </c>
      <c r="O53" s="187">
        <f t="shared" si="18"/>
        <v>0</v>
      </c>
      <c r="P53" s="187">
        <v>0</v>
      </c>
      <c r="Q53" s="187">
        <f t="shared" si="19"/>
        <v>0</v>
      </c>
      <c r="R53" s="187"/>
      <c r="S53" s="187" t="s">
        <v>281</v>
      </c>
      <c r="T53" s="188" t="s">
        <v>190</v>
      </c>
      <c r="U53" s="156">
        <v>0</v>
      </c>
      <c r="V53" s="156">
        <f t="shared" si="20"/>
        <v>0</v>
      </c>
      <c r="W53" s="156"/>
      <c r="X53" s="156" t="s">
        <v>286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287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82">
        <v>43</v>
      </c>
      <c r="B54" s="183" t="s">
        <v>1315</v>
      </c>
      <c r="C54" s="191" t="s">
        <v>1316</v>
      </c>
      <c r="D54" s="184" t="s">
        <v>247</v>
      </c>
      <c r="E54" s="185">
        <v>1</v>
      </c>
      <c r="F54" s="186"/>
      <c r="G54" s="187">
        <f t="shared" si="14"/>
        <v>0</v>
      </c>
      <c r="H54" s="186"/>
      <c r="I54" s="187">
        <f t="shared" si="15"/>
        <v>0</v>
      </c>
      <c r="J54" s="186"/>
      <c r="K54" s="187">
        <f t="shared" si="16"/>
        <v>0</v>
      </c>
      <c r="L54" s="187">
        <v>15</v>
      </c>
      <c r="M54" s="187">
        <f t="shared" si="17"/>
        <v>0</v>
      </c>
      <c r="N54" s="187">
        <v>0</v>
      </c>
      <c r="O54" s="187">
        <f t="shared" si="18"/>
        <v>0</v>
      </c>
      <c r="P54" s="187">
        <v>0</v>
      </c>
      <c r="Q54" s="187">
        <f t="shared" si="19"/>
        <v>0</v>
      </c>
      <c r="R54" s="187"/>
      <c r="S54" s="187" t="s">
        <v>281</v>
      </c>
      <c r="T54" s="188" t="s">
        <v>190</v>
      </c>
      <c r="U54" s="156">
        <v>0</v>
      </c>
      <c r="V54" s="156">
        <f t="shared" si="20"/>
        <v>0</v>
      </c>
      <c r="W54" s="156"/>
      <c r="X54" s="156" t="s">
        <v>286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287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82">
        <v>44</v>
      </c>
      <c r="B55" s="183" t="s">
        <v>1317</v>
      </c>
      <c r="C55" s="191" t="s">
        <v>1318</v>
      </c>
      <c r="D55" s="184" t="s">
        <v>232</v>
      </c>
      <c r="E55" s="185">
        <v>90</v>
      </c>
      <c r="F55" s="186"/>
      <c r="G55" s="187">
        <f t="shared" si="14"/>
        <v>0</v>
      </c>
      <c r="H55" s="186"/>
      <c r="I55" s="187">
        <f t="shared" si="15"/>
        <v>0</v>
      </c>
      <c r="J55" s="186"/>
      <c r="K55" s="187">
        <f t="shared" si="16"/>
        <v>0</v>
      </c>
      <c r="L55" s="187">
        <v>15</v>
      </c>
      <c r="M55" s="187">
        <f t="shared" si="17"/>
        <v>0</v>
      </c>
      <c r="N55" s="187">
        <v>0</v>
      </c>
      <c r="O55" s="187">
        <f t="shared" si="18"/>
        <v>0</v>
      </c>
      <c r="P55" s="187">
        <v>0</v>
      </c>
      <c r="Q55" s="187">
        <f t="shared" si="19"/>
        <v>0</v>
      </c>
      <c r="R55" s="187"/>
      <c r="S55" s="187" t="s">
        <v>189</v>
      </c>
      <c r="T55" s="188" t="s">
        <v>209</v>
      </c>
      <c r="U55" s="156">
        <v>5.7000000000000002E-2</v>
      </c>
      <c r="V55" s="156">
        <f t="shared" si="20"/>
        <v>5.13</v>
      </c>
      <c r="W55" s="156"/>
      <c r="X55" s="156" t="s">
        <v>210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1232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2">
        <v>45</v>
      </c>
      <c r="B56" s="183" t="s">
        <v>1319</v>
      </c>
      <c r="C56" s="191" t="s">
        <v>1320</v>
      </c>
      <c r="D56" s="184" t="s">
        <v>232</v>
      </c>
      <c r="E56" s="185">
        <v>90</v>
      </c>
      <c r="F56" s="186"/>
      <c r="G56" s="187">
        <f t="shared" si="14"/>
        <v>0</v>
      </c>
      <c r="H56" s="186"/>
      <c r="I56" s="187">
        <f t="shared" si="15"/>
        <v>0</v>
      </c>
      <c r="J56" s="186"/>
      <c r="K56" s="187">
        <f t="shared" si="16"/>
        <v>0</v>
      </c>
      <c r="L56" s="187">
        <v>15</v>
      </c>
      <c r="M56" s="187">
        <f t="shared" si="17"/>
        <v>0</v>
      </c>
      <c r="N56" s="187">
        <v>0</v>
      </c>
      <c r="O56" s="187">
        <f t="shared" si="18"/>
        <v>0</v>
      </c>
      <c r="P56" s="187">
        <v>0</v>
      </c>
      <c r="Q56" s="187">
        <f t="shared" si="19"/>
        <v>0</v>
      </c>
      <c r="R56" s="187" t="s">
        <v>285</v>
      </c>
      <c r="S56" s="187" t="s">
        <v>189</v>
      </c>
      <c r="T56" s="188" t="s">
        <v>209</v>
      </c>
      <c r="U56" s="156">
        <v>0</v>
      </c>
      <c r="V56" s="156">
        <f t="shared" si="20"/>
        <v>0</v>
      </c>
      <c r="W56" s="156"/>
      <c r="X56" s="156" t="s">
        <v>286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2">
        <v>46</v>
      </c>
      <c r="B57" s="183" t="s">
        <v>1321</v>
      </c>
      <c r="C57" s="191" t="s">
        <v>1322</v>
      </c>
      <c r="D57" s="184" t="s">
        <v>232</v>
      </c>
      <c r="E57" s="185">
        <v>25</v>
      </c>
      <c r="F57" s="186"/>
      <c r="G57" s="187">
        <f t="shared" si="14"/>
        <v>0</v>
      </c>
      <c r="H57" s="186"/>
      <c r="I57" s="187">
        <f t="shared" si="15"/>
        <v>0</v>
      </c>
      <c r="J57" s="186"/>
      <c r="K57" s="187">
        <f t="shared" si="16"/>
        <v>0</v>
      </c>
      <c r="L57" s="187">
        <v>15</v>
      </c>
      <c r="M57" s="187">
        <f t="shared" si="17"/>
        <v>0</v>
      </c>
      <c r="N57" s="187">
        <v>0</v>
      </c>
      <c r="O57" s="187">
        <f t="shared" si="18"/>
        <v>0</v>
      </c>
      <c r="P57" s="187">
        <v>0</v>
      </c>
      <c r="Q57" s="187">
        <f t="shared" si="19"/>
        <v>0</v>
      </c>
      <c r="R57" s="187"/>
      <c r="S57" s="187" t="s">
        <v>281</v>
      </c>
      <c r="T57" s="188" t="s">
        <v>190</v>
      </c>
      <c r="U57" s="156">
        <v>6.2829999999999997E-2</v>
      </c>
      <c r="V57" s="156">
        <f t="shared" si="20"/>
        <v>1.57</v>
      </c>
      <c r="W57" s="156"/>
      <c r="X57" s="156" t="s">
        <v>210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1232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33.75" outlineLevel="1" x14ac:dyDescent="0.2">
      <c r="A58" s="182">
        <v>47</v>
      </c>
      <c r="B58" s="183" t="s">
        <v>1323</v>
      </c>
      <c r="C58" s="191" t="s">
        <v>1324</v>
      </c>
      <c r="D58" s="184" t="s">
        <v>232</v>
      </c>
      <c r="E58" s="185">
        <v>25</v>
      </c>
      <c r="F58" s="186"/>
      <c r="G58" s="187">
        <f t="shared" si="14"/>
        <v>0</v>
      </c>
      <c r="H58" s="186"/>
      <c r="I58" s="187">
        <f t="shared" si="15"/>
        <v>0</v>
      </c>
      <c r="J58" s="186"/>
      <c r="K58" s="187">
        <f t="shared" si="16"/>
        <v>0</v>
      </c>
      <c r="L58" s="187">
        <v>15</v>
      </c>
      <c r="M58" s="187">
        <f t="shared" si="17"/>
        <v>0</v>
      </c>
      <c r="N58" s="187">
        <v>2.0000000000000002E-5</v>
      </c>
      <c r="O58" s="187">
        <f t="shared" si="18"/>
        <v>0</v>
      </c>
      <c r="P58" s="187">
        <v>0</v>
      </c>
      <c r="Q58" s="187">
        <f t="shared" si="19"/>
        <v>0</v>
      </c>
      <c r="R58" s="187" t="s">
        <v>285</v>
      </c>
      <c r="S58" s="187" t="s">
        <v>189</v>
      </c>
      <c r="T58" s="188" t="s">
        <v>209</v>
      </c>
      <c r="U58" s="156">
        <v>0</v>
      </c>
      <c r="V58" s="156">
        <f t="shared" si="20"/>
        <v>0</v>
      </c>
      <c r="W58" s="156"/>
      <c r="X58" s="156" t="s">
        <v>286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287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58" t="s">
        <v>184</v>
      </c>
      <c r="B59" s="159" t="s">
        <v>146</v>
      </c>
      <c r="C59" s="173" t="s">
        <v>147</v>
      </c>
      <c r="D59" s="160"/>
      <c r="E59" s="161"/>
      <c r="F59" s="162"/>
      <c r="G59" s="162">
        <f>SUMIF(AG60:AG60,"&lt;&gt;NOR",G60:G60)</f>
        <v>0</v>
      </c>
      <c r="H59" s="162"/>
      <c r="I59" s="162">
        <f>SUM(I60:I60)</f>
        <v>0</v>
      </c>
      <c r="J59" s="162"/>
      <c r="K59" s="162">
        <f>SUM(K60:K60)</f>
        <v>0</v>
      </c>
      <c r="L59" s="162"/>
      <c r="M59" s="162">
        <f>SUM(M60:M60)</f>
        <v>0</v>
      </c>
      <c r="N59" s="162"/>
      <c r="O59" s="162">
        <f>SUM(O60:O60)</f>
        <v>0</v>
      </c>
      <c r="P59" s="162"/>
      <c r="Q59" s="162">
        <f>SUM(Q60:Q60)</f>
        <v>0</v>
      </c>
      <c r="R59" s="162"/>
      <c r="S59" s="162"/>
      <c r="T59" s="163"/>
      <c r="U59" s="157"/>
      <c r="V59" s="157">
        <f>SUM(V60:V60)</f>
        <v>0.43</v>
      </c>
      <c r="W59" s="157"/>
      <c r="X59" s="157"/>
      <c r="AG59" t="s">
        <v>185</v>
      </c>
    </row>
    <row r="60" spans="1:60" outlineLevel="1" x14ac:dyDescent="0.2">
      <c r="A60" s="182">
        <v>48</v>
      </c>
      <c r="B60" s="183" t="s">
        <v>1325</v>
      </c>
      <c r="C60" s="191" t="s">
        <v>1326</v>
      </c>
      <c r="D60" s="184" t="s">
        <v>247</v>
      </c>
      <c r="E60" s="185">
        <v>1</v>
      </c>
      <c r="F60" s="186"/>
      <c r="G60" s="187">
        <f>ROUND(E60*F60,2)</f>
        <v>0</v>
      </c>
      <c r="H60" s="186"/>
      <c r="I60" s="187">
        <f>ROUND(E60*H60,2)</f>
        <v>0</v>
      </c>
      <c r="J60" s="186"/>
      <c r="K60" s="187">
        <f>ROUND(E60*J60,2)</f>
        <v>0</v>
      </c>
      <c r="L60" s="187">
        <v>15</v>
      </c>
      <c r="M60" s="187">
        <f>G60*(1+L60/100)</f>
        <v>0</v>
      </c>
      <c r="N60" s="187">
        <v>0</v>
      </c>
      <c r="O60" s="187">
        <f>ROUND(E60*N60,2)</f>
        <v>0</v>
      </c>
      <c r="P60" s="187">
        <v>0</v>
      </c>
      <c r="Q60" s="187">
        <f>ROUND(E60*P60,2)</f>
        <v>0</v>
      </c>
      <c r="R60" s="187" t="s">
        <v>146</v>
      </c>
      <c r="S60" s="187" t="s">
        <v>189</v>
      </c>
      <c r="T60" s="188" t="s">
        <v>209</v>
      </c>
      <c r="U60" s="156">
        <v>0.4325</v>
      </c>
      <c r="V60" s="156">
        <f>ROUND(E60*U60,2)</f>
        <v>0.43</v>
      </c>
      <c r="W60" s="156"/>
      <c r="X60" s="156" t="s">
        <v>210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1232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58" t="s">
        <v>184</v>
      </c>
      <c r="B61" s="159" t="s">
        <v>148</v>
      </c>
      <c r="C61" s="173" t="s">
        <v>149</v>
      </c>
      <c r="D61" s="160"/>
      <c r="E61" s="161"/>
      <c r="F61" s="162"/>
      <c r="G61" s="162">
        <f>SUMIF(AG62:AG67,"&lt;&gt;NOR",G62:G67)</f>
        <v>0</v>
      </c>
      <c r="H61" s="162"/>
      <c r="I61" s="162">
        <f>SUM(I62:I67)</f>
        <v>0</v>
      </c>
      <c r="J61" s="162"/>
      <c r="K61" s="162">
        <f>SUM(K62:K67)</f>
        <v>0</v>
      </c>
      <c r="L61" s="162"/>
      <c r="M61" s="162">
        <f>SUM(M62:M67)</f>
        <v>0</v>
      </c>
      <c r="N61" s="162"/>
      <c r="O61" s="162">
        <f>SUM(O62:O67)</f>
        <v>0</v>
      </c>
      <c r="P61" s="162"/>
      <c r="Q61" s="162">
        <f>SUM(Q62:Q67)</f>
        <v>0</v>
      </c>
      <c r="R61" s="162"/>
      <c r="S61" s="162"/>
      <c r="T61" s="163"/>
      <c r="U61" s="157"/>
      <c r="V61" s="157">
        <f>SUM(V62:V67)</f>
        <v>1.08</v>
      </c>
      <c r="W61" s="157"/>
      <c r="X61" s="157"/>
      <c r="AG61" t="s">
        <v>185</v>
      </c>
    </row>
    <row r="62" spans="1:60" ht="33.75" outlineLevel="1" x14ac:dyDescent="0.2">
      <c r="A62" s="182">
        <v>49</v>
      </c>
      <c r="B62" s="183" t="s">
        <v>1327</v>
      </c>
      <c r="C62" s="191" t="s">
        <v>1328</v>
      </c>
      <c r="D62" s="184" t="s">
        <v>247</v>
      </c>
      <c r="E62" s="185">
        <v>1</v>
      </c>
      <c r="F62" s="186"/>
      <c r="G62" s="187">
        <f>ROUND(E62*F62,2)</f>
        <v>0</v>
      </c>
      <c r="H62" s="186"/>
      <c r="I62" s="187">
        <f>ROUND(E62*H62,2)</f>
        <v>0</v>
      </c>
      <c r="J62" s="186"/>
      <c r="K62" s="187">
        <f>ROUND(E62*J62,2)</f>
        <v>0</v>
      </c>
      <c r="L62" s="187">
        <v>15</v>
      </c>
      <c r="M62" s="187">
        <f>G62*(1+L62/100)</f>
        <v>0</v>
      </c>
      <c r="N62" s="187">
        <v>1.2999999999999999E-4</v>
      </c>
      <c r="O62" s="187">
        <f>ROUND(E62*N62,2)</f>
        <v>0</v>
      </c>
      <c r="P62" s="187">
        <v>0</v>
      </c>
      <c r="Q62" s="187">
        <f>ROUND(E62*P62,2)</f>
        <v>0</v>
      </c>
      <c r="R62" s="187" t="s">
        <v>285</v>
      </c>
      <c r="S62" s="187" t="s">
        <v>189</v>
      </c>
      <c r="T62" s="188" t="s">
        <v>209</v>
      </c>
      <c r="U62" s="156">
        <v>0</v>
      </c>
      <c r="V62" s="156">
        <f>ROUND(E62*U62,2)</f>
        <v>0</v>
      </c>
      <c r="W62" s="156"/>
      <c r="X62" s="156" t="s">
        <v>286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287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4">
        <v>50</v>
      </c>
      <c r="B63" s="165" t="s">
        <v>1329</v>
      </c>
      <c r="C63" s="174" t="s">
        <v>1330</v>
      </c>
      <c r="D63" s="166" t="s">
        <v>247</v>
      </c>
      <c r="E63" s="167">
        <v>1</v>
      </c>
      <c r="F63" s="168"/>
      <c r="G63" s="169">
        <f>ROUND(E63*F63,2)</f>
        <v>0</v>
      </c>
      <c r="H63" s="168"/>
      <c r="I63" s="169">
        <f>ROUND(E63*H63,2)</f>
        <v>0</v>
      </c>
      <c r="J63" s="168"/>
      <c r="K63" s="169">
        <f>ROUND(E63*J63,2)</f>
        <v>0</v>
      </c>
      <c r="L63" s="169">
        <v>15</v>
      </c>
      <c r="M63" s="169">
        <f>G63*(1+L63/100)</f>
        <v>0</v>
      </c>
      <c r="N63" s="169">
        <v>0</v>
      </c>
      <c r="O63" s="169">
        <f>ROUND(E63*N63,2)</f>
        <v>0</v>
      </c>
      <c r="P63" s="169">
        <v>0</v>
      </c>
      <c r="Q63" s="169">
        <f>ROUND(E63*P63,2)</f>
        <v>0</v>
      </c>
      <c r="R63" s="169"/>
      <c r="S63" s="169" t="s">
        <v>189</v>
      </c>
      <c r="T63" s="170" t="s">
        <v>209</v>
      </c>
      <c r="U63" s="156">
        <v>0.67759999999999998</v>
      </c>
      <c r="V63" s="156">
        <f>ROUND(E63*U63,2)</f>
        <v>0.68</v>
      </c>
      <c r="W63" s="156"/>
      <c r="X63" s="156" t="s">
        <v>210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1232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9" t="s">
        <v>1331</v>
      </c>
      <c r="D64" s="250"/>
      <c r="E64" s="250"/>
      <c r="F64" s="250"/>
      <c r="G64" s="250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194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82">
        <v>51</v>
      </c>
      <c r="B65" s="183" t="s">
        <v>1332</v>
      </c>
      <c r="C65" s="191" t="s">
        <v>1333</v>
      </c>
      <c r="D65" s="184" t="s">
        <v>247</v>
      </c>
      <c r="E65" s="185">
        <v>1</v>
      </c>
      <c r="F65" s="186"/>
      <c r="G65" s="187">
        <f>ROUND(E65*F65,2)</f>
        <v>0</v>
      </c>
      <c r="H65" s="186"/>
      <c r="I65" s="187">
        <f>ROUND(E65*H65,2)</f>
        <v>0</v>
      </c>
      <c r="J65" s="186"/>
      <c r="K65" s="187">
        <f>ROUND(E65*J65,2)</f>
        <v>0</v>
      </c>
      <c r="L65" s="187">
        <v>15</v>
      </c>
      <c r="M65" s="187">
        <f>G65*(1+L65/100)</f>
        <v>0</v>
      </c>
      <c r="N65" s="187">
        <v>0</v>
      </c>
      <c r="O65" s="187">
        <f>ROUND(E65*N65,2)</f>
        <v>0</v>
      </c>
      <c r="P65" s="187">
        <v>0</v>
      </c>
      <c r="Q65" s="187">
        <f>ROUND(E65*P65,2)</f>
        <v>0</v>
      </c>
      <c r="R65" s="187"/>
      <c r="S65" s="187" t="s">
        <v>281</v>
      </c>
      <c r="T65" s="188" t="s">
        <v>190</v>
      </c>
      <c r="U65" s="156">
        <v>0</v>
      </c>
      <c r="V65" s="156">
        <f>ROUND(E65*U65,2)</f>
        <v>0</v>
      </c>
      <c r="W65" s="156"/>
      <c r="X65" s="156" t="s">
        <v>286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287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2">
        <v>52</v>
      </c>
      <c r="B66" s="183" t="s">
        <v>1334</v>
      </c>
      <c r="C66" s="191" t="s">
        <v>1335</v>
      </c>
      <c r="D66" s="184" t="s">
        <v>247</v>
      </c>
      <c r="E66" s="185">
        <v>1</v>
      </c>
      <c r="F66" s="186"/>
      <c r="G66" s="187">
        <f>ROUND(E66*F66,2)</f>
        <v>0</v>
      </c>
      <c r="H66" s="186"/>
      <c r="I66" s="187">
        <f>ROUND(E66*H66,2)</f>
        <v>0</v>
      </c>
      <c r="J66" s="186"/>
      <c r="K66" s="187">
        <f>ROUND(E66*J66,2)</f>
        <v>0</v>
      </c>
      <c r="L66" s="187">
        <v>15</v>
      </c>
      <c r="M66" s="187">
        <f>G66*(1+L66/100)</f>
        <v>0</v>
      </c>
      <c r="N66" s="187">
        <v>0</v>
      </c>
      <c r="O66" s="187">
        <f>ROUND(E66*N66,2)</f>
        <v>0</v>
      </c>
      <c r="P66" s="187">
        <v>0</v>
      </c>
      <c r="Q66" s="187">
        <f>ROUND(E66*P66,2)</f>
        <v>0</v>
      </c>
      <c r="R66" s="187"/>
      <c r="S66" s="187" t="s">
        <v>189</v>
      </c>
      <c r="T66" s="188" t="s">
        <v>209</v>
      </c>
      <c r="U66" s="156">
        <v>0.39650000000000002</v>
      </c>
      <c r="V66" s="156">
        <f>ROUND(E66*U66,2)</f>
        <v>0.4</v>
      </c>
      <c r="W66" s="156"/>
      <c r="X66" s="156" t="s">
        <v>210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1232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2">
        <v>53</v>
      </c>
      <c r="B67" s="183" t="s">
        <v>1336</v>
      </c>
      <c r="C67" s="191" t="s">
        <v>1337</v>
      </c>
      <c r="D67" s="184" t="s">
        <v>247</v>
      </c>
      <c r="E67" s="185">
        <v>1</v>
      </c>
      <c r="F67" s="186"/>
      <c r="G67" s="187">
        <f>ROUND(E67*F67,2)</f>
        <v>0</v>
      </c>
      <c r="H67" s="186"/>
      <c r="I67" s="187">
        <f>ROUND(E67*H67,2)</f>
        <v>0</v>
      </c>
      <c r="J67" s="186"/>
      <c r="K67" s="187">
        <f>ROUND(E67*J67,2)</f>
        <v>0</v>
      </c>
      <c r="L67" s="187">
        <v>15</v>
      </c>
      <c r="M67" s="187">
        <f>G67*(1+L67/100)</f>
        <v>0</v>
      </c>
      <c r="N67" s="187">
        <v>4.0000000000000002E-4</v>
      </c>
      <c r="O67" s="187">
        <f>ROUND(E67*N67,2)</f>
        <v>0</v>
      </c>
      <c r="P67" s="187">
        <v>0</v>
      </c>
      <c r="Q67" s="187">
        <f>ROUND(E67*P67,2)</f>
        <v>0</v>
      </c>
      <c r="R67" s="187"/>
      <c r="S67" s="187" t="s">
        <v>281</v>
      </c>
      <c r="T67" s="188" t="s">
        <v>190</v>
      </c>
      <c r="U67" s="156">
        <v>0</v>
      </c>
      <c r="V67" s="156">
        <f>ROUND(E67*U67,2)</f>
        <v>0</v>
      </c>
      <c r="W67" s="156"/>
      <c r="X67" s="156" t="s">
        <v>286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287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58" t="s">
        <v>184</v>
      </c>
      <c r="B68" s="159" t="s">
        <v>146</v>
      </c>
      <c r="C68" s="173" t="s">
        <v>147</v>
      </c>
      <c r="D68" s="160"/>
      <c r="E68" s="161"/>
      <c r="F68" s="162"/>
      <c r="G68" s="162">
        <f>SUMIF(AG69:AG69,"&lt;&gt;NOR",G69:G69)</f>
        <v>0</v>
      </c>
      <c r="H68" s="162"/>
      <c r="I68" s="162">
        <f>SUM(I69:I69)</f>
        <v>0</v>
      </c>
      <c r="J68" s="162"/>
      <c r="K68" s="162">
        <f>SUM(K69:K69)</f>
        <v>0</v>
      </c>
      <c r="L68" s="162"/>
      <c r="M68" s="162">
        <f>SUM(M69:M69)</f>
        <v>0</v>
      </c>
      <c r="N68" s="162"/>
      <c r="O68" s="162">
        <f>SUM(O69:O69)</f>
        <v>0</v>
      </c>
      <c r="P68" s="162"/>
      <c r="Q68" s="162">
        <f>SUM(Q69:Q69)</f>
        <v>0</v>
      </c>
      <c r="R68" s="162"/>
      <c r="S68" s="162"/>
      <c r="T68" s="163"/>
      <c r="U68" s="157"/>
      <c r="V68" s="157">
        <f>SUM(V69:V69)</f>
        <v>0.15</v>
      </c>
      <c r="W68" s="157"/>
      <c r="X68" s="157"/>
      <c r="AG68" t="s">
        <v>185</v>
      </c>
    </row>
    <row r="69" spans="1:60" ht="22.5" outlineLevel="1" x14ac:dyDescent="0.2">
      <c r="A69" s="182">
        <v>54</v>
      </c>
      <c r="B69" s="183" t="s">
        <v>1338</v>
      </c>
      <c r="C69" s="191" t="s">
        <v>1339</v>
      </c>
      <c r="D69" s="184" t="s">
        <v>247</v>
      </c>
      <c r="E69" s="185">
        <v>1</v>
      </c>
      <c r="F69" s="186"/>
      <c r="G69" s="187">
        <f>ROUND(E69*F69,2)</f>
        <v>0</v>
      </c>
      <c r="H69" s="186"/>
      <c r="I69" s="187">
        <f>ROUND(E69*H69,2)</f>
        <v>0</v>
      </c>
      <c r="J69" s="186"/>
      <c r="K69" s="187">
        <f>ROUND(E69*J69,2)</f>
        <v>0</v>
      </c>
      <c r="L69" s="187">
        <v>15</v>
      </c>
      <c r="M69" s="187">
        <f>G69*(1+L69/100)</f>
        <v>0</v>
      </c>
      <c r="N69" s="187">
        <v>0</v>
      </c>
      <c r="O69" s="187">
        <f>ROUND(E69*N69,2)</f>
        <v>0</v>
      </c>
      <c r="P69" s="187">
        <v>0</v>
      </c>
      <c r="Q69" s="187">
        <f>ROUND(E69*P69,2)</f>
        <v>0</v>
      </c>
      <c r="R69" s="187" t="s">
        <v>146</v>
      </c>
      <c r="S69" s="187" t="s">
        <v>189</v>
      </c>
      <c r="T69" s="188" t="s">
        <v>209</v>
      </c>
      <c r="U69" s="156">
        <v>0.14749999999999999</v>
      </c>
      <c r="V69" s="156">
        <f>ROUND(E69*U69,2)</f>
        <v>0.15</v>
      </c>
      <c r="W69" s="156"/>
      <c r="X69" s="156" t="s">
        <v>210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1232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58" t="s">
        <v>184</v>
      </c>
      <c r="B70" s="159" t="s">
        <v>148</v>
      </c>
      <c r="C70" s="173" t="s">
        <v>149</v>
      </c>
      <c r="D70" s="160"/>
      <c r="E70" s="161"/>
      <c r="F70" s="162"/>
      <c r="G70" s="162">
        <f>SUMIF(AG71:AG75,"&lt;&gt;NOR",G71:G75)</f>
        <v>0</v>
      </c>
      <c r="H70" s="162"/>
      <c r="I70" s="162">
        <f>SUM(I71:I75)</f>
        <v>0</v>
      </c>
      <c r="J70" s="162"/>
      <c r="K70" s="162">
        <f>SUM(K71:K75)</f>
        <v>0</v>
      </c>
      <c r="L70" s="162"/>
      <c r="M70" s="162">
        <f>SUM(M71:M75)</f>
        <v>0</v>
      </c>
      <c r="N70" s="162"/>
      <c r="O70" s="162">
        <f>SUM(O71:O75)</f>
        <v>0</v>
      </c>
      <c r="P70" s="162"/>
      <c r="Q70" s="162">
        <f>SUM(Q71:Q75)</f>
        <v>0</v>
      </c>
      <c r="R70" s="162"/>
      <c r="S70" s="162"/>
      <c r="T70" s="163"/>
      <c r="U70" s="157"/>
      <c r="V70" s="157">
        <f>SUM(V71:V75)</f>
        <v>0.63</v>
      </c>
      <c r="W70" s="157"/>
      <c r="X70" s="157"/>
      <c r="AG70" t="s">
        <v>185</v>
      </c>
    </row>
    <row r="71" spans="1:60" outlineLevel="1" x14ac:dyDescent="0.2">
      <c r="A71" s="182">
        <v>55</v>
      </c>
      <c r="B71" s="183" t="s">
        <v>1340</v>
      </c>
      <c r="C71" s="191" t="s">
        <v>1341</v>
      </c>
      <c r="D71" s="184" t="s">
        <v>247</v>
      </c>
      <c r="E71" s="185">
        <v>1</v>
      </c>
      <c r="F71" s="186"/>
      <c r="G71" s="187">
        <f>ROUND(E71*F71,2)</f>
        <v>0</v>
      </c>
      <c r="H71" s="186"/>
      <c r="I71" s="187">
        <f>ROUND(E71*H71,2)</f>
        <v>0</v>
      </c>
      <c r="J71" s="186"/>
      <c r="K71" s="187">
        <f>ROUND(E71*J71,2)</f>
        <v>0</v>
      </c>
      <c r="L71" s="187">
        <v>15</v>
      </c>
      <c r="M71" s="187">
        <f>G71*(1+L71/100)</f>
        <v>0</v>
      </c>
      <c r="N71" s="187">
        <v>0</v>
      </c>
      <c r="O71" s="187">
        <f>ROUND(E71*N71,2)</f>
        <v>0</v>
      </c>
      <c r="P71" s="187">
        <v>0</v>
      </c>
      <c r="Q71" s="187">
        <f>ROUND(E71*P71,2)</f>
        <v>0</v>
      </c>
      <c r="R71" s="187"/>
      <c r="S71" s="187" t="s">
        <v>281</v>
      </c>
      <c r="T71" s="188" t="s">
        <v>190</v>
      </c>
      <c r="U71" s="156">
        <v>0</v>
      </c>
      <c r="V71" s="156">
        <f>ROUND(E71*U71,2)</f>
        <v>0</v>
      </c>
      <c r="W71" s="156"/>
      <c r="X71" s="156" t="s">
        <v>286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287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82">
        <v>56</v>
      </c>
      <c r="B72" s="183" t="s">
        <v>1342</v>
      </c>
      <c r="C72" s="191" t="s">
        <v>1343</v>
      </c>
      <c r="D72" s="184" t="s">
        <v>902</v>
      </c>
      <c r="E72" s="185">
        <v>1</v>
      </c>
      <c r="F72" s="186"/>
      <c r="G72" s="187">
        <f>ROUND(E72*F72,2)</f>
        <v>0</v>
      </c>
      <c r="H72" s="186"/>
      <c r="I72" s="187">
        <f>ROUND(E72*H72,2)</f>
        <v>0</v>
      </c>
      <c r="J72" s="186"/>
      <c r="K72" s="187">
        <f>ROUND(E72*J72,2)</f>
        <v>0</v>
      </c>
      <c r="L72" s="187">
        <v>15</v>
      </c>
      <c r="M72" s="187">
        <f>G72*(1+L72/100)</f>
        <v>0</v>
      </c>
      <c r="N72" s="187">
        <v>0</v>
      </c>
      <c r="O72" s="187">
        <f>ROUND(E72*N72,2)</f>
        <v>0</v>
      </c>
      <c r="P72" s="187">
        <v>0</v>
      </c>
      <c r="Q72" s="187">
        <f>ROUND(E72*P72,2)</f>
        <v>0</v>
      </c>
      <c r="R72" s="187"/>
      <c r="S72" s="187" t="s">
        <v>281</v>
      </c>
      <c r="T72" s="188" t="s">
        <v>190</v>
      </c>
      <c r="U72" s="156">
        <v>0</v>
      </c>
      <c r="V72" s="156">
        <f>ROUND(E72*U72,2)</f>
        <v>0</v>
      </c>
      <c r="W72" s="156"/>
      <c r="X72" s="156" t="s">
        <v>286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287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82">
        <v>57</v>
      </c>
      <c r="B73" s="183" t="s">
        <v>1344</v>
      </c>
      <c r="C73" s="191" t="s">
        <v>1345</v>
      </c>
      <c r="D73" s="184" t="s">
        <v>247</v>
      </c>
      <c r="E73" s="185">
        <v>2</v>
      </c>
      <c r="F73" s="186"/>
      <c r="G73" s="187">
        <f>ROUND(E73*F73,2)</f>
        <v>0</v>
      </c>
      <c r="H73" s="186"/>
      <c r="I73" s="187">
        <f>ROUND(E73*H73,2)</f>
        <v>0</v>
      </c>
      <c r="J73" s="186"/>
      <c r="K73" s="187">
        <f>ROUND(E73*J73,2)</f>
        <v>0</v>
      </c>
      <c r="L73" s="187">
        <v>15</v>
      </c>
      <c r="M73" s="187">
        <f>G73*(1+L73/100)</f>
        <v>0</v>
      </c>
      <c r="N73" s="187">
        <v>0</v>
      </c>
      <c r="O73" s="187">
        <f>ROUND(E73*N73,2)</f>
        <v>0</v>
      </c>
      <c r="P73" s="187">
        <v>0</v>
      </c>
      <c r="Q73" s="187">
        <f>ROUND(E73*P73,2)</f>
        <v>0</v>
      </c>
      <c r="R73" s="187"/>
      <c r="S73" s="187" t="s">
        <v>281</v>
      </c>
      <c r="T73" s="188" t="s">
        <v>190</v>
      </c>
      <c r="U73" s="156">
        <v>0</v>
      </c>
      <c r="V73" s="156">
        <f>ROUND(E73*U73,2)</f>
        <v>0</v>
      </c>
      <c r="W73" s="156"/>
      <c r="X73" s="156" t="s">
        <v>286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287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2">
        <v>58</v>
      </c>
      <c r="B74" s="183" t="s">
        <v>1346</v>
      </c>
      <c r="C74" s="191" t="s">
        <v>1347</v>
      </c>
      <c r="D74" s="184" t="s">
        <v>247</v>
      </c>
      <c r="E74" s="185">
        <v>3</v>
      </c>
      <c r="F74" s="186"/>
      <c r="G74" s="187">
        <f>ROUND(E74*F74,2)</f>
        <v>0</v>
      </c>
      <c r="H74" s="186"/>
      <c r="I74" s="187">
        <f>ROUND(E74*H74,2)</f>
        <v>0</v>
      </c>
      <c r="J74" s="186"/>
      <c r="K74" s="187">
        <f>ROUND(E74*J74,2)</f>
        <v>0</v>
      </c>
      <c r="L74" s="187">
        <v>15</v>
      </c>
      <c r="M74" s="187">
        <f>G74*(1+L74/100)</f>
        <v>0</v>
      </c>
      <c r="N74" s="187">
        <v>0</v>
      </c>
      <c r="O74" s="187">
        <f>ROUND(E74*N74,2)</f>
        <v>0</v>
      </c>
      <c r="P74" s="187">
        <v>0</v>
      </c>
      <c r="Q74" s="187">
        <f>ROUND(E74*P74,2)</f>
        <v>0</v>
      </c>
      <c r="R74" s="187"/>
      <c r="S74" s="187" t="s">
        <v>189</v>
      </c>
      <c r="T74" s="188" t="s">
        <v>209</v>
      </c>
      <c r="U74" s="156">
        <v>0.21</v>
      </c>
      <c r="V74" s="156">
        <f>ROUND(E74*U74,2)</f>
        <v>0.63</v>
      </c>
      <c r="W74" s="156"/>
      <c r="X74" s="156" t="s">
        <v>210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1232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2">
        <v>59</v>
      </c>
      <c r="B75" s="183" t="s">
        <v>1348</v>
      </c>
      <c r="C75" s="191" t="s">
        <v>1349</v>
      </c>
      <c r="D75" s="184" t="s">
        <v>247</v>
      </c>
      <c r="E75" s="185">
        <v>3</v>
      </c>
      <c r="F75" s="186"/>
      <c r="G75" s="187">
        <f>ROUND(E75*F75,2)</f>
        <v>0</v>
      </c>
      <c r="H75" s="186"/>
      <c r="I75" s="187">
        <f>ROUND(E75*H75,2)</f>
        <v>0</v>
      </c>
      <c r="J75" s="186"/>
      <c r="K75" s="187">
        <f>ROUND(E75*J75,2)</f>
        <v>0</v>
      </c>
      <c r="L75" s="187">
        <v>15</v>
      </c>
      <c r="M75" s="187">
        <f>G75*(1+L75/100)</f>
        <v>0</v>
      </c>
      <c r="N75" s="187">
        <v>0</v>
      </c>
      <c r="O75" s="187">
        <f>ROUND(E75*N75,2)</f>
        <v>0</v>
      </c>
      <c r="P75" s="187">
        <v>0</v>
      </c>
      <c r="Q75" s="187">
        <f>ROUND(E75*P75,2)</f>
        <v>0</v>
      </c>
      <c r="R75" s="187" t="s">
        <v>285</v>
      </c>
      <c r="S75" s="187" t="s">
        <v>189</v>
      </c>
      <c r="T75" s="188" t="s">
        <v>209</v>
      </c>
      <c r="U75" s="156">
        <v>0</v>
      </c>
      <c r="V75" s="156">
        <f>ROUND(E75*U75,2)</f>
        <v>0</v>
      </c>
      <c r="W75" s="156"/>
      <c r="X75" s="156" t="s">
        <v>286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287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58" t="s">
        <v>184</v>
      </c>
      <c r="B76" s="159" t="s">
        <v>146</v>
      </c>
      <c r="C76" s="173" t="s">
        <v>147</v>
      </c>
      <c r="D76" s="160"/>
      <c r="E76" s="161"/>
      <c r="F76" s="162"/>
      <c r="G76" s="162">
        <f>SUMIF(AG77:AG77,"&lt;&gt;NOR",G77:G77)</f>
        <v>0</v>
      </c>
      <c r="H76" s="162"/>
      <c r="I76" s="162">
        <f>SUM(I77:I77)</f>
        <v>0</v>
      </c>
      <c r="J76" s="162"/>
      <c r="K76" s="162">
        <f>SUM(K77:K77)</f>
        <v>0</v>
      </c>
      <c r="L76" s="162"/>
      <c r="M76" s="162">
        <f>SUM(M77:M77)</f>
        <v>0</v>
      </c>
      <c r="N76" s="162"/>
      <c r="O76" s="162">
        <f>SUM(O77:O77)</f>
        <v>0</v>
      </c>
      <c r="P76" s="162"/>
      <c r="Q76" s="162">
        <f>SUM(Q77:Q77)</f>
        <v>0</v>
      </c>
      <c r="R76" s="162"/>
      <c r="S76" s="162"/>
      <c r="T76" s="163"/>
      <c r="U76" s="157"/>
      <c r="V76" s="157">
        <f>SUM(V77:V77)</f>
        <v>13.63</v>
      </c>
      <c r="W76" s="157"/>
      <c r="X76" s="157"/>
      <c r="AG76" t="s">
        <v>185</v>
      </c>
    </row>
    <row r="77" spans="1:60" outlineLevel="1" x14ac:dyDescent="0.2">
      <c r="A77" s="182">
        <v>60</v>
      </c>
      <c r="B77" s="183" t="s">
        <v>1350</v>
      </c>
      <c r="C77" s="191" t="s">
        <v>1351</v>
      </c>
      <c r="D77" s="184" t="s">
        <v>232</v>
      </c>
      <c r="E77" s="185">
        <v>170</v>
      </c>
      <c r="F77" s="186"/>
      <c r="G77" s="187">
        <f>ROUND(E77*F77,2)</f>
        <v>0</v>
      </c>
      <c r="H77" s="186"/>
      <c r="I77" s="187">
        <f>ROUND(E77*H77,2)</f>
        <v>0</v>
      </c>
      <c r="J77" s="186"/>
      <c r="K77" s="187">
        <f>ROUND(E77*J77,2)</f>
        <v>0</v>
      </c>
      <c r="L77" s="187">
        <v>15</v>
      </c>
      <c r="M77" s="187">
        <f>G77*(1+L77/100)</f>
        <v>0</v>
      </c>
      <c r="N77" s="187">
        <v>0</v>
      </c>
      <c r="O77" s="187">
        <f>ROUND(E77*N77,2)</f>
        <v>0</v>
      </c>
      <c r="P77" s="187">
        <v>0</v>
      </c>
      <c r="Q77" s="187">
        <f>ROUND(E77*P77,2)</f>
        <v>0</v>
      </c>
      <c r="R77" s="187" t="s">
        <v>146</v>
      </c>
      <c r="S77" s="187" t="s">
        <v>189</v>
      </c>
      <c r="T77" s="188" t="s">
        <v>209</v>
      </c>
      <c r="U77" s="156">
        <v>8.0170000000000005E-2</v>
      </c>
      <c r="V77" s="156">
        <f>ROUND(E77*U77,2)</f>
        <v>13.63</v>
      </c>
      <c r="W77" s="156"/>
      <c r="X77" s="156" t="s">
        <v>210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1232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58" t="s">
        <v>184</v>
      </c>
      <c r="B78" s="159" t="s">
        <v>148</v>
      </c>
      <c r="C78" s="173" t="s">
        <v>149</v>
      </c>
      <c r="D78" s="160"/>
      <c r="E78" s="161"/>
      <c r="F78" s="162"/>
      <c r="G78" s="162">
        <f>SUMIF(AG79:AG80,"&lt;&gt;NOR",G79:G80)</f>
        <v>0</v>
      </c>
      <c r="H78" s="162"/>
      <c r="I78" s="162">
        <f>SUM(I79:I80)</f>
        <v>0</v>
      </c>
      <c r="J78" s="162"/>
      <c r="K78" s="162">
        <f>SUM(K79:K80)</f>
        <v>0</v>
      </c>
      <c r="L78" s="162"/>
      <c r="M78" s="162">
        <f>SUM(M79:M80)</f>
        <v>0</v>
      </c>
      <c r="N78" s="162"/>
      <c r="O78" s="162">
        <f>SUM(O79:O80)</f>
        <v>0.01</v>
      </c>
      <c r="P78" s="162"/>
      <c r="Q78" s="162">
        <f>SUM(Q79:Q80)</f>
        <v>0</v>
      </c>
      <c r="R78" s="162"/>
      <c r="S78" s="162"/>
      <c r="T78" s="163"/>
      <c r="U78" s="157"/>
      <c r="V78" s="157">
        <f>SUM(V79:V80)</f>
        <v>0</v>
      </c>
      <c r="W78" s="157"/>
      <c r="X78" s="157"/>
      <c r="AG78" t="s">
        <v>185</v>
      </c>
    </row>
    <row r="79" spans="1:60" ht="45" outlineLevel="1" x14ac:dyDescent="0.2">
      <c r="A79" s="182">
        <v>61</v>
      </c>
      <c r="B79" s="183" t="s">
        <v>1352</v>
      </c>
      <c r="C79" s="191" t="s">
        <v>1353</v>
      </c>
      <c r="D79" s="184" t="s">
        <v>232</v>
      </c>
      <c r="E79" s="185">
        <v>170</v>
      </c>
      <c r="F79" s="186"/>
      <c r="G79" s="187">
        <f>ROUND(E79*F79,2)</f>
        <v>0</v>
      </c>
      <c r="H79" s="186"/>
      <c r="I79" s="187">
        <f>ROUND(E79*H79,2)</f>
        <v>0</v>
      </c>
      <c r="J79" s="186"/>
      <c r="K79" s="187">
        <f>ROUND(E79*J79,2)</f>
        <v>0</v>
      </c>
      <c r="L79" s="187">
        <v>15</v>
      </c>
      <c r="M79" s="187">
        <f>G79*(1+L79/100)</f>
        <v>0</v>
      </c>
      <c r="N79" s="187">
        <v>6.0000000000000002E-5</v>
      </c>
      <c r="O79" s="187">
        <f>ROUND(E79*N79,2)</f>
        <v>0.01</v>
      </c>
      <c r="P79" s="187">
        <v>0</v>
      </c>
      <c r="Q79" s="187">
        <f>ROUND(E79*P79,2)</f>
        <v>0</v>
      </c>
      <c r="R79" s="187" t="s">
        <v>285</v>
      </c>
      <c r="S79" s="187" t="s">
        <v>189</v>
      </c>
      <c r="T79" s="188" t="s">
        <v>209</v>
      </c>
      <c r="U79" s="156">
        <v>0</v>
      </c>
      <c r="V79" s="156">
        <f>ROUND(E79*U79,2)</f>
        <v>0</v>
      </c>
      <c r="W79" s="156"/>
      <c r="X79" s="156" t="s">
        <v>286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287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2">
        <v>62</v>
      </c>
      <c r="B80" s="183" t="s">
        <v>1354</v>
      </c>
      <c r="C80" s="191" t="s">
        <v>1355</v>
      </c>
      <c r="D80" s="184" t="s">
        <v>857</v>
      </c>
      <c r="E80" s="185">
        <v>1</v>
      </c>
      <c r="F80" s="186"/>
      <c r="G80" s="187">
        <f>ROUND(E80*F80,2)</f>
        <v>0</v>
      </c>
      <c r="H80" s="186"/>
      <c r="I80" s="187">
        <f>ROUND(E80*H80,2)</f>
        <v>0</v>
      </c>
      <c r="J80" s="186"/>
      <c r="K80" s="187">
        <f>ROUND(E80*J80,2)</f>
        <v>0</v>
      </c>
      <c r="L80" s="187">
        <v>15</v>
      </c>
      <c r="M80" s="187">
        <f>G80*(1+L80/100)</f>
        <v>0</v>
      </c>
      <c r="N80" s="187">
        <v>0</v>
      </c>
      <c r="O80" s="187">
        <f>ROUND(E80*N80,2)</f>
        <v>0</v>
      </c>
      <c r="P80" s="187">
        <v>0</v>
      </c>
      <c r="Q80" s="187">
        <f>ROUND(E80*P80,2)</f>
        <v>0</v>
      </c>
      <c r="R80" s="187"/>
      <c r="S80" s="187" t="s">
        <v>281</v>
      </c>
      <c r="T80" s="188" t="s">
        <v>190</v>
      </c>
      <c r="U80" s="156">
        <v>0</v>
      </c>
      <c r="V80" s="156">
        <f>ROUND(E80*U80,2)</f>
        <v>0</v>
      </c>
      <c r="W80" s="156"/>
      <c r="X80" s="156" t="s">
        <v>286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287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58" t="s">
        <v>184</v>
      </c>
      <c r="B81" s="159" t="s">
        <v>94</v>
      </c>
      <c r="C81" s="173" t="s">
        <v>95</v>
      </c>
      <c r="D81" s="160"/>
      <c r="E81" s="161"/>
      <c r="F81" s="162"/>
      <c r="G81" s="162">
        <f>SUMIF(AG82:AG84,"&lt;&gt;NOR",G82:G84)</f>
        <v>0</v>
      </c>
      <c r="H81" s="162"/>
      <c r="I81" s="162">
        <f>SUM(I82:I84)</f>
        <v>0</v>
      </c>
      <c r="J81" s="162"/>
      <c r="K81" s="162">
        <f>SUM(K82:K84)</f>
        <v>0</v>
      </c>
      <c r="L81" s="162"/>
      <c r="M81" s="162">
        <f>SUM(M82:M84)</f>
        <v>0</v>
      </c>
      <c r="N81" s="162"/>
      <c r="O81" s="162">
        <f>SUM(O82:O84)</f>
        <v>0</v>
      </c>
      <c r="P81" s="162"/>
      <c r="Q81" s="162">
        <f>SUM(Q82:Q84)</f>
        <v>0</v>
      </c>
      <c r="R81" s="162"/>
      <c r="S81" s="162"/>
      <c r="T81" s="163"/>
      <c r="U81" s="157"/>
      <c r="V81" s="157">
        <f>SUM(V82:V84)</f>
        <v>0</v>
      </c>
      <c r="W81" s="157"/>
      <c r="X81" s="157"/>
      <c r="AG81" t="s">
        <v>185</v>
      </c>
    </row>
    <row r="82" spans="1:60" outlineLevel="1" x14ac:dyDescent="0.2">
      <c r="A82" s="182">
        <v>63</v>
      </c>
      <c r="B82" s="183" t="s">
        <v>1356</v>
      </c>
      <c r="C82" s="191" t="s">
        <v>1357</v>
      </c>
      <c r="D82" s="184" t="s">
        <v>907</v>
      </c>
      <c r="E82" s="185">
        <v>1</v>
      </c>
      <c r="F82" s="186"/>
      <c r="G82" s="187">
        <f>ROUND(E82*F82,2)</f>
        <v>0</v>
      </c>
      <c r="H82" s="186"/>
      <c r="I82" s="187">
        <f>ROUND(E82*H82,2)</f>
        <v>0</v>
      </c>
      <c r="J82" s="186"/>
      <c r="K82" s="187">
        <f>ROUND(E82*J82,2)</f>
        <v>0</v>
      </c>
      <c r="L82" s="187">
        <v>15</v>
      </c>
      <c r="M82" s="187">
        <f>G82*(1+L82/100)</f>
        <v>0</v>
      </c>
      <c r="N82" s="187">
        <v>0</v>
      </c>
      <c r="O82" s="187">
        <f>ROUND(E82*N82,2)</f>
        <v>0</v>
      </c>
      <c r="P82" s="187">
        <v>0</v>
      </c>
      <c r="Q82" s="187">
        <f>ROUND(E82*P82,2)</f>
        <v>0</v>
      </c>
      <c r="R82" s="187"/>
      <c r="S82" s="187" t="s">
        <v>281</v>
      </c>
      <c r="T82" s="188" t="s">
        <v>190</v>
      </c>
      <c r="U82" s="156">
        <v>0</v>
      </c>
      <c r="V82" s="156">
        <f>ROUND(E82*U82,2)</f>
        <v>0</v>
      </c>
      <c r="W82" s="156"/>
      <c r="X82" s="156" t="s">
        <v>1127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1128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2">
        <v>64</v>
      </c>
      <c r="B83" s="183" t="s">
        <v>1358</v>
      </c>
      <c r="C83" s="191" t="s">
        <v>1359</v>
      </c>
      <c r="D83" s="184" t="s">
        <v>907</v>
      </c>
      <c r="E83" s="185">
        <v>1</v>
      </c>
      <c r="F83" s="186"/>
      <c r="G83" s="187">
        <f>ROUND(E83*F83,2)</f>
        <v>0</v>
      </c>
      <c r="H83" s="186"/>
      <c r="I83" s="187">
        <f>ROUND(E83*H83,2)</f>
        <v>0</v>
      </c>
      <c r="J83" s="186"/>
      <c r="K83" s="187">
        <f>ROUND(E83*J83,2)</f>
        <v>0</v>
      </c>
      <c r="L83" s="187">
        <v>15</v>
      </c>
      <c r="M83" s="187">
        <f>G83*(1+L83/100)</f>
        <v>0</v>
      </c>
      <c r="N83" s="187">
        <v>0</v>
      </c>
      <c r="O83" s="187">
        <f>ROUND(E83*N83,2)</f>
        <v>0</v>
      </c>
      <c r="P83" s="187">
        <v>0</v>
      </c>
      <c r="Q83" s="187">
        <f>ROUND(E83*P83,2)</f>
        <v>0</v>
      </c>
      <c r="R83" s="187"/>
      <c r="S83" s="187" t="s">
        <v>281</v>
      </c>
      <c r="T83" s="188" t="s">
        <v>190</v>
      </c>
      <c r="U83" s="156">
        <v>0</v>
      </c>
      <c r="V83" s="156">
        <f>ROUND(E83*U83,2)</f>
        <v>0</v>
      </c>
      <c r="W83" s="156"/>
      <c r="X83" s="156" t="s">
        <v>1127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1128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2">
        <v>65</v>
      </c>
      <c r="B84" s="183" t="s">
        <v>1360</v>
      </c>
      <c r="C84" s="191" t="s">
        <v>1361</v>
      </c>
      <c r="D84" s="184" t="s">
        <v>907</v>
      </c>
      <c r="E84" s="185">
        <v>1</v>
      </c>
      <c r="F84" s="186"/>
      <c r="G84" s="187">
        <f>ROUND(E84*F84,2)</f>
        <v>0</v>
      </c>
      <c r="H84" s="186"/>
      <c r="I84" s="187">
        <f>ROUND(E84*H84,2)</f>
        <v>0</v>
      </c>
      <c r="J84" s="186"/>
      <c r="K84" s="187">
        <f>ROUND(E84*J84,2)</f>
        <v>0</v>
      </c>
      <c r="L84" s="187">
        <v>15</v>
      </c>
      <c r="M84" s="187">
        <f>G84*(1+L84/100)</f>
        <v>0</v>
      </c>
      <c r="N84" s="187">
        <v>0</v>
      </c>
      <c r="O84" s="187">
        <f>ROUND(E84*N84,2)</f>
        <v>0</v>
      </c>
      <c r="P84" s="187">
        <v>0</v>
      </c>
      <c r="Q84" s="187">
        <f>ROUND(E84*P84,2)</f>
        <v>0</v>
      </c>
      <c r="R84" s="187"/>
      <c r="S84" s="187" t="s">
        <v>281</v>
      </c>
      <c r="T84" s="188" t="s">
        <v>190</v>
      </c>
      <c r="U84" s="156">
        <v>0</v>
      </c>
      <c r="V84" s="156">
        <f>ROUND(E84*U84,2)</f>
        <v>0</v>
      </c>
      <c r="W84" s="156"/>
      <c r="X84" s="156" t="s">
        <v>1127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1128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58" t="s">
        <v>184</v>
      </c>
      <c r="B85" s="159" t="s">
        <v>84</v>
      </c>
      <c r="C85" s="173" t="s">
        <v>85</v>
      </c>
      <c r="D85" s="160"/>
      <c r="E85" s="161"/>
      <c r="F85" s="162"/>
      <c r="G85" s="162">
        <f>SUMIF(AG86:AG88,"&lt;&gt;NOR",G86:G88)</f>
        <v>0</v>
      </c>
      <c r="H85" s="162"/>
      <c r="I85" s="162">
        <f>SUM(I86:I88)</f>
        <v>0</v>
      </c>
      <c r="J85" s="162"/>
      <c r="K85" s="162">
        <f>SUM(K86:K88)</f>
        <v>0</v>
      </c>
      <c r="L85" s="162"/>
      <c r="M85" s="162">
        <f>SUM(M86:M88)</f>
        <v>0</v>
      </c>
      <c r="N85" s="162"/>
      <c r="O85" s="162">
        <f>SUM(O86:O88)</f>
        <v>0</v>
      </c>
      <c r="P85" s="162"/>
      <c r="Q85" s="162">
        <f>SUM(Q86:Q88)</f>
        <v>0.06</v>
      </c>
      <c r="R85" s="162"/>
      <c r="S85" s="162"/>
      <c r="T85" s="163"/>
      <c r="U85" s="157"/>
      <c r="V85" s="157">
        <f>SUM(V86:V88)</f>
        <v>1.83</v>
      </c>
      <c r="W85" s="157"/>
      <c r="X85" s="157"/>
      <c r="AG85" t="s">
        <v>185</v>
      </c>
    </row>
    <row r="86" spans="1:60" outlineLevel="1" x14ac:dyDescent="0.2">
      <c r="A86" s="182">
        <v>66</v>
      </c>
      <c r="B86" s="183" t="s">
        <v>1362</v>
      </c>
      <c r="C86" s="191" t="s">
        <v>1363</v>
      </c>
      <c r="D86" s="184" t="s">
        <v>247</v>
      </c>
      <c r="E86" s="185">
        <v>1</v>
      </c>
      <c r="F86" s="186"/>
      <c r="G86" s="187">
        <f>ROUND(E86*F86,2)</f>
        <v>0</v>
      </c>
      <c r="H86" s="186"/>
      <c r="I86" s="187">
        <f>ROUND(E86*H86,2)</f>
        <v>0</v>
      </c>
      <c r="J86" s="186"/>
      <c r="K86" s="187">
        <f>ROUND(E86*J86,2)</f>
        <v>0</v>
      </c>
      <c r="L86" s="187">
        <v>15</v>
      </c>
      <c r="M86" s="187">
        <f>G86*(1+L86/100)</f>
        <v>0</v>
      </c>
      <c r="N86" s="187">
        <v>0</v>
      </c>
      <c r="O86" s="187">
        <f>ROUND(E86*N86,2)</f>
        <v>0</v>
      </c>
      <c r="P86" s="187">
        <v>1E-3</v>
      </c>
      <c r="Q86" s="187">
        <f>ROUND(E86*P86,2)</f>
        <v>0</v>
      </c>
      <c r="R86" s="187"/>
      <c r="S86" s="187" t="s">
        <v>281</v>
      </c>
      <c r="T86" s="188" t="s">
        <v>190</v>
      </c>
      <c r="U86" s="156">
        <v>0.183</v>
      </c>
      <c r="V86" s="156">
        <f>ROUND(E86*U86,2)</f>
        <v>0.18</v>
      </c>
      <c r="W86" s="156"/>
      <c r="X86" s="156" t="s">
        <v>210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1364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82">
        <v>67</v>
      </c>
      <c r="B87" s="183" t="s">
        <v>1365</v>
      </c>
      <c r="C87" s="191" t="s">
        <v>1366</v>
      </c>
      <c r="D87" s="184" t="s">
        <v>247</v>
      </c>
      <c r="E87" s="185">
        <v>1</v>
      </c>
      <c r="F87" s="186"/>
      <c r="G87" s="187">
        <f>ROUND(E87*F87,2)</f>
        <v>0</v>
      </c>
      <c r="H87" s="186"/>
      <c r="I87" s="187">
        <f>ROUND(E87*H87,2)</f>
        <v>0</v>
      </c>
      <c r="J87" s="186"/>
      <c r="K87" s="187">
        <f>ROUND(E87*J87,2)</f>
        <v>0</v>
      </c>
      <c r="L87" s="187">
        <v>15</v>
      </c>
      <c r="M87" s="187">
        <f>G87*(1+L87/100)</f>
        <v>0</v>
      </c>
      <c r="N87" s="187">
        <v>8.0000000000000007E-5</v>
      </c>
      <c r="O87" s="187">
        <f>ROUND(E87*N87,2)</f>
        <v>0</v>
      </c>
      <c r="P87" s="187">
        <v>3.0000000000000001E-3</v>
      </c>
      <c r="Q87" s="187">
        <f>ROUND(E87*P87,2)</f>
        <v>0</v>
      </c>
      <c r="R87" s="187"/>
      <c r="S87" s="187" t="s">
        <v>281</v>
      </c>
      <c r="T87" s="188" t="s">
        <v>190</v>
      </c>
      <c r="U87" s="156">
        <v>0.32400000000000001</v>
      </c>
      <c r="V87" s="156">
        <f>ROUND(E87*U87,2)</f>
        <v>0.32</v>
      </c>
      <c r="W87" s="156"/>
      <c r="X87" s="156" t="s">
        <v>210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1364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82">
        <v>68</v>
      </c>
      <c r="B88" s="183" t="s">
        <v>1367</v>
      </c>
      <c r="C88" s="191" t="s">
        <v>1368</v>
      </c>
      <c r="D88" s="184" t="s">
        <v>247</v>
      </c>
      <c r="E88" s="185">
        <v>2</v>
      </c>
      <c r="F88" s="186"/>
      <c r="G88" s="187">
        <f>ROUND(E88*F88,2)</f>
        <v>0</v>
      </c>
      <c r="H88" s="186"/>
      <c r="I88" s="187">
        <f>ROUND(E88*H88,2)</f>
        <v>0</v>
      </c>
      <c r="J88" s="186"/>
      <c r="K88" s="187">
        <f>ROUND(E88*J88,2)</f>
        <v>0</v>
      </c>
      <c r="L88" s="187">
        <v>15</v>
      </c>
      <c r="M88" s="187">
        <f>G88*(1+L88/100)</f>
        <v>0</v>
      </c>
      <c r="N88" s="187">
        <v>4.8999999999999998E-4</v>
      </c>
      <c r="O88" s="187">
        <f>ROUND(E88*N88,2)</f>
        <v>0</v>
      </c>
      <c r="P88" s="187">
        <v>3.1E-2</v>
      </c>
      <c r="Q88" s="187">
        <f>ROUND(E88*P88,2)</f>
        <v>0.06</v>
      </c>
      <c r="R88" s="187"/>
      <c r="S88" s="187" t="s">
        <v>281</v>
      </c>
      <c r="T88" s="188" t="s">
        <v>190</v>
      </c>
      <c r="U88" s="156">
        <v>0.66600000000000004</v>
      </c>
      <c r="V88" s="156">
        <f>ROUND(E88*U88,2)</f>
        <v>1.33</v>
      </c>
      <c r="W88" s="156"/>
      <c r="X88" s="156" t="s">
        <v>210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1364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58" t="s">
        <v>184</v>
      </c>
      <c r="B89" s="159" t="s">
        <v>90</v>
      </c>
      <c r="C89" s="173" t="s">
        <v>91</v>
      </c>
      <c r="D89" s="160"/>
      <c r="E89" s="161"/>
      <c r="F89" s="162"/>
      <c r="G89" s="162">
        <f>SUMIF(AG90:AG93,"&lt;&gt;NOR",G90:G93)</f>
        <v>0</v>
      </c>
      <c r="H89" s="162"/>
      <c r="I89" s="162">
        <f>SUM(I90:I93)</f>
        <v>0</v>
      </c>
      <c r="J89" s="162"/>
      <c r="K89" s="162">
        <f>SUM(K90:K93)</f>
        <v>0</v>
      </c>
      <c r="L89" s="162"/>
      <c r="M89" s="162">
        <f>SUM(M90:M93)</f>
        <v>0</v>
      </c>
      <c r="N89" s="162"/>
      <c r="O89" s="162">
        <f>SUM(O90:O93)</f>
        <v>0.08</v>
      </c>
      <c r="P89" s="162"/>
      <c r="Q89" s="162">
        <f>SUM(Q90:Q93)</f>
        <v>0.37</v>
      </c>
      <c r="R89" s="162"/>
      <c r="S89" s="162"/>
      <c r="T89" s="163"/>
      <c r="U89" s="157"/>
      <c r="V89" s="157">
        <f>SUM(V90:V93)</f>
        <v>37.04</v>
      </c>
      <c r="W89" s="157"/>
      <c r="X89" s="157"/>
      <c r="AG89" t="s">
        <v>185</v>
      </c>
    </row>
    <row r="90" spans="1:60" ht="22.5" outlineLevel="1" x14ac:dyDescent="0.2">
      <c r="A90" s="164">
        <v>69</v>
      </c>
      <c r="B90" s="165" t="s">
        <v>1369</v>
      </c>
      <c r="C90" s="174" t="s">
        <v>1370</v>
      </c>
      <c r="D90" s="166" t="s">
        <v>247</v>
      </c>
      <c r="E90" s="167">
        <v>70</v>
      </c>
      <c r="F90" s="168"/>
      <c r="G90" s="169">
        <f>ROUND(E90*F90,2)</f>
        <v>0</v>
      </c>
      <c r="H90" s="168"/>
      <c r="I90" s="169">
        <f>ROUND(E90*H90,2)</f>
        <v>0</v>
      </c>
      <c r="J90" s="168"/>
      <c r="K90" s="169">
        <f>ROUND(E90*J90,2)</f>
        <v>0</v>
      </c>
      <c r="L90" s="169">
        <v>15</v>
      </c>
      <c r="M90" s="169">
        <f>G90*(1+L90/100)</f>
        <v>0</v>
      </c>
      <c r="N90" s="169">
        <v>8.0000000000000007E-5</v>
      </c>
      <c r="O90" s="169">
        <f>ROUND(E90*N90,2)</f>
        <v>0.01</v>
      </c>
      <c r="P90" s="169">
        <v>1E-3</v>
      </c>
      <c r="Q90" s="169">
        <f>ROUND(E90*P90,2)</f>
        <v>7.0000000000000007E-2</v>
      </c>
      <c r="R90" s="169" t="s">
        <v>418</v>
      </c>
      <c r="S90" s="169" t="s">
        <v>189</v>
      </c>
      <c r="T90" s="170" t="s">
        <v>209</v>
      </c>
      <c r="U90" s="156">
        <v>0.152</v>
      </c>
      <c r="V90" s="156">
        <f>ROUND(E90*U90,2)</f>
        <v>10.64</v>
      </c>
      <c r="W90" s="156"/>
      <c r="X90" s="156" t="s">
        <v>210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1364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9" t="s">
        <v>458</v>
      </c>
      <c r="D91" s="250"/>
      <c r="E91" s="250"/>
      <c r="F91" s="250"/>
      <c r="G91" s="250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194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64">
        <v>70</v>
      </c>
      <c r="B92" s="165" t="s">
        <v>1371</v>
      </c>
      <c r="C92" s="174" t="s">
        <v>1372</v>
      </c>
      <c r="D92" s="166" t="s">
        <v>232</v>
      </c>
      <c r="E92" s="167">
        <v>150</v>
      </c>
      <c r="F92" s="168"/>
      <c r="G92" s="169">
        <f>ROUND(E92*F92,2)</f>
        <v>0</v>
      </c>
      <c r="H92" s="168"/>
      <c r="I92" s="169">
        <f>ROUND(E92*H92,2)</f>
        <v>0</v>
      </c>
      <c r="J92" s="168"/>
      <c r="K92" s="169">
        <f>ROUND(E92*J92,2)</f>
        <v>0</v>
      </c>
      <c r="L92" s="169">
        <v>15</v>
      </c>
      <c r="M92" s="169">
        <f>G92*(1+L92/100)</f>
        <v>0</v>
      </c>
      <c r="N92" s="169">
        <v>4.8999999999999998E-4</v>
      </c>
      <c r="O92" s="169">
        <f>ROUND(E92*N92,2)</f>
        <v>7.0000000000000007E-2</v>
      </c>
      <c r="P92" s="169">
        <v>2E-3</v>
      </c>
      <c r="Q92" s="169">
        <f>ROUND(E92*P92,2)</f>
        <v>0.3</v>
      </c>
      <c r="R92" s="169" t="s">
        <v>418</v>
      </c>
      <c r="S92" s="169" t="s">
        <v>189</v>
      </c>
      <c r="T92" s="170" t="s">
        <v>209</v>
      </c>
      <c r="U92" s="156">
        <v>0.17599999999999999</v>
      </c>
      <c r="V92" s="156">
        <f>ROUND(E92*U92,2)</f>
        <v>26.4</v>
      </c>
      <c r="W92" s="156"/>
      <c r="X92" s="156" t="s">
        <v>210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1364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9" t="s">
        <v>458</v>
      </c>
      <c r="D93" s="250"/>
      <c r="E93" s="250"/>
      <c r="F93" s="250"/>
      <c r="G93" s="250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194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58" t="s">
        <v>184</v>
      </c>
      <c r="B94" s="159" t="s">
        <v>78</v>
      </c>
      <c r="C94" s="173" t="s">
        <v>79</v>
      </c>
      <c r="D94" s="160"/>
      <c r="E94" s="161"/>
      <c r="F94" s="162"/>
      <c r="G94" s="162">
        <f>SUMIF(AG95:AG96,"&lt;&gt;NOR",G95:G96)</f>
        <v>0</v>
      </c>
      <c r="H94" s="162"/>
      <c r="I94" s="162">
        <f>SUM(I95:I96)</f>
        <v>0</v>
      </c>
      <c r="J94" s="162"/>
      <c r="K94" s="162">
        <f>SUM(K95:K96)</f>
        <v>0</v>
      </c>
      <c r="L94" s="162"/>
      <c r="M94" s="162">
        <f>SUM(M95:M96)</f>
        <v>0</v>
      </c>
      <c r="N94" s="162"/>
      <c r="O94" s="162">
        <f>SUM(O95:O96)</f>
        <v>0.23</v>
      </c>
      <c r="P94" s="162"/>
      <c r="Q94" s="162">
        <f>SUM(Q95:Q96)</f>
        <v>0</v>
      </c>
      <c r="R94" s="162"/>
      <c r="S94" s="162"/>
      <c r="T94" s="163"/>
      <c r="U94" s="157"/>
      <c r="V94" s="157">
        <f>SUM(V95:V96)</f>
        <v>18</v>
      </c>
      <c r="W94" s="157"/>
      <c r="X94" s="157"/>
      <c r="AG94" t="s">
        <v>185</v>
      </c>
    </row>
    <row r="95" spans="1:60" ht="22.5" outlineLevel="1" x14ac:dyDescent="0.2">
      <c r="A95" s="164">
        <v>71</v>
      </c>
      <c r="B95" s="165" t="s">
        <v>1373</v>
      </c>
      <c r="C95" s="174" t="s">
        <v>1374</v>
      </c>
      <c r="D95" s="166" t="s">
        <v>232</v>
      </c>
      <c r="E95" s="167">
        <v>150</v>
      </c>
      <c r="F95" s="168"/>
      <c r="G95" s="169">
        <f>ROUND(E95*F95,2)</f>
        <v>0</v>
      </c>
      <c r="H95" s="168"/>
      <c r="I95" s="169">
        <f>ROUND(E95*H95,2)</f>
        <v>0</v>
      </c>
      <c r="J95" s="168"/>
      <c r="K95" s="169">
        <f>ROUND(E95*J95,2)</f>
        <v>0</v>
      </c>
      <c r="L95" s="169">
        <v>15</v>
      </c>
      <c r="M95" s="169">
        <f>G95*(1+L95/100)</f>
        <v>0</v>
      </c>
      <c r="N95" s="169">
        <v>1.56E-3</v>
      </c>
      <c r="O95" s="169">
        <f>ROUND(E95*N95,2)</f>
        <v>0.23</v>
      </c>
      <c r="P95" s="169">
        <v>0</v>
      </c>
      <c r="Q95" s="169">
        <f>ROUND(E95*P95,2)</f>
        <v>0</v>
      </c>
      <c r="R95" s="169" t="s">
        <v>208</v>
      </c>
      <c r="S95" s="169" t="s">
        <v>189</v>
      </c>
      <c r="T95" s="170" t="s">
        <v>209</v>
      </c>
      <c r="U95" s="156">
        <v>0.12</v>
      </c>
      <c r="V95" s="156">
        <f>ROUND(E95*U95,2)</f>
        <v>18</v>
      </c>
      <c r="W95" s="156"/>
      <c r="X95" s="156" t="s">
        <v>210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1364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60" t="s">
        <v>926</v>
      </c>
      <c r="D96" s="261"/>
      <c r="E96" s="261"/>
      <c r="F96" s="261"/>
      <c r="G96" s="261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213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33" x14ac:dyDescent="0.2">
      <c r="A97" s="3"/>
      <c r="B97" s="4"/>
      <c r="C97" s="175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v>15</v>
      </c>
      <c r="AF97">
        <v>21</v>
      </c>
      <c r="AG97" t="s">
        <v>171</v>
      </c>
    </row>
    <row r="98" spans="1:33" x14ac:dyDescent="0.2">
      <c r="A98" s="150"/>
      <c r="B98" s="151" t="s">
        <v>29</v>
      </c>
      <c r="C98" s="176"/>
      <c r="D98" s="152"/>
      <c r="E98" s="153"/>
      <c r="F98" s="153"/>
      <c r="G98" s="172">
        <f>G8+G25+G27+G51+G59+G61+G68+G70+G76+G78+G81+G85+G89+G94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E98">
        <f>SUMIF(L7:L96,AE97,G7:G96)</f>
        <v>0</v>
      </c>
      <c r="AF98">
        <f>SUMIF(L7:L96,AF97,G7:G96)</f>
        <v>0</v>
      </c>
      <c r="AG98" t="s">
        <v>202</v>
      </c>
    </row>
    <row r="99" spans="1:33" x14ac:dyDescent="0.2">
      <c r="C99" s="177"/>
      <c r="D99" s="10"/>
      <c r="AG99" t="s">
        <v>203</v>
      </c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Q34VDYaZlWpafLWxroIKmSBsLxfSp5OCwY1WnJXI7bOq0x+ykNy/qOi3UsJmd8unMloj0fZqjoYpBUh2bmwSA==" saltValue="ZMfVECpIRL7P7eu5SSDQ6A==" spinCount="100000" sheet="1"/>
  <mergeCells count="8">
    <mergeCell ref="C93:G93"/>
    <mergeCell ref="C96:G96"/>
    <mergeCell ref="A1:G1"/>
    <mergeCell ref="C2:G2"/>
    <mergeCell ref="C3:G3"/>
    <mergeCell ref="C4:G4"/>
    <mergeCell ref="C64:G64"/>
    <mergeCell ref="C91:G9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204</v>
      </c>
      <c r="B1" s="251"/>
      <c r="C1" s="251"/>
      <c r="D1" s="251"/>
      <c r="E1" s="251"/>
      <c r="F1" s="251"/>
      <c r="G1" s="251"/>
      <c r="AG1" t="s">
        <v>156</v>
      </c>
    </row>
    <row r="2" spans="1:60" ht="24.95" customHeight="1" x14ac:dyDescent="0.2">
      <c r="A2" s="139" t="s">
        <v>7</v>
      </c>
      <c r="B2" s="49" t="s">
        <v>44</v>
      </c>
      <c r="C2" s="252" t="s">
        <v>45</v>
      </c>
      <c r="D2" s="253"/>
      <c r="E2" s="253"/>
      <c r="F2" s="253"/>
      <c r="G2" s="254"/>
      <c r="AG2" t="s">
        <v>157</v>
      </c>
    </row>
    <row r="3" spans="1:60" ht="24.95" customHeight="1" x14ac:dyDescent="0.2">
      <c r="A3" s="139" t="s">
        <v>8</v>
      </c>
      <c r="B3" s="49" t="s">
        <v>59</v>
      </c>
      <c r="C3" s="252" t="s">
        <v>69</v>
      </c>
      <c r="D3" s="253"/>
      <c r="E3" s="253"/>
      <c r="F3" s="253"/>
      <c r="G3" s="254"/>
      <c r="AC3" s="121" t="s">
        <v>157</v>
      </c>
      <c r="AG3" t="s">
        <v>161</v>
      </c>
    </row>
    <row r="4" spans="1:60" ht="24.95" customHeight="1" x14ac:dyDescent="0.2">
      <c r="A4" s="140" t="s">
        <v>9</v>
      </c>
      <c r="B4" s="141" t="s">
        <v>54</v>
      </c>
      <c r="C4" s="255" t="s">
        <v>58</v>
      </c>
      <c r="D4" s="256"/>
      <c r="E4" s="256"/>
      <c r="F4" s="256"/>
      <c r="G4" s="257"/>
      <c r="AG4" t="s">
        <v>162</v>
      </c>
    </row>
    <row r="5" spans="1:60" x14ac:dyDescent="0.2">
      <c r="D5" s="10"/>
    </row>
    <row r="6" spans="1:60" ht="38.25" x14ac:dyDescent="0.2">
      <c r="A6" s="143" t="s">
        <v>163</v>
      </c>
      <c r="B6" s="145" t="s">
        <v>164</v>
      </c>
      <c r="C6" s="145" t="s">
        <v>165</v>
      </c>
      <c r="D6" s="144" t="s">
        <v>166</v>
      </c>
      <c r="E6" s="143" t="s">
        <v>167</v>
      </c>
      <c r="F6" s="142" t="s">
        <v>168</v>
      </c>
      <c r="G6" s="143" t="s">
        <v>29</v>
      </c>
      <c r="H6" s="146" t="s">
        <v>30</v>
      </c>
      <c r="I6" s="146" t="s">
        <v>169</v>
      </c>
      <c r="J6" s="146" t="s">
        <v>31</v>
      </c>
      <c r="K6" s="146" t="s">
        <v>170</v>
      </c>
      <c r="L6" s="146" t="s">
        <v>171</v>
      </c>
      <c r="M6" s="146" t="s">
        <v>172</v>
      </c>
      <c r="N6" s="146" t="s">
        <v>173</v>
      </c>
      <c r="O6" s="146" t="s">
        <v>174</v>
      </c>
      <c r="P6" s="146" t="s">
        <v>175</v>
      </c>
      <c r="Q6" s="146" t="s">
        <v>176</v>
      </c>
      <c r="R6" s="146" t="s">
        <v>177</v>
      </c>
      <c r="S6" s="146" t="s">
        <v>178</v>
      </c>
      <c r="T6" s="146" t="s">
        <v>179</v>
      </c>
      <c r="U6" s="146" t="s">
        <v>180</v>
      </c>
      <c r="V6" s="146" t="s">
        <v>181</v>
      </c>
      <c r="W6" s="146" t="s">
        <v>182</v>
      </c>
      <c r="X6" s="146" t="s">
        <v>183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184</v>
      </c>
      <c r="B8" s="159" t="s">
        <v>74</v>
      </c>
      <c r="C8" s="173" t="s">
        <v>75</v>
      </c>
      <c r="D8" s="160"/>
      <c r="E8" s="161"/>
      <c r="F8" s="162"/>
      <c r="G8" s="162">
        <f>SUMIF(AG9:AG44,"&lt;&gt;NOR",G9:G44)</f>
        <v>0</v>
      </c>
      <c r="H8" s="162"/>
      <c r="I8" s="162">
        <f>SUM(I9:I44)</f>
        <v>0</v>
      </c>
      <c r="J8" s="162"/>
      <c r="K8" s="162">
        <f>SUM(K9:K44)</f>
        <v>0</v>
      </c>
      <c r="L8" s="162"/>
      <c r="M8" s="162">
        <f>SUM(M9:M44)</f>
        <v>0</v>
      </c>
      <c r="N8" s="162"/>
      <c r="O8" s="162">
        <f>SUM(O9:O44)</f>
        <v>5.5000000000000009</v>
      </c>
      <c r="P8" s="162"/>
      <c r="Q8" s="162">
        <f>SUM(Q9:Q44)</f>
        <v>0</v>
      </c>
      <c r="R8" s="162"/>
      <c r="S8" s="162"/>
      <c r="T8" s="163"/>
      <c r="U8" s="157"/>
      <c r="V8" s="157">
        <f>SUM(V9:V44)</f>
        <v>101.17999999999999</v>
      </c>
      <c r="W8" s="157"/>
      <c r="X8" s="157"/>
      <c r="AG8" t="s">
        <v>185</v>
      </c>
    </row>
    <row r="9" spans="1:60" ht="22.5" outlineLevel="1" x14ac:dyDescent="0.2">
      <c r="A9" s="164">
        <v>1</v>
      </c>
      <c r="B9" s="165" t="s">
        <v>217</v>
      </c>
      <c r="C9" s="174" t="s">
        <v>218</v>
      </c>
      <c r="D9" s="166" t="s">
        <v>207</v>
      </c>
      <c r="E9" s="167">
        <v>2.1230600000000002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15</v>
      </c>
      <c r="M9" s="169">
        <f>G9*(1+L9/100)</f>
        <v>0</v>
      </c>
      <c r="N9" s="169">
        <v>1.62836</v>
      </c>
      <c r="O9" s="169">
        <f>ROUND(E9*N9,2)</f>
        <v>3.46</v>
      </c>
      <c r="P9" s="169">
        <v>0</v>
      </c>
      <c r="Q9" s="169">
        <f>ROUND(E9*P9,2)</f>
        <v>0</v>
      </c>
      <c r="R9" s="169" t="s">
        <v>208</v>
      </c>
      <c r="S9" s="169" t="s">
        <v>189</v>
      </c>
      <c r="T9" s="170" t="s">
        <v>209</v>
      </c>
      <c r="U9" s="156">
        <v>3.9380000000000002</v>
      </c>
      <c r="V9" s="156">
        <f>ROUND(E9*U9,2)</f>
        <v>8.36</v>
      </c>
      <c r="W9" s="156"/>
      <c r="X9" s="156" t="s">
        <v>210</v>
      </c>
      <c r="Y9" s="147"/>
      <c r="Z9" s="147"/>
      <c r="AA9" s="147"/>
      <c r="AB9" s="147"/>
      <c r="AC9" s="147"/>
      <c r="AD9" s="147"/>
      <c r="AE9" s="147"/>
      <c r="AF9" s="147"/>
      <c r="AG9" s="147" t="s">
        <v>211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0" t="s">
        <v>212</v>
      </c>
      <c r="D10" s="261"/>
      <c r="E10" s="261"/>
      <c r="F10" s="261"/>
      <c r="G10" s="26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213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9" t="s">
        <v>1375</v>
      </c>
      <c r="D11" s="178"/>
      <c r="E11" s="179">
        <v>0.75109999999999999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215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9" t="s">
        <v>1376</v>
      </c>
      <c r="D12" s="178"/>
      <c r="E12" s="179">
        <v>1.3719600000000001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215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4">
        <v>2</v>
      </c>
      <c r="B13" s="165" t="s">
        <v>230</v>
      </c>
      <c r="C13" s="174" t="s">
        <v>231</v>
      </c>
      <c r="D13" s="166" t="s">
        <v>232</v>
      </c>
      <c r="E13" s="167">
        <v>8.18</v>
      </c>
      <c r="F13" s="168"/>
      <c r="G13" s="169">
        <f>ROUND(E13*F13,2)</f>
        <v>0</v>
      </c>
      <c r="H13" s="168"/>
      <c r="I13" s="169">
        <f>ROUND(E13*H13,2)</f>
        <v>0</v>
      </c>
      <c r="J13" s="168"/>
      <c r="K13" s="169">
        <f>ROUND(E13*J13,2)</f>
        <v>0</v>
      </c>
      <c r="L13" s="169">
        <v>15</v>
      </c>
      <c r="M13" s="169">
        <f>G13*(1+L13/100)</f>
        <v>0</v>
      </c>
      <c r="N13" s="169">
        <v>2E-3</v>
      </c>
      <c r="O13" s="169">
        <f>ROUND(E13*N13,2)</f>
        <v>0.02</v>
      </c>
      <c r="P13" s="169">
        <v>0</v>
      </c>
      <c r="Q13" s="169">
        <f>ROUND(E13*P13,2)</f>
        <v>0</v>
      </c>
      <c r="R13" s="169" t="s">
        <v>227</v>
      </c>
      <c r="S13" s="169" t="s">
        <v>189</v>
      </c>
      <c r="T13" s="170" t="s">
        <v>209</v>
      </c>
      <c r="U13" s="156">
        <v>0.152</v>
      </c>
      <c r="V13" s="156">
        <f>ROUND(E13*U13,2)</f>
        <v>1.24</v>
      </c>
      <c r="W13" s="156"/>
      <c r="X13" s="156" t="s">
        <v>210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60" t="s">
        <v>233</v>
      </c>
      <c r="D14" s="261"/>
      <c r="E14" s="261"/>
      <c r="F14" s="261"/>
      <c r="G14" s="261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213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58" t="s">
        <v>234</v>
      </c>
      <c r="D15" s="259"/>
      <c r="E15" s="259"/>
      <c r="F15" s="259"/>
      <c r="G15" s="259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194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9" t="s">
        <v>1377</v>
      </c>
      <c r="D16" s="178"/>
      <c r="E16" s="179">
        <v>4.0599999999999996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215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9" t="s">
        <v>1378</v>
      </c>
      <c r="D17" s="178"/>
      <c r="E17" s="179">
        <v>4.12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215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64">
        <v>3</v>
      </c>
      <c r="B18" s="165" t="s">
        <v>1379</v>
      </c>
      <c r="C18" s="174" t="s">
        <v>1380</v>
      </c>
      <c r="D18" s="166" t="s">
        <v>226</v>
      </c>
      <c r="E18" s="167">
        <v>31.406400000000001</v>
      </c>
      <c r="F18" s="168"/>
      <c r="G18" s="169">
        <f>ROUND(E18*F18,2)</f>
        <v>0</v>
      </c>
      <c r="H18" s="168"/>
      <c r="I18" s="169">
        <f>ROUND(E18*H18,2)</f>
        <v>0</v>
      </c>
      <c r="J18" s="168"/>
      <c r="K18" s="169">
        <f>ROUND(E18*J18,2)</f>
        <v>0</v>
      </c>
      <c r="L18" s="169">
        <v>15</v>
      </c>
      <c r="M18" s="169">
        <f>G18*(1+L18/100)</f>
        <v>0</v>
      </c>
      <c r="N18" s="169">
        <v>2.5420000000000002E-2</v>
      </c>
      <c r="O18" s="169">
        <f>ROUND(E18*N18,2)</f>
        <v>0.8</v>
      </c>
      <c r="P18" s="169">
        <v>0</v>
      </c>
      <c r="Q18" s="169">
        <f>ROUND(E18*P18,2)</f>
        <v>0</v>
      </c>
      <c r="R18" s="169" t="s">
        <v>227</v>
      </c>
      <c r="S18" s="169" t="s">
        <v>189</v>
      </c>
      <c r="T18" s="170" t="s">
        <v>209</v>
      </c>
      <c r="U18" s="156">
        <v>1.2250000000000001</v>
      </c>
      <c r="V18" s="156">
        <f>ROUND(E18*U18,2)</f>
        <v>38.47</v>
      </c>
      <c r="W18" s="156"/>
      <c r="X18" s="156" t="s">
        <v>210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260" t="s">
        <v>264</v>
      </c>
      <c r="D19" s="261"/>
      <c r="E19" s="261"/>
      <c r="F19" s="261"/>
      <c r="G19" s="261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213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1" t="str">
        <f>C19</f>
        <v>zřízení nosné konstrukce příčky, vložení tepelné izolace tl. do 5 cm, montáž desek, tmelení spár Q2 a úprava rohů. Včetně dodávek materiálu.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9" t="s">
        <v>1381</v>
      </c>
      <c r="D20" s="178"/>
      <c r="E20" s="179">
        <v>17.3032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215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9" t="s">
        <v>330</v>
      </c>
      <c r="D21" s="178"/>
      <c r="E21" s="179">
        <v>-1.6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9" t="s">
        <v>1382</v>
      </c>
      <c r="D22" s="178"/>
      <c r="E22" s="179">
        <v>17.3032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215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9" t="s">
        <v>330</v>
      </c>
      <c r="D23" s="178"/>
      <c r="E23" s="179">
        <v>-1.6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215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64">
        <v>4</v>
      </c>
      <c r="B24" s="165" t="s">
        <v>262</v>
      </c>
      <c r="C24" s="174" t="s">
        <v>263</v>
      </c>
      <c r="D24" s="166" t="s">
        <v>226</v>
      </c>
      <c r="E24" s="167">
        <v>17.255199999999999</v>
      </c>
      <c r="F24" s="168"/>
      <c r="G24" s="169">
        <f>ROUND(E24*F24,2)</f>
        <v>0</v>
      </c>
      <c r="H24" s="168"/>
      <c r="I24" s="169">
        <f>ROUND(E24*H24,2)</f>
        <v>0</v>
      </c>
      <c r="J24" s="168"/>
      <c r="K24" s="169">
        <f>ROUND(E24*J24,2)</f>
        <v>0</v>
      </c>
      <c r="L24" s="169">
        <v>15</v>
      </c>
      <c r="M24" s="169">
        <f>G24*(1+L24/100)</f>
        <v>0</v>
      </c>
      <c r="N24" s="169">
        <v>2.5420000000000002E-2</v>
      </c>
      <c r="O24" s="169">
        <f>ROUND(E24*N24,2)</f>
        <v>0.44</v>
      </c>
      <c r="P24" s="169">
        <v>0</v>
      </c>
      <c r="Q24" s="169">
        <f>ROUND(E24*P24,2)</f>
        <v>0</v>
      </c>
      <c r="R24" s="169" t="s">
        <v>227</v>
      </c>
      <c r="S24" s="169" t="s">
        <v>189</v>
      </c>
      <c r="T24" s="170" t="s">
        <v>209</v>
      </c>
      <c r="U24" s="156">
        <v>1.2250000000000001</v>
      </c>
      <c r="V24" s="156">
        <f>ROUND(E24*U24,2)</f>
        <v>21.14</v>
      </c>
      <c r="W24" s="156"/>
      <c r="X24" s="156" t="s">
        <v>210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54"/>
      <c r="B25" s="155"/>
      <c r="C25" s="260" t="s">
        <v>264</v>
      </c>
      <c r="D25" s="261"/>
      <c r="E25" s="261"/>
      <c r="F25" s="261"/>
      <c r="G25" s="261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213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1" t="str">
        <f>C25</f>
        <v>zřízení nosné konstrukce příčky, vložení tepelné izolace tl. do 5 cm, montáž desek, tmelení spár Q2 a úprava rohů. Včetně dodávek materiálu.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9" t="s">
        <v>1383</v>
      </c>
      <c r="D26" s="178"/>
      <c r="E26" s="179">
        <v>20.055199999999999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215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9" t="s">
        <v>329</v>
      </c>
      <c r="D27" s="178"/>
      <c r="E27" s="179">
        <v>-2.8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215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33.75" outlineLevel="1" x14ac:dyDescent="0.2">
      <c r="A28" s="164">
        <v>5</v>
      </c>
      <c r="B28" s="165" t="s">
        <v>1384</v>
      </c>
      <c r="C28" s="174" t="s">
        <v>1385</v>
      </c>
      <c r="D28" s="166" t="s">
        <v>226</v>
      </c>
      <c r="E28" s="167">
        <v>6.3639999999999999</v>
      </c>
      <c r="F28" s="168"/>
      <c r="G28" s="169">
        <f>ROUND(E28*F28,2)</f>
        <v>0</v>
      </c>
      <c r="H28" s="168"/>
      <c r="I28" s="169">
        <f>ROUND(E28*H28,2)</f>
        <v>0</v>
      </c>
      <c r="J28" s="168"/>
      <c r="K28" s="169">
        <f>ROUND(E28*J28,2)</f>
        <v>0</v>
      </c>
      <c r="L28" s="169">
        <v>15</v>
      </c>
      <c r="M28" s="169">
        <f>G28*(1+L28/100)</f>
        <v>0</v>
      </c>
      <c r="N28" s="169">
        <v>4.4670000000000001E-2</v>
      </c>
      <c r="O28" s="169">
        <f>ROUND(E28*N28,2)</f>
        <v>0.28000000000000003</v>
      </c>
      <c r="P28" s="169">
        <v>0</v>
      </c>
      <c r="Q28" s="169">
        <f>ROUND(E28*P28,2)</f>
        <v>0</v>
      </c>
      <c r="R28" s="169" t="s">
        <v>227</v>
      </c>
      <c r="S28" s="169" t="s">
        <v>189</v>
      </c>
      <c r="T28" s="170" t="s">
        <v>209</v>
      </c>
      <c r="U28" s="156">
        <v>1.9810000000000001</v>
      </c>
      <c r="V28" s="156">
        <f>ROUND(E28*U28,2)</f>
        <v>12.61</v>
      </c>
      <c r="W28" s="156"/>
      <c r="X28" s="156" t="s">
        <v>210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54"/>
      <c r="B29" s="155"/>
      <c r="C29" s="260" t="s">
        <v>264</v>
      </c>
      <c r="D29" s="261"/>
      <c r="E29" s="261"/>
      <c r="F29" s="261"/>
      <c r="G29" s="261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213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1" t="str">
        <f>C29</f>
        <v>zřízení nosné konstrukce příčky, vložení tepelné izolace tl. do 5 cm, montáž desek, tmelení spár Q2 a úprava rohů. Včetně dodávek materiálu.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9" t="s">
        <v>1386</v>
      </c>
      <c r="D30" s="178"/>
      <c r="E30" s="179">
        <v>6.3639999999999999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215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4">
        <v>6</v>
      </c>
      <c r="B31" s="165" t="s">
        <v>1387</v>
      </c>
      <c r="C31" s="174" t="s">
        <v>1388</v>
      </c>
      <c r="D31" s="166" t="s">
        <v>247</v>
      </c>
      <c r="E31" s="167">
        <v>1</v>
      </c>
      <c r="F31" s="168"/>
      <c r="G31" s="169">
        <f>ROUND(E31*F31,2)</f>
        <v>0</v>
      </c>
      <c r="H31" s="168"/>
      <c r="I31" s="169">
        <f>ROUND(E31*H31,2)</f>
        <v>0</v>
      </c>
      <c r="J31" s="168"/>
      <c r="K31" s="169">
        <f>ROUND(E31*J31,2)</f>
        <v>0</v>
      </c>
      <c r="L31" s="169">
        <v>15</v>
      </c>
      <c r="M31" s="169">
        <f>G31*(1+L31/100)</f>
        <v>0</v>
      </c>
      <c r="N31" s="169">
        <v>4.7699999999999999E-3</v>
      </c>
      <c r="O31" s="169">
        <f>ROUND(E31*N31,2)</f>
        <v>0</v>
      </c>
      <c r="P31" s="169">
        <v>0</v>
      </c>
      <c r="Q31" s="169">
        <f>ROUND(E31*P31,2)</f>
        <v>0</v>
      </c>
      <c r="R31" s="169" t="s">
        <v>227</v>
      </c>
      <c r="S31" s="169" t="s">
        <v>189</v>
      </c>
      <c r="T31" s="170" t="s">
        <v>209</v>
      </c>
      <c r="U31" s="156">
        <v>1.49</v>
      </c>
      <c r="V31" s="156">
        <f>ROUND(E31*U31,2)</f>
        <v>1.49</v>
      </c>
      <c r="W31" s="156"/>
      <c r="X31" s="156" t="s">
        <v>210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9" t="s">
        <v>282</v>
      </c>
      <c r="D32" s="178"/>
      <c r="E32" s="179">
        <v>1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215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1" x14ac:dyDescent="0.2">
      <c r="A33" s="164">
        <v>7</v>
      </c>
      <c r="B33" s="165" t="s">
        <v>1389</v>
      </c>
      <c r="C33" s="174" t="s">
        <v>1390</v>
      </c>
      <c r="D33" s="166" t="s">
        <v>226</v>
      </c>
      <c r="E33" s="167">
        <v>17.102</v>
      </c>
      <c r="F33" s="168"/>
      <c r="G33" s="169">
        <f>ROUND(E33*F33,2)</f>
        <v>0</v>
      </c>
      <c r="H33" s="168"/>
      <c r="I33" s="169">
        <f>ROUND(E33*H33,2)</f>
        <v>0</v>
      </c>
      <c r="J33" s="168"/>
      <c r="K33" s="169">
        <f>ROUND(E33*J33,2)</f>
        <v>0</v>
      </c>
      <c r="L33" s="169">
        <v>15</v>
      </c>
      <c r="M33" s="169">
        <f>G33*(1+L33/100)</f>
        <v>0</v>
      </c>
      <c r="N33" s="169">
        <v>2.8649999999999998E-2</v>
      </c>
      <c r="O33" s="169">
        <f>ROUND(E33*N33,2)</f>
        <v>0.49</v>
      </c>
      <c r="P33" s="169">
        <v>0</v>
      </c>
      <c r="Q33" s="169">
        <f>ROUND(E33*P33,2)</f>
        <v>0</v>
      </c>
      <c r="R33" s="169" t="s">
        <v>227</v>
      </c>
      <c r="S33" s="169" t="s">
        <v>189</v>
      </c>
      <c r="T33" s="170" t="s">
        <v>209</v>
      </c>
      <c r="U33" s="156">
        <v>0.998</v>
      </c>
      <c r="V33" s="156">
        <f>ROUND(E33*U33,2)</f>
        <v>17.07</v>
      </c>
      <c r="W33" s="156"/>
      <c r="X33" s="156" t="s">
        <v>210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9" t="s">
        <v>853</v>
      </c>
      <c r="D34" s="250"/>
      <c r="E34" s="250"/>
      <c r="F34" s="250"/>
      <c r="G34" s="250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194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8" t="s">
        <v>275</v>
      </c>
      <c r="D35" s="259"/>
      <c r="E35" s="259"/>
      <c r="F35" s="259"/>
      <c r="G35" s="259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194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8" t="s">
        <v>276</v>
      </c>
      <c r="D36" s="259"/>
      <c r="E36" s="259"/>
      <c r="F36" s="259"/>
      <c r="G36" s="259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194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8" t="s">
        <v>277</v>
      </c>
      <c r="D37" s="259"/>
      <c r="E37" s="259"/>
      <c r="F37" s="259"/>
      <c r="G37" s="259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194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1" t="str">
        <f>C37</f>
        <v>- standardního tmelení Q2, to je: základní tmelení Q1+ dodatečné tmelení (tmelení najemno) a případné přebroušení.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9" t="s">
        <v>1391</v>
      </c>
      <c r="D38" s="178"/>
      <c r="E38" s="179">
        <v>17.102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215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33.75" outlineLevel="1" x14ac:dyDescent="0.2">
      <c r="A39" s="164">
        <v>8</v>
      </c>
      <c r="B39" s="165" t="s">
        <v>273</v>
      </c>
      <c r="C39" s="174" t="s">
        <v>274</v>
      </c>
      <c r="D39" s="166" t="s">
        <v>226</v>
      </c>
      <c r="E39" s="167">
        <v>1.08</v>
      </c>
      <c r="F39" s="168"/>
      <c r="G39" s="169">
        <f>ROUND(E39*F39,2)</f>
        <v>0</v>
      </c>
      <c r="H39" s="168"/>
      <c r="I39" s="169">
        <f>ROUND(E39*H39,2)</f>
        <v>0</v>
      </c>
      <c r="J39" s="168"/>
      <c r="K39" s="169">
        <f>ROUND(E39*J39,2)</f>
        <v>0</v>
      </c>
      <c r="L39" s="169">
        <v>15</v>
      </c>
      <c r="M39" s="169">
        <f>G39*(1+L39/100)</f>
        <v>0</v>
      </c>
      <c r="N39" s="169">
        <v>1.158E-2</v>
      </c>
      <c r="O39" s="169">
        <f>ROUND(E39*N39,2)</f>
        <v>0.01</v>
      </c>
      <c r="P39" s="169">
        <v>0</v>
      </c>
      <c r="Q39" s="169">
        <f>ROUND(E39*P39,2)</f>
        <v>0</v>
      </c>
      <c r="R39" s="169" t="s">
        <v>227</v>
      </c>
      <c r="S39" s="169" t="s">
        <v>189</v>
      </c>
      <c r="T39" s="170" t="s">
        <v>209</v>
      </c>
      <c r="U39" s="156">
        <v>0.74</v>
      </c>
      <c r="V39" s="156">
        <f>ROUND(E39*U39,2)</f>
        <v>0.8</v>
      </c>
      <c r="W39" s="156"/>
      <c r="X39" s="156" t="s">
        <v>210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9" t="s">
        <v>853</v>
      </c>
      <c r="D40" s="250"/>
      <c r="E40" s="250"/>
      <c r="F40" s="250"/>
      <c r="G40" s="250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194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8" t="s">
        <v>275</v>
      </c>
      <c r="D41" s="259"/>
      <c r="E41" s="259"/>
      <c r="F41" s="259"/>
      <c r="G41" s="259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194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8" t="s">
        <v>276</v>
      </c>
      <c r="D42" s="259"/>
      <c r="E42" s="259"/>
      <c r="F42" s="259"/>
      <c r="G42" s="259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194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58" t="s">
        <v>277</v>
      </c>
      <c r="D43" s="259"/>
      <c r="E43" s="259"/>
      <c r="F43" s="259"/>
      <c r="G43" s="259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194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1" t="str">
        <f>C43</f>
        <v>- standardního tmelení Q2, to je: základní tmelení Q1+ dodatečné tmelení (tmelení najemno) a případné přebroušení.</v>
      </c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9" t="s">
        <v>1392</v>
      </c>
      <c r="D44" s="178"/>
      <c r="E44" s="179">
        <v>1.08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215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58" t="s">
        <v>184</v>
      </c>
      <c r="B45" s="159" t="s">
        <v>76</v>
      </c>
      <c r="C45" s="173" t="s">
        <v>77</v>
      </c>
      <c r="D45" s="160"/>
      <c r="E45" s="161"/>
      <c r="F45" s="162"/>
      <c r="G45" s="162">
        <f>SUMIF(AG46:AG49,"&lt;&gt;NOR",G46:G49)</f>
        <v>0</v>
      </c>
      <c r="H45" s="162"/>
      <c r="I45" s="162">
        <f>SUM(I46:I49)</f>
        <v>0</v>
      </c>
      <c r="J45" s="162"/>
      <c r="K45" s="162">
        <f>SUM(K46:K49)</f>
        <v>0</v>
      </c>
      <c r="L45" s="162"/>
      <c r="M45" s="162">
        <f>SUM(M46:M49)</f>
        <v>0</v>
      </c>
      <c r="N45" s="162"/>
      <c r="O45" s="162">
        <f>SUM(O46:O49)</f>
        <v>0.06</v>
      </c>
      <c r="P45" s="162"/>
      <c r="Q45" s="162">
        <f>SUM(Q46:Q49)</f>
        <v>0</v>
      </c>
      <c r="R45" s="162"/>
      <c r="S45" s="162"/>
      <c r="T45" s="163"/>
      <c r="U45" s="157"/>
      <c r="V45" s="157">
        <f>SUM(V46:V49)</f>
        <v>5.0199999999999996</v>
      </c>
      <c r="W45" s="157"/>
      <c r="X45" s="157"/>
      <c r="AG45" t="s">
        <v>185</v>
      </c>
    </row>
    <row r="46" spans="1:60" ht="33.75" outlineLevel="1" x14ac:dyDescent="0.2">
      <c r="A46" s="164">
        <v>9</v>
      </c>
      <c r="B46" s="165" t="s">
        <v>297</v>
      </c>
      <c r="C46" s="174" t="s">
        <v>298</v>
      </c>
      <c r="D46" s="166" t="s">
        <v>226</v>
      </c>
      <c r="E46" s="167">
        <v>5.28</v>
      </c>
      <c r="F46" s="168"/>
      <c r="G46" s="169">
        <f>ROUND(E46*F46,2)</f>
        <v>0</v>
      </c>
      <c r="H46" s="168"/>
      <c r="I46" s="169">
        <f>ROUND(E46*H46,2)</f>
        <v>0</v>
      </c>
      <c r="J46" s="168"/>
      <c r="K46" s="169">
        <f>ROUND(E46*J46,2)</f>
        <v>0</v>
      </c>
      <c r="L46" s="169">
        <v>15</v>
      </c>
      <c r="M46" s="169">
        <f>G46*(1+L46/100)</f>
        <v>0</v>
      </c>
      <c r="N46" s="169">
        <v>1.201E-2</v>
      </c>
      <c r="O46" s="169">
        <f>ROUND(E46*N46,2)</f>
        <v>0.06</v>
      </c>
      <c r="P46" s="169">
        <v>0</v>
      </c>
      <c r="Q46" s="169">
        <f>ROUND(E46*P46,2)</f>
        <v>0</v>
      </c>
      <c r="R46" s="169" t="s">
        <v>227</v>
      </c>
      <c r="S46" s="169" t="s">
        <v>189</v>
      </c>
      <c r="T46" s="170" t="s">
        <v>209</v>
      </c>
      <c r="U46" s="156">
        <v>0.95</v>
      </c>
      <c r="V46" s="156">
        <f>ROUND(E46*U46,2)</f>
        <v>5.0199999999999996</v>
      </c>
      <c r="W46" s="156"/>
      <c r="X46" s="156" t="s">
        <v>210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49" t="s">
        <v>299</v>
      </c>
      <c r="D47" s="250"/>
      <c r="E47" s="250"/>
      <c r="F47" s="250"/>
      <c r="G47" s="250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194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9" t="s">
        <v>1393</v>
      </c>
      <c r="D48" s="178"/>
      <c r="E48" s="179">
        <v>3.7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215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9" t="s">
        <v>1394</v>
      </c>
      <c r="D49" s="178"/>
      <c r="E49" s="179">
        <v>1.58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215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58" t="s">
        <v>184</v>
      </c>
      <c r="B50" s="159" t="s">
        <v>78</v>
      </c>
      <c r="C50" s="173" t="s">
        <v>79</v>
      </c>
      <c r="D50" s="160"/>
      <c r="E50" s="161"/>
      <c r="F50" s="162"/>
      <c r="G50" s="162">
        <f>SUMIF(AG51:AG106,"&lt;&gt;NOR",G51:G106)</f>
        <v>0</v>
      </c>
      <c r="H50" s="162"/>
      <c r="I50" s="162">
        <f>SUM(I51:I106)</f>
        <v>0</v>
      </c>
      <c r="J50" s="162"/>
      <c r="K50" s="162">
        <f>SUM(K51:K106)</f>
        <v>0</v>
      </c>
      <c r="L50" s="162"/>
      <c r="M50" s="162">
        <f>SUM(M51:M106)</f>
        <v>0</v>
      </c>
      <c r="N50" s="162"/>
      <c r="O50" s="162">
        <f>SUM(O51:O106)</f>
        <v>5.85</v>
      </c>
      <c r="P50" s="162"/>
      <c r="Q50" s="162">
        <f>SUM(Q51:Q106)</f>
        <v>0</v>
      </c>
      <c r="R50" s="162"/>
      <c r="S50" s="162"/>
      <c r="T50" s="163"/>
      <c r="U50" s="157"/>
      <c r="V50" s="157">
        <f>SUM(V51:V106)</f>
        <v>160.56</v>
      </c>
      <c r="W50" s="157"/>
      <c r="X50" s="157"/>
      <c r="AG50" t="s">
        <v>185</v>
      </c>
    </row>
    <row r="51" spans="1:60" ht="22.5" outlineLevel="1" x14ac:dyDescent="0.2">
      <c r="A51" s="164">
        <v>10</v>
      </c>
      <c r="B51" s="165" t="s">
        <v>313</v>
      </c>
      <c r="C51" s="174" t="s">
        <v>314</v>
      </c>
      <c r="D51" s="166" t="s">
        <v>226</v>
      </c>
      <c r="E51" s="167">
        <v>72.36</v>
      </c>
      <c r="F51" s="168"/>
      <c r="G51" s="169">
        <f>ROUND(E51*F51,2)</f>
        <v>0</v>
      </c>
      <c r="H51" s="168"/>
      <c r="I51" s="169">
        <f>ROUND(E51*H51,2)</f>
        <v>0</v>
      </c>
      <c r="J51" s="168"/>
      <c r="K51" s="169">
        <f>ROUND(E51*J51,2)</f>
        <v>0</v>
      </c>
      <c r="L51" s="169">
        <v>15</v>
      </c>
      <c r="M51" s="169">
        <f>G51*(1+L51/100)</f>
        <v>0</v>
      </c>
      <c r="N51" s="169">
        <v>4.8500000000000001E-3</v>
      </c>
      <c r="O51" s="169">
        <f>ROUND(E51*N51,2)</f>
        <v>0.35</v>
      </c>
      <c r="P51" s="169">
        <v>0</v>
      </c>
      <c r="Q51" s="169">
        <f>ROUND(E51*P51,2)</f>
        <v>0</v>
      </c>
      <c r="R51" s="169" t="s">
        <v>227</v>
      </c>
      <c r="S51" s="169" t="s">
        <v>189</v>
      </c>
      <c r="T51" s="170" t="s">
        <v>209</v>
      </c>
      <c r="U51" s="156">
        <v>0.36499999999999999</v>
      </c>
      <c r="V51" s="156">
        <f>ROUND(E51*U51,2)</f>
        <v>26.41</v>
      </c>
      <c r="W51" s="156"/>
      <c r="X51" s="156" t="s">
        <v>210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60" t="s">
        <v>315</v>
      </c>
      <c r="D52" s="261"/>
      <c r="E52" s="261"/>
      <c r="F52" s="261"/>
      <c r="G52" s="261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213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8" t="s">
        <v>316</v>
      </c>
      <c r="D53" s="259"/>
      <c r="E53" s="259"/>
      <c r="F53" s="259"/>
      <c r="G53" s="259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194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9" t="s">
        <v>1395</v>
      </c>
      <c r="D54" s="178"/>
      <c r="E54" s="179">
        <v>8.7799999999999994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215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9" t="s">
        <v>1396</v>
      </c>
      <c r="D55" s="178"/>
      <c r="E55" s="179">
        <v>24.86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215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9" t="s">
        <v>1397</v>
      </c>
      <c r="D56" s="178"/>
      <c r="E56" s="179">
        <v>17.23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215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9" t="s">
        <v>1398</v>
      </c>
      <c r="D57" s="178"/>
      <c r="E57" s="179">
        <v>14.29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215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9" t="s">
        <v>1399</v>
      </c>
      <c r="D58" s="178"/>
      <c r="E58" s="179">
        <v>7.2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215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64">
        <v>11</v>
      </c>
      <c r="B59" s="165" t="s">
        <v>322</v>
      </c>
      <c r="C59" s="174" t="s">
        <v>323</v>
      </c>
      <c r="D59" s="166" t="s">
        <v>226</v>
      </c>
      <c r="E59" s="167">
        <v>72.36</v>
      </c>
      <c r="F59" s="168"/>
      <c r="G59" s="169">
        <f>ROUND(E59*F59,2)</f>
        <v>0</v>
      </c>
      <c r="H59" s="168"/>
      <c r="I59" s="169">
        <f>ROUND(E59*H59,2)</f>
        <v>0</v>
      </c>
      <c r="J59" s="168"/>
      <c r="K59" s="169">
        <f>ROUND(E59*J59,2)</f>
        <v>0</v>
      </c>
      <c r="L59" s="169">
        <v>15</v>
      </c>
      <c r="M59" s="169">
        <f>G59*(1+L59/100)</f>
        <v>0</v>
      </c>
      <c r="N59" s="169">
        <v>2.9999999999999997E-4</v>
      </c>
      <c r="O59" s="169">
        <f>ROUND(E59*N59,2)</f>
        <v>0.02</v>
      </c>
      <c r="P59" s="169">
        <v>0</v>
      </c>
      <c r="Q59" s="169">
        <f>ROUND(E59*P59,2)</f>
        <v>0</v>
      </c>
      <c r="R59" s="169" t="s">
        <v>227</v>
      </c>
      <c r="S59" s="169" t="s">
        <v>189</v>
      </c>
      <c r="T59" s="170" t="s">
        <v>209</v>
      </c>
      <c r="U59" s="156">
        <v>8.8999999999999996E-2</v>
      </c>
      <c r="V59" s="156">
        <f>ROUND(E59*U59,2)</f>
        <v>6.44</v>
      </c>
      <c r="W59" s="156"/>
      <c r="X59" s="156" t="s">
        <v>210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60" t="s">
        <v>315</v>
      </c>
      <c r="D60" s="261"/>
      <c r="E60" s="261"/>
      <c r="F60" s="261"/>
      <c r="G60" s="261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213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9" t="s">
        <v>1400</v>
      </c>
      <c r="D61" s="178"/>
      <c r="E61" s="179">
        <v>72.36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215</v>
      </c>
      <c r="AH61" s="147">
        <v>5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64">
        <v>12</v>
      </c>
      <c r="B62" s="165" t="s">
        <v>325</v>
      </c>
      <c r="C62" s="174" t="s">
        <v>326</v>
      </c>
      <c r="D62" s="166" t="s">
        <v>226</v>
      </c>
      <c r="E62" s="167">
        <v>148.29900000000001</v>
      </c>
      <c r="F62" s="168"/>
      <c r="G62" s="169">
        <f>ROUND(E62*F62,2)</f>
        <v>0</v>
      </c>
      <c r="H62" s="168"/>
      <c r="I62" s="169">
        <f>ROUND(E62*H62,2)</f>
        <v>0</v>
      </c>
      <c r="J62" s="168"/>
      <c r="K62" s="169">
        <f>ROUND(E62*J62,2)</f>
        <v>0</v>
      </c>
      <c r="L62" s="169">
        <v>15</v>
      </c>
      <c r="M62" s="169">
        <f>G62*(1+L62/100)</f>
        <v>0</v>
      </c>
      <c r="N62" s="169">
        <v>4.1999999999999997E-3</v>
      </c>
      <c r="O62" s="169">
        <f>ROUND(E62*N62,2)</f>
        <v>0.62</v>
      </c>
      <c r="P62" s="169">
        <v>0</v>
      </c>
      <c r="Q62" s="169">
        <f>ROUND(E62*P62,2)</f>
        <v>0</v>
      </c>
      <c r="R62" s="169" t="s">
        <v>227</v>
      </c>
      <c r="S62" s="169" t="s">
        <v>189</v>
      </c>
      <c r="T62" s="170" t="s">
        <v>209</v>
      </c>
      <c r="U62" s="156">
        <v>0.245</v>
      </c>
      <c r="V62" s="156">
        <f>ROUND(E62*U62,2)</f>
        <v>36.33</v>
      </c>
      <c r="W62" s="156"/>
      <c r="X62" s="156" t="s">
        <v>210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0" t="s">
        <v>315</v>
      </c>
      <c r="D63" s="261"/>
      <c r="E63" s="261"/>
      <c r="F63" s="261"/>
      <c r="G63" s="261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213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9" t="s">
        <v>1401</v>
      </c>
      <c r="D64" s="178"/>
      <c r="E64" s="179">
        <v>28.526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215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9" t="s">
        <v>334</v>
      </c>
      <c r="D65" s="178"/>
      <c r="E65" s="179">
        <v>-1.8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215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9" t="s">
        <v>330</v>
      </c>
      <c r="D66" s="178"/>
      <c r="E66" s="179">
        <v>-1.6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215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9" t="s">
        <v>1402</v>
      </c>
      <c r="D67" s="178"/>
      <c r="E67" s="179">
        <v>1.2250000000000001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215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9" t="s">
        <v>1403</v>
      </c>
      <c r="D68" s="178"/>
      <c r="E68" s="179">
        <v>3.1360000000000001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215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9" t="s">
        <v>1404</v>
      </c>
      <c r="D69" s="178"/>
      <c r="E69" s="179">
        <v>32.911999999999999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215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9" t="s">
        <v>330</v>
      </c>
      <c r="D70" s="178"/>
      <c r="E70" s="179">
        <v>-1.6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215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9" t="s">
        <v>342</v>
      </c>
      <c r="D71" s="178"/>
      <c r="E71" s="179">
        <v>-4.18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215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9" t="s">
        <v>343</v>
      </c>
      <c r="D72" s="178"/>
      <c r="E72" s="179">
        <v>2.254</v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215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9" t="s">
        <v>1405</v>
      </c>
      <c r="D73" s="178"/>
      <c r="E73" s="179">
        <v>22.984000000000002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215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9" t="s">
        <v>335</v>
      </c>
      <c r="D74" s="178"/>
      <c r="E74" s="179">
        <v>-2.09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215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9" t="s">
        <v>336</v>
      </c>
      <c r="D75" s="178"/>
      <c r="E75" s="179">
        <v>1.127</v>
      </c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215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9" t="s">
        <v>1406</v>
      </c>
      <c r="D76" s="178"/>
      <c r="E76" s="179">
        <v>36.073999999999998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215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9" t="s">
        <v>809</v>
      </c>
      <c r="D77" s="178"/>
      <c r="E77" s="179">
        <v>-1.4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215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9" t="s">
        <v>335</v>
      </c>
      <c r="D78" s="178"/>
      <c r="E78" s="179">
        <v>-2.09</v>
      </c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215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9" t="s">
        <v>336</v>
      </c>
      <c r="D79" s="178"/>
      <c r="E79" s="179">
        <v>1.127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215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9" t="s">
        <v>1407</v>
      </c>
      <c r="D80" s="178"/>
      <c r="E80" s="179">
        <v>26.01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215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9" t="s">
        <v>330</v>
      </c>
      <c r="D81" s="178"/>
      <c r="E81" s="179">
        <v>-1.6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215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9" t="s">
        <v>1408</v>
      </c>
      <c r="D82" s="178"/>
      <c r="E82" s="179">
        <v>3.2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215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9" t="s">
        <v>1409</v>
      </c>
      <c r="D83" s="178"/>
      <c r="E83" s="179">
        <v>3.7570000000000001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215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9" t="s">
        <v>1410</v>
      </c>
      <c r="D84" s="178"/>
      <c r="E84" s="179">
        <v>2.327</v>
      </c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215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64">
        <v>13</v>
      </c>
      <c r="B85" s="165" t="s">
        <v>347</v>
      </c>
      <c r="C85" s="174" t="s">
        <v>348</v>
      </c>
      <c r="D85" s="166" t="s">
        <v>226</v>
      </c>
      <c r="E85" s="167">
        <v>148.29900000000001</v>
      </c>
      <c r="F85" s="168"/>
      <c r="G85" s="169">
        <f>ROUND(E85*F85,2)</f>
        <v>0</v>
      </c>
      <c r="H85" s="168"/>
      <c r="I85" s="169">
        <f>ROUND(E85*H85,2)</f>
        <v>0</v>
      </c>
      <c r="J85" s="168"/>
      <c r="K85" s="169">
        <f>ROUND(E85*J85,2)</f>
        <v>0</v>
      </c>
      <c r="L85" s="169">
        <v>15</v>
      </c>
      <c r="M85" s="169">
        <f>G85*(1+L85/100)</f>
        <v>0</v>
      </c>
      <c r="N85" s="169">
        <v>2.9999999999999997E-4</v>
      </c>
      <c r="O85" s="169">
        <f>ROUND(E85*N85,2)</f>
        <v>0.04</v>
      </c>
      <c r="P85" s="169">
        <v>0</v>
      </c>
      <c r="Q85" s="169">
        <f>ROUND(E85*P85,2)</f>
        <v>0</v>
      </c>
      <c r="R85" s="169" t="s">
        <v>227</v>
      </c>
      <c r="S85" s="169" t="s">
        <v>189</v>
      </c>
      <c r="T85" s="170" t="s">
        <v>209</v>
      </c>
      <c r="U85" s="156">
        <v>7.0000000000000007E-2</v>
      </c>
      <c r="V85" s="156">
        <f>ROUND(E85*U85,2)</f>
        <v>10.38</v>
      </c>
      <c r="W85" s="156"/>
      <c r="X85" s="156" t="s">
        <v>210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60" t="s">
        <v>315</v>
      </c>
      <c r="D86" s="261"/>
      <c r="E86" s="261"/>
      <c r="F86" s="261"/>
      <c r="G86" s="261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213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9" t="s">
        <v>1411</v>
      </c>
      <c r="D87" s="178"/>
      <c r="E87" s="179">
        <v>148.29900000000001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215</v>
      </c>
      <c r="AH87" s="147">
        <v>5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64">
        <v>14</v>
      </c>
      <c r="B88" s="165" t="s">
        <v>350</v>
      </c>
      <c r="C88" s="174" t="s">
        <v>351</v>
      </c>
      <c r="D88" s="166" t="s">
        <v>226</v>
      </c>
      <c r="E88" s="167">
        <v>11.36</v>
      </c>
      <c r="F88" s="168"/>
      <c r="G88" s="169">
        <f>ROUND(E88*F88,2)</f>
        <v>0</v>
      </c>
      <c r="H88" s="168"/>
      <c r="I88" s="169">
        <f>ROUND(E88*H88,2)</f>
        <v>0</v>
      </c>
      <c r="J88" s="168"/>
      <c r="K88" s="169">
        <f>ROUND(E88*J88,2)</f>
        <v>0</v>
      </c>
      <c r="L88" s="169">
        <v>15</v>
      </c>
      <c r="M88" s="169">
        <f>G88*(1+L88/100)</f>
        <v>0</v>
      </c>
      <c r="N88" s="169">
        <v>4.0000000000000003E-5</v>
      </c>
      <c r="O88" s="169">
        <f>ROUND(E88*N88,2)</f>
        <v>0</v>
      </c>
      <c r="P88" s="169">
        <v>0</v>
      </c>
      <c r="Q88" s="169">
        <f>ROUND(E88*P88,2)</f>
        <v>0</v>
      </c>
      <c r="R88" s="169" t="s">
        <v>227</v>
      </c>
      <c r="S88" s="169" t="s">
        <v>189</v>
      </c>
      <c r="T88" s="170" t="s">
        <v>209</v>
      </c>
      <c r="U88" s="156">
        <v>7.8E-2</v>
      </c>
      <c r="V88" s="156">
        <f>ROUND(E88*U88,2)</f>
        <v>0.89</v>
      </c>
      <c r="W88" s="156"/>
      <c r="X88" s="156" t="s">
        <v>210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54"/>
      <c r="B89" s="155"/>
      <c r="C89" s="260" t="s">
        <v>352</v>
      </c>
      <c r="D89" s="261"/>
      <c r="E89" s="261"/>
      <c r="F89" s="261"/>
      <c r="G89" s="261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213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71" t="str">
        <f>C89</f>
        <v>které se zřizují před úpravami povrchu, a obalení osazených dveřních zárubní před znečištěním při úpravách povrchu nástřikem plastických maltovin včetně pozdějšího odkrytí,</v>
      </c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9" t="s">
        <v>353</v>
      </c>
      <c r="D90" s="178"/>
      <c r="E90" s="179">
        <v>8.36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215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9" t="s">
        <v>354</v>
      </c>
      <c r="D91" s="178"/>
      <c r="E91" s="179">
        <v>3</v>
      </c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215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33.75" outlineLevel="1" x14ac:dyDescent="0.2">
      <c r="A92" s="164">
        <v>15</v>
      </c>
      <c r="B92" s="165" t="s">
        <v>355</v>
      </c>
      <c r="C92" s="174" t="s">
        <v>356</v>
      </c>
      <c r="D92" s="166" t="s">
        <v>226</v>
      </c>
      <c r="E92" s="167">
        <v>72.36</v>
      </c>
      <c r="F92" s="168"/>
      <c r="G92" s="169">
        <f>ROUND(E92*F92,2)</f>
        <v>0</v>
      </c>
      <c r="H92" s="168"/>
      <c r="I92" s="169">
        <f>ROUND(E92*H92,2)</f>
        <v>0</v>
      </c>
      <c r="J92" s="168"/>
      <c r="K92" s="169">
        <f>ROUND(E92*J92,2)</f>
        <v>0</v>
      </c>
      <c r="L92" s="169">
        <v>15</v>
      </c>
      <c r="M92" s="169">
        <f>G92*(1+L92/100)</f>
        <v>0</v>
      </c>
      <c r="N92" s="169">
        <v>1.5879999999999998E-2</v>
      </c>
      <c r="O92" s="169">
        <f>ROUND(E92*N92,2)</f>
        <v>1.1499999999999999</v>
      </c>
      <c r="P92" s="169">
        <v>0</v>
      </c>
      <c r="Q92" s="169">
        <f>ROUND(E92*P92,2)</f>
        <v>0</v>
      </c>
      <c r="R92" s="169" t="s">
        <v>208</v>
      </c>
      <c r="S92" s="169" t="s">
        <v>189</v>
      </c>
      <c r="T92" s="170" t="s">
        <v>209</v>
      </c>
      <c r="U92" s="156">
        <v>0.33605000000000002</v>
      </c>
      <c r="V92" s="156">
        <f>ROUND(E92*U92,2)</f>
        <v>24.32</v>
      </c>
      <c r="W92" s="156"/>
      <c r="X92" s="156" t="s">
        <v>210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211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9" t="s">
        <v>357</v>
      </c>
      <c r="D93" s="250"/>
      <c r="E93" s="250"/>
      <c r="F93" s="250"/>
      <c r="G93" s="250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194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9" t="s">
        <v>1400</v>
      </c>
      <c r="D94" s="178"/>
      <c r="E94" s="179">
        <v>72.36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215</v>
      </c>
      <c r="AH94" s="147">
        <v>5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64">
        <v>16</v>
      </c>
      <c r="B95" s="165" t="s">
        <v>358</v>
      </c>
      <c r="C95" s="174" t="s">
        <v>359</v>
      </c>
      <c r="D95" s="166" t="s">
        <v>247</v>
      </c>
      <c r="E95" s="167">
        <v>2</v>
      </c>
      <c r="F95" s="168"/>
      <c r="G95" s="169">
        <f>ROUND(E95*F95,2)</f>
        <v>0</v>
      </c>
      <c r="H95" s="168"/>
      <c r="I95" s="169">
        <f>ROUND(E95*H95,2)</f>
        <v>0</v>
      </c>
      <c r="J95" s="168"/>
      <c r="K95" s="169">
        <f>ROUND(E95*J95,2)</f>
        <v>0</v>
      </c>
      <c r="L95" s="169">
        <v>15</v>
      </c>
      <c r="M95" s="169">
        <f>G95*(1+L95/100)</f>
        <v>0</v>
      </c>
      <c r="N95" s="169">
        <v>3.5619999999999999E-2</v>
      </c>
      <c r="O95" s="169">
        <f>ROUND(E95*N95,2)</f>
        <v>7.0000000000000007E-2</v>
      </c>
      <c r="P95" s="169">
        <v>0</v>
      </c>
      <c r="Q95" s="169">
        <f>ROUND(E95*P95,2)</f>
        <v>0</v>
      </c>
      <c r="R95" s="169" t="s">
        <v>208</v>
      </c>
      <c r="S95" s="169" t="s">
        <v>189</v>
      </c>
      <c r="T95" s="170" t="s">
        <v>209</v>
      </c>
      <c r="U95" s="156">
        <v>0.88292999999999999</v>
      </c>
      <c r="V95" s="156">
        <f>ROUND(E95*U95,2)</f>
        <v>1.77</v>
      </c>
      <c r="W95" s="156"/>
      <c r="X95" s="156" t="s">
        <v>210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211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60" t="s">
        <v>360</v>
      </c>
      <c r="D96" s="261"/>
      <c r="E96" s="261"/>
      <c r="F96" s="261"/>
      <c r="G96" s="261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213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71" t="str">
        <f>C96</f>
        <v>jakoukoliv maltou, z pomocného pracovního lešení o výšce podlahy do 1900 mm a pro zatížení do 1,5 kPa,</v>
      </c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9" t="s">
        <v>1412</v>
      </c>
      <c r="D97" s="178"/>
      <c r="E97" s="179">
        <v>2</v>
      </c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215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4">
        <v>17</v>
      </c>
      <c r="B98" s="165" t="s">
        <v>364</v>
      </c>
      <c r="C98" s="174" t="s">
        <v>365</v>
      </c>
      <c r="D98" s="166" t="s">
        <v>226</v>
      </c>
      <c r="E98" s="167">
        <v>28.625800000000002</v>
      </c>
      <c r="F98" s="168"/>
      <c r="G98" s="169">
        <f>ROUND(E98*F98,2)</f>
        <v>0</v>
      </c>
      <c r="H98" s="168"/>
      <c r="I98" s="169">
        <f>ROUND(E98*H98,2)</f>
        <v>0</v>
      </c>
      <c r="J98" s="168"/>
      <c r="K98" s="169">
        <f>ROUND(E98*J98,2)</f>
        <v>0</v>
      </c>
      <c r="L98" s="169">
        <v>15</v>
      </c>
      <c r="M98" s="169">
        <f>G98*(1+L98/100)</f>
        <v>0</v>
      </c>
      <c r="N98" s="169">
        <v>4.4139999999999999E-2</v>
      </c>
      <c r="O98" s="169">
        <f>ROUND(E98*N98,2)</f>
        <v>1.26</v>
      </c>
      <c r="P98" s="169">
        <v>0</v>
      </c>
      <c r="Q98" s="169">
        <f>ROUND(E98*P98,2)</f>
        <v>0</v>
      </c>
      <c r="R98" s="169" t="s">
        <v>227</v>
      </c>
      <c r="S98" s="169" t="s">
        <v>189</v>
      </c>
      <c r="T98" s="170" t="s">
        <v>209</v>
      </c>
      <c r="U98" s="156">
        <v>0.6</v>
      </c>
      <c r="V98" s="156">
        <f>ROUND(E98*U98,2)</f>
        <v>17.18</v>
      </c>
      <c r="W98" s="156"/>
      <c r="X98" s="156" t="s">
        <v>210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211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9" t="s">
        <v>1413</v>
      </c>
      <c r="D99" s="178"/>
      <c r="E99" s="179">
        <v>9.69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215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9" t="s">
        <v>1414</v>
      </c>
      <c r="D100" s="178"/>
      <c r="E100" s="179">
        <v>2.3759999999999999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215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9" t="s">
        <v>1415</v>
      </c>
      <c r="D101" s="178"/>
      <c r="E101" s="179">
        <v>4.0599999999999996</v>
      </c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215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9" t="s">
        <v>1416</v>
      </c>
      <c r="D102" s="178"/>
      <c r="E102" s="179">
        <v>7.4160000000000004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215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9" t="s">
        <v>1417</v>
      </c>
      <c r="D103" s="178"/>
      <c r="E103" s="179">
        <v>5.0838000000000001</v>
      </c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215</v>
      </c>
      <c r="AH103" s="147">
        <v>5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64">
        <v>18</v>
      </c>
      <c r="B104" s="165" t="s">
        <v>382</v>
      </c>
      <c r="C104" s="174" t="s">
        <v>383</v>
      </c>
      <c r="D104" s="166" t="s">
        <v>226</v>
      </c>
      <c r="E104" s="167">
        <v>148.29900000000001</v>
      </c>
      <c r="F104" s="168"/>
      <c r="G104" s="169">
        <f>ROUND(E104*F104,2)</f>
        <v>0</v>
      </c>
      <c r="H104" s="168"/>
      <c r="I104" s="169">
        <f>ROUND(E104*H104,2)</f>
        <v>0</v>
      </c>
      <c r="J104" s="168"/>
      <c r="K104" s="169">
        <f>ROUND(E104*J104,2)</f>
        <v>0</v>
      </c>
      <c r="L104" s="169">
        <v>15</v>
      </c>
      <c r="M104" s="169">
        <f>G104*(1+L104/100)</f>
        <v>0</v>
      </c>
      <c r="N104" s="169">
        <v>1.5810000000000001E-2</v>
      </c>
      <c r="O104" s="169">
        <f>ROUND(E104*N104,2)</f>
        <v>2.34</v>
      </c>
      <c r="P104" s="169">
        <v>0</v>
      </c>
      <c r="Q104" s="169">
        <f>ROUND(E104*P104,2)</f>
        <v>0</v>
      </c>
      <c r="R104" s="169" t="s">
        <v>208</v>
      </c>
      <c r="S104" s="169" t="s">
        <v>189</v>
      </c>
      <c r="T104" s="170" t="s">
        <v>209</v>
      </c>
      <c r="U104" s="156">
        <v>0.24845</v>
      </c>
      <c r="V104" s="156">
        <f>ROUND(E104*U104,2)</f>
        <v>36.840000000000003</v>
      </c>
      <c r="W104" s="156"/>
      <c r="X104" s="156" t="s">
        <v>210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211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49" t="s">
        <v>357</v>
      </c>
      <c r="D105" s="250"/>
      <c r="E105" s="250"/>
      <c r="F105" s="250"/>
      <c r="G105" s="250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194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9" t="s">
        <v>1411</v>
      </c>
      <c r="D106" s="178"/>
      <c r="E106" s="179">
        <v>148.29900000000001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215</v>
      </c>
      <c r="AH106" s="147">
        <v>5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">
      <c r="A107" s="158" t="s">
        <v>184</v>
      </c>
      <c r="B107" s="159" t="s">
        <v>80</v>
      </c>
      <c r="C107" s="173" t="s">
        <v>81</v>
      </c>
      <c r="D107" s="160"/>
      <c r="E107" s="161"/>
      <c r="F107" s="162"/>
      <c r="G107" s="162">
        <f>SUMIF(AG108:AG126,"&lt;&gt;NOR",G108:G126)</f>
        <v>0</v>
      </c>
      <c r="H107" s="162"/>
      <c r="I107" s="162">
        <f>SUM(I108:I126)</f>
        <v>0</v>
      </c>
      <c r="J107" s="162"/>
      <c r="K107" s="162">
        <f>SUM(K108:K126)</f>
        <v>0</v>
      </c>
      <c r="L107" s="162"/>
      <c r="M107" s="162">
        <f>SUM(M108:M126)</f>
        <v>0</v>
      </c>
      <c r="N107" s="162"/>
      <c r="O107" s="162">
        <f>SUM(O108:O126)</f>
        <v>4.58</v>
      </c>
      <c r="P107" s="162"/>
      <c r="Q107" s="162">
        <f>SUM(Q108:Q126)</f>
        <v>0</v>
      </c>
      <c r="R107" s="162"/>
      <c r="S107" s="162"/>
      <c r="T107" s="163"/>
      <c r="U107" s="157"/>
      <c r="V107" s="157">
        <f>SUM(V108:V126)</f>
        <v>31.540000000000003</v>
      </c>
      <c r="W107" s="157"/>
      <c r="X107" s="157"/>
      <c r="AG107" t="s">
        <v>185</v>
      </c>
    </row>
    <row r="108" spans="1:60" ht="22.5" outlineLevel="1" x14ac:dyDescent="0.2">
      <c r="A108" s="164">
        <v>19</v>
      </c>
      <c r="B108" s="165" t="s">
        <v>384</v>
      </c>
      <c r="C108" s="174" t="s">
        <v>385</v>
      </c>
      <c r="D108" s="166" t="s">
        <v>207</v>
      </c>
      <c r="E108" s="167">
        <v>1.4059999999999999</v>
      </c>
      <c r="F108" s="168"/>
      <c r="G108" s="169">
        <f>ROUND(E108*F108,2)</f>
        <v>0</v>
      </c>
      <c r="H108" s="168"/>
      <c r="I108" s="169">
        <f>ROUND(E108*H108,2)</f>
        <v>0</v>
      </c>
      <c r="J108" s="168"/>
      <c r="K108" s="169">
        <f>ROUND(E108*J108,2)</f>
        <v>0</v>
      </c>
      <c r="L108" s="169">
        <v>15</v>
      </c>
      <c r="M108" s="169">
        <f>G108*(1+L108/100)</f>
        <v>0</v>
      </c>
      <c r="N108" s="169">
        <v>1.837</v>
      </c>
      <c r="O108" s="169">
        <f>ROUND(E108*N108,2)</f>
        <v>2.58</v>
      </c>
      <c r="P108" s="169">
        <v>0</v>
      </c>
      <c r="Q108" s="169">
        <f>ROUND(E108*P108,2)</f>
        <v>0</v>
      </c>
      <c r="R108" s="169" t="s">
        <v>227</v>
      </c>
      <c r="S108" s="169" t="s">
        <v>189</v>
      </c>
      <c r="T108" s="170" t="s">
        <v>209</v>
      </c>
      <c r="U108" s="156">
        <v>1.8360000000000001</v>
      </c>
      <c r="V108" s="156">
        <f>ROUND(E108*U108,2)</f>
        <v>2.58</v>
      </c>
      <c r="W108" s="156"/>
      <c r="X108" s="156" t="s">
        <v>210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211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60" t="s">
        <v>386</v>
      </c>
      <c r="D109" s="261"/>
      <c r="E109" s="261"/>
      <c r="F109" s="261"/>
      <c r="G109" s="261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213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71" t="str">
        <f>C109</f>
        <v>pod mazaniny a dlažby, popř. na plochých střechách, vodorovný nebo ve spádu, s udusáním a urovnáním povrchu,</v>
      </c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9" t="s">
        <v>387</v>
      </c>
      <c r="D110" s="178"/>
      <c r="E110" s="179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215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9" t="s">
        <v>1418</v>
      </c>
      <c r="D111" s="178"/>
      <c r="E111" s="179">
        <v>0.878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215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9" t="s">
        <v>1419</v>
      </c>
      <c r="D112" s="178"/>
      <c r="E112" s="179">
        <v>0.37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215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9" t="s">
        <v>1420</v>
      </c>
      <c r="D113" s="178"/>
      <c r="E113" s="179">
        <v>0.158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215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4">
        <v>20</v>
      </c>
      <c r="B114" s="165" t="s">
        <v>391</v>
      </c>
      <c r="C114" s="174" t="s">
        <v>392</v>
      </c>
      <c r="D114" s="166" t="s">
        <v>226</v>
      </c>
      <c r="E114" s="167">
        <v>14.06</v>
      </c>
      <c r="F114" s="168"/>
      <c r="G114" s="169">
        <f>ROUND(E114*F114,2)</f>
        <v>0</v>
      </c>
      <c r="H114" s="168"/>
      <c r="I114" s="169">
        <f>ROUND(E114*H114,2)</f>
        <v>0</v>
      </c>
      <c r="J114" s="168"/>
      <c r="K114" s="169">
        <f>ROUND(E114*J114,2)</f>
        <v>0</v>
      </c>
      <c r="L114" s="169">
        <v>15</v>
      </c>
      <c r="M114" s="169">
        <f>G114*(1+L114/100)</f>
        <v>0</v>
      </c>
      <c r="N114" s="169">
        <v>9.5000000000000001E-2</v>
      </c>
      <c r="O114" s="169">
        <f>ROUND(E114*N114,2)</f>
        <v>1.34</v>
      </c>
      <c r="P114" s="169">
        <v>0</v>
      </c>
      <c r="Q114" s="169">
        <f>ROUND(E114*P114,2)</f>
        <v>0</v>
      </c>
      <c r="R114" s="169" t="s">
        <v>227</v>
      </c>
      <c r="S114" s="169" t="s">
        <v>189</v>
      </c>
      <c r="T114" s="170" t="s">
        <v>209</v>
      </c>
      <c r="U114" s="156">
        <v>0.47</v>
      </c>
      <c r="V114" s="156">
        <f>ROUND(E114*U114,2)</f>
        <v>6.61</v>
      </c>
      <c r="W114" s="156"/>
      <c r="X114" s="156" t="s">
        <v>210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211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60" t="s">
        <v>393</v>
      </c>
      <c r="D115" s="261"/>
      <c r="E115" s="261"/>
      <c r="F115" s="261"/>
      <c r="G115" s="261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213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9" t="s">
        <v>394</v>
      </c>
      <c r="D116" s="178"/>
      <c r="E116" s="179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215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9" t="s">
        <v>1395</v>
      </c>
      <c r="D117" s="178"/>
      <c r="E117" s="179">
        <v>8.7799999999999994</v>
      </c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215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9" t="s">
        <v>1393</v>
      </c>
      <c r="D118" s="178"/>
      <c r="E118" s="179">
        <v>3.7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215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9" t="s">
        <v>1394</v>
      </c>
      <c r="D119" s="178"/>
      <c r="E119" s="179">
        <v>1.58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215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64">
        <v>21</v>
      </c>
      <c r="B120" s="165" t="s">
        <v>400</v>
      </c>
      <c r="C120" s="174" t="s">
        <v>401</v>
      </c>
      <c r="D120" s="166" t="s">
        <v>226</v>
      </c>
      <c r="E120" s="167">
        <v>63.58</v>
      </c>
      <c r="F120" s="168"/>
      <c r="G120" s="169">
        <f>ROUND(E120*F120,2)</f>
        <v>0</v>
      </c>
      <c r="H120" s="168"/>
      <c r="I120" s="169">
        <f>ROUND(E120*H120,2)</f>
        <v>0</v>
      </c>
      <c r="J120" s="168"/>
      <c r="K120" s="169">
        <f>ROUND(E120*J120,2)</f>
        <v>0</v>
      </c>
      <c r="L120" s="169">
        <v>15</v>
      </c>
      <c r="M120" s="169">
        <f>G120*(1+L120/100)</f>
        <v>0</v>
      </c>
      <c r="N120" s="169">
        <v>1.035E-2</v>
      </c>
      <c r="O120" s="169">
        <f>ROUND(E120*N120,2)</f>
        <v>0.66</v>
      </c>
      <c r="P120" s="169">
        <v>0</v>
      </c>
      <c r="Q120" s="169">
        <f>ROUND(E120*P120,2)</f>
        <v>0</v>
      </c>
      <c r="R120" s="169" t="s">
        <v>227</v>
      </c>
      <c r="S120" s="169" t="s">
        <v>189</v>
      </c>
      <c r="T120" s="170" t="s">
        <v>209</v>
      </c>
      <c r="U120" s="156">
        <v>0.35149999999999998</v>
      </c>
      <c r="V120" s="156">
        <f>ROUND(E120*U120,2)</f>
        <v>22.35</v>
      </c>
      <c r="W120" s="156"/>
      <c r="X120" s="156" t="s">
        <v>210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211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60" t="s">
        <v>393</v>
      </c>
      <c r="D121" s="261"/>
      <c r="E121" s="261"/>
      <c r="F121" s="261"/>
      <c r="G121" s="261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213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9" t="s">
        <v>1421</v>
      </c>
      <c r="D122" s="178"/>
      <c r="E122" s="179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215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9" t="s">
        <v>1396</v>
      </c>
      <c r="D123" s="178"/>
      <c r="E123" s="179">
        <v>24.86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215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9" t="s">
        <v>1397</v>
      </c>
      <c r="D124" s="178"/>
      <c r="E124" s="179">
        <v>17.23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215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9" t="s">
        <v>1398</v>
      </c>
      <c r="D125" s="178"/>
      <c r="E125" s="179">
        <v>14.29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215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9" t="s">
        <v>1399</v>
      </c>
      <c r="D126" s="178"/>
      <c r="E126" s="179">
        <v>7.2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215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158" t="s">
        <v>184</v>
      </c>
      <c r="B127" s="159" t="s">
        <v>82</v>
      </c>
      <c r="C127" s="173" t="s">
        <v>83</v>
      </c>
      <c r="D127" s="160"/>
      <c r="E127" s="161"/>
      <c r="F127" s="162"/>
      <c r="G127" s="162">
        <f>SUMIF(AG128:AG133,"&lt;&gt;NOR",G128:G133)</f>
        <v>0</v>
      </c>
      <c r="H127" s="162"/>
      <c r="I127" s="162">
        <f>SUM(I128:I133)</f>
        <v>0</v>
      </c>
      <c r="J127" s="162"/>
      <c r="K127" s="162">
        <f>SUM(K128:K133)</f>
        <v>0</v>
      </c>
      <c r="L127" s="162"/>
      <c r="M127" s="162">
        <f>SUM(M128:M133)</f>
        <v>0</v>
      </c>
      <c r="N127" s="162"/>
      <c r="O127" s="162">
        <f>SUM(O128:O133)</f>
        <v>0.05</v>
      </c>
      <c r="P127" s="162"/>
      <c r="Q127" s="162">
        <f>SUM(Q128:Q133)</f>
        <v>0</v>
      </c>
      <c r="R127" s="162"/>
      <c r="S127" s="162"/>
      <c r="T127" s="163"/>
      <c r="U127" s="157"/>
      <c r="V127" s="157">
        <f>SUM(V128:V133)</f>
        <v>3.26</v>
      </c>
      <c r="W127" s="157"/>
      <c r="X127" s="157"/>
      <c r="AG127" t="s">
        <v>185</v>
      </c>
    </row>
    <row r="128" spans="1:60" ht="22.5" outlineLevel="1" x14ac:dyDescent="0.2">
      <c r="A128" s="164">
        <v>22</v>
      </c>
      <c r="B128" s="165" t="s">
        <v>403</v>
      </c>
      <c r="C128" s="174" t="s">
        <v>404</v>
      </c>
      <c r="D128" s="166" t="s">
        <v>247</v>
      </c>
      <c r="E128" s="167">
        <v>1</v>
      </c>
      <c r="F128" s="168"/>
      <c r="G128" s="169">
        <f>ROUND(E128*F128,2)</f>
        <v>0</v>
      </c>
      <c r="H128" s="168"/>
      <c r="I128" s="169">
        <f>ROUND(E128*H128,2)</f>
        <v>0</v>
      </c>
      <c r="J128" s="168"/>
      <c r="K128" s="169">
        <f>ROUND(E128*J128,2)</f>
        <v>0</v>
      </c>
      <c r="L128" s="169">
        <v>15</v>
      </c>
      <c r="M128" s="169">
        <f>G128*(1+L128/100)</f>
        <v>0</v>
      </c>
      <c r="N128" s="169">
        <v>4.3200000000000002E-2</v>
      </c>
      <c r="O128" s="169">
        <f>ROUND(E128*N128,2)</f>
        <v>0.04</v>
      </c>
      <c r="P128" s="169">
        <v>0</v>
      </c>
      <c r="Q128" s="169">
        <f>ROUND(E128*P128,2)</f>
        <v>0</v>
      </c>
      <c r="R128" s="169" t="s">
        <v>227</v>
      </c>
      <c r="S128" s="169" t="s">
        <v>189</v>
      </c>
      <c r="T128" s="170" t="s">
        <v>209</v>
      </c>
      <c r="U128" s="156">
        <v>3.258</v>
      </c>
      <c r="V128" s="156">
        <f>ROUND(E128*U128,2)</f>
        <v>3.26</v>
      </c>
      <c r="W128" s="156"/>
      <c r="X128" s="156" t="s">
        <v>210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211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54"/>
      <c r="B129" s="155"/>
      <c r="C129" s="260" t="s">
        <v>405</v>
      </c>
      <c r="D129" s="261"/>
      <c r="E129" s="261"/>
      <c r="F129" s="261"/>
      <c r="G129" s="261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213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71" t="str">
        <f>C129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9" t="s">
        <v>1422</v>
      </c>
      <c r="D130" s="178"/>
      <c r="E130" s="179">
        <v>1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215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33.75" outlineLevel="1" x14ac:dyDescent="0.2">
      <c r="A131" s="164">
        <v>23</v>
      </c>
      <c r="B131" s="165" t="s">
        <v>407</v>
      </c>
      <c r="C131" s="174" t="s">
        <v>408</v>
      </c>
      <c r="D131" s="166" t="s">
        <v>247</v>
      </c>
      <c r="E131" s="167">
        <v>1</v>
      </c>
      <c r="F131" s="168"/>
      <c r="G131" s="169">
        <f>ROUND(E131*F131,2)</f>
        <v>0</v>
      </c>
      <c r="H131" s="168"/>
      <c r="I131" s="169">
        <f>ROUND(E131*H131,2)</f>
        <v>0</v>
      </c>
      <c r="J131" s="168"/>
      <c r="K131" s="169">
        <f>ROUND(E131*J131,2)</f>
        <v>0</v>
      </c>
      <c r="L131" s="169">
        <v>15</v>
      </c>
      <c r="M131" s="169">
        <f>G131*(1+L131/100)</f>
        <v>0</v>
      </c>
      <c r="N131" s="169">
        <v>1.38E-2</v>
      </c>
      <c r="O131" s="169">
        <f>ROUND(E131*N131,2)</f>
        <v>0.01</v>
      </c>
      <c r="P131" s="169">
        <v>0</v>
      </c>
      <c r="Q131" s="169">
        <f>ROUND(E131*P131,2)</f>
        <v>0</v>
      </c>
      <c r="R131" s="169" t="s">
        <v>285</v>
      </c>
      <c r="S131" s="169" t="s">
        <v>189</v>
      </c>
      <c r="T131" s="170" t="s">
        <v>209</v>
      </c>
      <c r="U131" s="156">
        <v>0</v>
      </c>
      <c r="V131" s="156">
        <f>ROUND(E131*U131,2)</f>
        <v>0</v>
      </c>
      <c r="W131" s="156"/>
      <c r="X131" s="156" t="s">
        <v>286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287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49" t="s">
        <v>409</v>
      </c>
      <c r="D132" s="250"/>
      <c r="E132" s="250"/>
      <c r="F132" s="250"/>
      <c r="G132" s="250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194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9" t="s">
        <v>1423</v>
      </c>
      <c r="D133" s="178"/>
      <c r="E133" s="179">
        <v>1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215</v>
      </c>
      <c r="AH133" s="147">
        <v>5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58" t="s">
        <v>184</v>
      </c>
      <c r="B134" s="159" t="s">
        <v>86</v>
      </c>
      <c r="C134" s="173" t="s">
        <v>87</v>
      </c>
      <c r="D134" s="160"/>
      <c r="E134" s="161"/>
      <c r="F134" s="162"/>
      <c r="G134" s="162">
        <f>SUMIF(AG135:AG142,"&lt;&gt;NOR",G135:G142)</f>
        <v>0</v>
      </c>
      <c r="H134" s="162"/>
      <c r="I134" s="162">
        <f>SUM(I135:I142)</f>
        <v>0</v>
      </c>
      <c r="J134" s="162"/>
      <c r="K134" s="162">
        <f>SUM(K135:K142)</f>
        <v>0</v>
      </c>
      <c r="L134" s="162"/>
      <c r="M134" s="162">
        <f>SUM(M135:M142)</f>
        <v>0</v>
      </c>
      <c r="N134" s="162"/>
      <c r="O134" s="162">
        <f>SUM(O135:O142)</f>
        <v>0.12</v>
      </c>
      <c r="P134" s="162"/>
      <c r="Q134" s="162">
        <f>SUM(Q135:Q142)</f>
        <v>0</v>
      </c>
      <c r="R134" s="162"/>
      <c r="S134" s="162"/>
      <c r="T134" s="163"/>
      <c r="U134" s="157"/>
      <c r="V134" s="157">
        <f>SUM(V135:V142)</f>
        <v>16.61</v>
      </c>
      <c r="W134" s="157"/>
      <c r="X134" s="157"/>
      <c r="AG134" t="s">
        <v>185</v>
      </c>
    </row>
    <row r="135" spans="1:60" outlineLevel="1" x14ac:dyDescent="0.2">
      <c r="A135" s="164">
        <v>24</v>
      </c>
      <c r="B135" s="165" t="s">
        <v>411</v>
      </c>
      <c r="C135" s="174" t="s">
        <v>412</v>
      </c>
      <c r="D135" s="166" t="s">
        <v>226</v>
      </c>
      <c r="E135" s="167">
        <v>77.64</v>
      </c>
      <c r="F135" s="168"/>
      <c r="G135" s="169">
        <f>ROUND(E135*F135,2)</f>
        <v>0</v>
      </c>
      <c r="H135" s="168"/>
      <c r="I135" s="169">
        <f>ROUND(E135*H135,2)</f>
        <v>0</v>
      </c>
      <c r="J135" s="168"/>
      <c r="K135" s="169">
        <f>ROUND(E135*J135,2)</f>
        <v>0</v>
      </c>
      <c r="L135" s="169">
        <v>15</v>
      </c>
      <c r="M135" s="169">
        <f>G135*(1+L135/100)</f>
        <v>0</v>
      </c>
      <c r="N135" s="169">
        <v>1.58E-3</v>
      </c>
      <c r="O135" s="169">
        <f>ROUND(E135*N135,2)</f>
        <v>0.12</v>
      </c>
      <c r="P135" s="169">
        <v>0</v>
      </c>
      <c r="Q135" s="169">
        <f>ROUND(E135*P135,2)</f>
        <v>0</v>
      </c>
      <c r="R135" s="169" t="s">
        <v>413</v>
      </c>
      <c r="S135" s="169" t="s">
        <v>189</v>
      </c>
      <c r="T135" s="170" t="s">
        <v>209</v>
      </c>
      <c r="U135" s="156">
        <v>0.214</v>
      </c>
      <c r="V135" s="156">
        <f>ROUND(E135*U135,2)</f>
        <v>16.61</v>
      </c>
      <c r="W135" s="156"/>
      <c r="X135" s="156" t="s">
        <v>210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211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9" t="s">
        <v>1395</v>
      </c>
      <c r="D136" s="178"/>
      <c r="E136" s="179">
        <v>8.7799999999999994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215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9" t="s">
        <v>1396</v>
      </c>
      <c r="D137" s="178"/>
      <c r="E137" s="179">
        <v>24.86</v>
      </c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215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9" t="s">
        <v>1397</v>
      </c>
      <c r="D138" s="178"/>
      <c r="E138" s="179">
        <v>17.23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215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9" t="s">
        <v>1398</v>
      </c>
      <c r="D139" s="178"/>
      <c r="E139" s="179">
        <v>14.29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215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9" t="s">
        <v>1399</v>
      </c>
      <c r="D140" s="178"/>
      <c r="E140" s="179">
        <v>7.2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215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9" t="s">
        <v>1393</v>
      </c>
      <c r="D141" s="178"/>
      <c r="E141" s="179">
        <v>3.7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215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9" t="s">
        <v>1394</v>
      </c>
      <c r="D142" s="178"/>
      <c r="E142" s="179">
        <v>1.58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215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x14ac:dyDescent="0.2">
      <c r="A143" s="158" t="s">
        <v>184</v>
      </c>
      <c r="B143" s="159" t="s">
        <v>88</v>
      </c>
      <c r="C143" s="173" t="s">
        <v>89</v>
      </c>
      <c r="D143" s="160"/>
      <c r="E143" s="161"/>
      <c r="F143" s="162"/>
      <c r="G143" s="162">
        <f>SUMIF(AG144:AG152,"&lt;&gt;NOR",G144:G152)</f>
        <v>0</v>
      </c>
      <c r="H143" s="162"/>
      <c r="I143" s="162">
        <f>SUM(I144:I152)</f>
        <v>0</v>
      </c>
      <c r="J143" s="162"/>
      <c r="K143" s="162">
        <f>SUM(K144:K152)</f>
        <v>0</v>
      </c>
      <c r="L143" s="162"/>
      <c r="M143" s="162">
        <f>SUM(M144:M152)</f>
        <v>0</v>
      </c>
      <c r="N143" s="162"/>
      <c r="O143" s="162">
        <f>SUM(O144:O152)</f>
        <v>0</v>
      </c>
      <c r="P143" s="162"/>
      <c r="Q143" s="162">
        <f>SUM(Q144:Q152)</f>
        <v>0</v>
      </c>
      <c r="R143" s="162"/>
      <c r="S143" s="162"/>
      <c r="T143" s="163"/>
      <c r="U143" s="157"/>
      <c r="V143" s="157">
        <f>SUM(V144:V152)</f>
        <v>25.05</v>
      </c>
      <c r="W143" s="157"/>
      <c r="X143" s="157"/>
      <c r="AG143" t="s">
        <v>185</v>
      </c>
    </row>
    <row r="144" spans="1:60" ht="56.25" outlineLevel="1" x14ac:dyDescent="0.2">
      <c r="A144" s="164">
        <v>25</v>
      </c>
      <c r="B144" s="165" t="s">
        <v>414</v>
      </c>
      <c r="C144" s="174" t="s">
        <v>415</v>
      </c>
      <c r="D144" s="166" t="s">
        <v>226</v>
      </c>
      <c r="E144" s="167">
        <v>81.319999999999993</v>
      </c>
      <c r="F144" s="168"/>
      <c r="G144" s="169">
        <f>ROUND(E144*F144,2)</f>
        <v>0</v>
      </c>
      <c r="H144" s="168"/>
      <c r="I144" s="169">
        <f>ROUND(E144*H144,2)</f>
        <v>0</v>
      </c>
      <c r="J144" s="168"/>
      <c r="K144" s="169">
        <f>ROUND(E144*J144,2)</f>
        <v>0</v>
      </c>
      <c r="L144" s="169">
        <v>15</v>
      </c>
      <c r="M144" s="169">
        <f>G144*(1+L144/100)</f>
        <v>0</v>
      </c>
      <c r="N144" s="169">
        <v>4.0000000000000003E-5</v>
      </c>
      <c r="O144" s="169">
        <f>ROUND(E144*N144,2)</f>
        <v>0</v>
      </c>
      <c r="P144" s="169">
        <v>0</v>
      </c>
      <c r="Q144" s="169">
        <f>ROUND(E144*P144,2)</f>
        <v>0</v>
      </c>
      <c r="R144" s="169" t="s">
        <v>227</v>
      </c>
      <c r="S144" s="169" t="s">
        <v>189</v>
      </c>
      <c r="T144" s="170" t="s">
        <v>209</v>
      </c>
      <c r="U144" s="156">
        <v>0.308</v>
      </c>
      <c r="V144" s="156">
        <f>ROUND(E144*U144,2)</f>
        <v>25.05</v>
      </c>
      <c r="W144" s="156"/>
      <c r="X144" s="156" t="s">
        <v>210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211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9" t="s">
        <v>1395</v>
      </c>
      <c r="D145" s="178"/>
      <c r="E145" s="179">
        <v>8.7799999999999994</v>
      </c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215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9" t="s">
        <v>1396</v>
      </c>
      <c r="D146" s="178"/>
      <c r="E146" s="179">
        <v>24.86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215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9" t="s">
        <v>1397</v>
      </c>
      <c r="D147" s="178"/>
      <c r="E147" s="179">
        <v>17.23</v>
      </c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215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9" t="s">
        <v>1398</v>
      </c>
      <c r="D148" s="178"/>
      <c r="E148" s="179">
        <v>14.29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215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9" t="s">
        <v>1399</v>
      </c>
      <c r="D149" s="178"/>
      <c r="E149" s="179">
        <v>7.2</v>
      </c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215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9" t="s">
        <v>1393</v>
      </c>
      <c r="D150" s="178"/>
      <c r="E150" s="179">
        <v>3.7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215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9" t="s">
        <v>1394</v>
      </c>
      <c r="D151" s="178"/>
      <c r="E151" s="179">
        <v>1.58</v>
      </c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215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9" t="s">
        <v>1424</v>
      </c>
      <c r="D152" s="178"/>
      <c r="E152" s="179">
        <v>3.68</v>
      </c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215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">
      <c r="A153" s="158" t="s">
        <v>184</v>
      </c>
      <c r="B153" s="159" t="s">
        <v>90</v>
      </c>
      <c r="C153" s="173" t="s">
        <v>91</v>
      </c>
      <c r="D153" s="160"/>
      <c r="E153" s="161"/>
      <c r="F153" s="162"/>
      <c r="G153" s="162">
        <f>SUMIF(AG154:AG185,"&lt;&gt;NOR",G154:G185)</f>
        <v>0</v>
      </c>
      <c r="H153" s="162"/>
      <c r="I153" s="162">
        <f>SUM(I154:I185)</f>
        <v>0</v>
      </c>
      <c r="J153" s="162"/>
      <c r="K153" s="162">
        <f>SUM(K154:K185)</f>
        <v>0</v>
      </c>
      <c r="L153" s="162"/>
      <c r="M153" s="162">
        <f>SUM(M154:M185)</f>
        <v>0</v>
      </c>
      <c r="N153" s="162"/>
      <c r="O153" s="162">
        <f>SUM(O154:O185)</f>
        <v>0.02</v>
      </c>
      <c r="P153" s="162"/>
      <c r="Q153" s="162">
        <f>SUM(Q154:Q185)</f>
        <v>8.69</v>
      </c>
      <c r="R153" s="162"/>
      <c r="S153" s="162"/>
      <c r="T153" s="163"/>
      <c r="U153" s="157"/>
      <c r="V153" s="157">
        <f>SUM(V154:V185)</f>
        <v>42.93</v>
      </c>
      <c r="W153" s="157"/>
      <c r="X153" s="157"/>
      <c r="AG153" t="s">
        <v>185</v>
      </c>
    </row>
    <row r="154" spans="1:60" outlineLevel="1" x14ac:dyDescent="0.2">
      <c r="A154" s="164">
        <v>26</v>
      </c>
      <c r="B154" s="165" t="s">
        <v>416</v>
      </c>
      <c r="C154" s="174" t="s">
        <v>417</v>
      </c>
      <c r="D154" s="166" t="s">
        <v>226</v>
      </c>
      <c r="E154" s="167">
        <v>11.7065</v>
      </c>
      <c r="F154" s="168"/>
      <c r="G154" s="169">
        <f>ROUND(E154*F154,2)</f>
        <v>0</v>
      </c>
      <c r="H154" s="168"/>
      <c r="I154" s="169">
        <f>ROUND(E154*H154,2)</f>
        <v>0</v>
      </c>
      <c r="J154" s="168"/>
      <c r="K154" s="169">
        <f>ROUND(E154*J154,2)</f>
        <v>0</v>
      </c>
      <c r="L154" s="169">
        <v>15</v>
      </c>
      <c r="M154" s="169">
        <f>G154*(1+L154/100)</f>
        <v>0</v>
      </c>
      <c r="N154" s="169">
        <v>6.7000000000000002E-4</v>
      </c>
      <c r="O154" s="169">
        <f>ROUND(E154*N154,2)</f>
        <v>0.01</v>
      </c>
      <c r="P154" s="169">
        <v>0.184</v>
      </c>
      <c r="Q154" s="169">
        <f>ROUND(E154*P154,2)</f>
        <v>2.15</v>
      </c>
      <c r="R154" s="169" t="s">
        <v>418</v>
      </c>
      <c r="S154" s="169" t="s">
        <v>189</v>
      </c>
      <c r="T154" s="170" t="s">
        <v>209</v>
      </c>
      <c r="U154" s="156">
        <v>0.22700000000000001</v>
      </c>
      <c r="V154" s="156">
        <f>ROUND(E154*U154,2)</f>
        <v>2.66</v>
      </c>
      <c r="W154" s="156"/>
      <c r="X154" s="156" t="s">
        <v>210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211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54"/>
      <c r="B155" s="155"/>
      <c r="C155" s="260" t="s">
        <v>419</v>
      </c>
      <c r="D155" s="261"/>
      <c r="E155" s="261"/>
      <c r="F155" s="261"/>
      <c r="G155" s="261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213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71" t="str">
        <f>C155</f>
        <v>nebo vybourání otvorů průřezové plochy přes 4 m2 v příčkách, včetně pomocného lešení o výšce podlahy do 1900 mm a pro zatížení do 1,5 kPa  (150 kg/m2),</v>
      </c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9" t="s">
        <v>1425</v>
      </c>
      <c r="D156" s="178"/>
      <c r="E156" s="179">
        <v>9.8895</v>
      </c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215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9" t="s">
        <v>1426</v>
      </c>
      <c r="D157" s="178"/>
      <c r="E157" s="179">
        <v>4.4160000000000004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215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9" t="s">
        <v>1427</v>
      </c>
      <c r="D158" s="178"/>
      <c r="E158" s="179">
        <v>-3.1520000000000001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215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9" t="s">
        <v>1428</v>
      </c>
      <c r="D159" s="178"/>
      <c r="E159" s="179">
        <v>1.9319999999999999</v>
      </c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215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9" t="s">
        <v>1429</v>
      </c>
      <c r="D160" s="178"/>
      <c r="E160" s="179">
        <v>-1.379</v>
      </c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215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64">
        <v>27</v>
      </c>
      <c r="B161" s="165" t="s">
        <v>1430</v>
      </c>
      <c r="C161" s="174" t="s">
        <v>1431</v>
      </c>
      <c r="D161" s="166" t="s">
        <v>207</v>
      </c>
      <c r="E161" s="167">
        <v>1.6627000000000001</v>
      </c>
      <c r="F161" s="168"/>
      <c r="G161" s="169">
        <f>ROUND(E161*F161,2)</f>
        <v>0</v>
      </c>
      <c r="H161" s="168"/>
      <c r="I161" s="169">
        <f>ROUND(E161*H161,2)</f>
        <v>0</v>
      </c>
      <c r="J161" s="168"/>
      <c r="K161" s="169">
        <f>ROUND(E161*J161,2)</f>
        <v>0</v>
      </c>
      <c r="L161" s="169">
        <v>15</v>
      </c>
      <c r="M161" s="169">
        <f>G161*(1+L161/100)</f>
        <v>0</v>
      </c>
      <c r="N161" s="169">
        <v>1.2800000000000001E-3</v>
      </c>
      <c r="O161" s="169">
        <f>ROUND(E161*N161,2)</f>
        <v>0</v>
      </c>
      <c r="P161" s="169">
        <v>1.8</v>
      </c>
      <c r="Q161" s="169">
        <f>ROUND(E161*P161,2)</f>
        <v>2.99</v>
      </c>
      <c r="R161" s="169" t="s">
        <v>418</v>
      </c>
      <c r="S161" s="169" t="s">
        <v>189</v>
      </c>
      <c r="T161" s="170" t="s">
        <v>209</v>
      </c>
      <c r="U161" s="156">
        <v>1.52</v>
      </c>
      <c r="V161" s="156">
        <f>ROUND(E161*U161,2)</f>
        <v>2.5299999999999998</v>
      </c>
      <c r="W161" s="156"/>
      <c r="X161" s="156" t="s">
        <v>210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211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54"/>
      <c r="B162" s="155"/>
      <c r="C162" s="260" t="s">
        <v>1432</v>
      </c>
      <c r="D162" s="261"/>
      <c r="E162" s="261"/>
      <c r="F162" s="261"/>
      <c r="G162" s="261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213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71" t="str">
        <f>C162</f>
        <v>nebo vybourání otvorů průřezové plochy přes 4 m2 ve zdivu nadzákladovém, včetně pomocného lešení o výšce podlahy do 1900 mm a pro zatížení do 1,5 kPa  (150 kg/m2)</v>
      </c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9" t="s">
        <v>1433</v>
      </c>
      <c r="D163" s="178"/>
      <c r="E163" s="179">
        <v>1.9779</v>
      </c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215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9" t="s">
        <v>1434</v>
      </c>
      <c r="D164" s="178"/>
      <c r="E164" s="179">
        <v>-0.31519999999999998</v>
      </c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215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64">
        <v>28</v>
      </c>
      <c r="B165" s="165" t="s">
        <v>440</v>
      </c>
      <c r="C165" s="174" t="s">
        <v>441</v>
      </c>
      <c r="D165" s="166" t="s">
        <v>247</v>
      </c>
      <c r="E165" s="167">
        <v>6</v>
      </c>
      <c r="F165" s="168"/>
      <c r="G165" s="169">
        <f>ROUND(E165*F165,2)</f>
        <v>0</v>
      </c>
      <c r="H165" s="168"/>
      <c r="I165" s="169">
        <f>ROUND(E165*H165,2)</f>
        <v>0</v>
      </c>
      <c r="J165" s="168"/>
      <c r="K165" s="169">
        <f>ROUND(E165*J165,2)</f>
        <v>0</v>
      </c>
      <c r="L165" s="169">
        <v>15</v>
      </c>
      <c r="M165" s="169">
        <f>G165*(1+L165/100)</f>
        <v>0</v>
      </c>
      <c r="N165" s="169">
        <v>0</v>
      </c>
      <c r="O165" s="169">
        <f>ROUND(E165*N165,2)</f>
        <v>0</v>
      </c>
      <c r="P165" s="169">
        <v>0.02</v>
      </c>
      <c r="Q165" s="169">
        <f>ROUND(E165*P165,2)</f>
        <v>0.12</v>
      </c>
      <c r="R165" s="169" t="s">
        <v>418</v>
      </c>
      <c r="S165" s="169" t="s">
        <v>189</v>
      </c>
      <c r="T165" s="170" t="s">
        <v>209</v>
      </c>
      <c r="U165" s="156">
        <v>0.05</v>
      </c>
      <c r="V165" s="156">
        <f>ROUND(E165*U165,2)</f>
        <v>0.3</v>
      </c>
      <c r="W165" s="156"/>
      <c r="X165" s="156" t="s">
        <v>210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211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60" t="s">
        <v>442</v>
      </c>
      <c r="D166" s="261"/>
      <c r="E166" s="261"/>
      <c r="F166" s="261"/>
      <c r="G166" s="261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213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33.75" outlineLevel="1" x14ac:dyDescent="0.2">
      <c r="A167" s="164">
        <v>29</v>
      </c>
      <c r="B167" s="165" t="s">
        <v>444</v>
      </c>
      <c r="C167" s="174" t="s">
        <v>445</v>
      </c>
      <c r="D167" s="166" t="s">
        <v>226</v>
      </c>
      <c r="E167" s="167">
        <v>9.2590000000000003</v>
      </c>
      <c r="F167" s="168"/>
      <c r="G167" s="169">
        <f>ROUND(E167*F167,2)</f>
        <v>0</v>
      </c>
      <c r="H167" s="168"/>
      <c r="I167" s="169">
        <f>ROUND(E167*H167,2)</f>
        <v>0</v>
      </c>
      <c r="J167" s="168"/>
      <c r="K167" s="169">
        <f>ROUND(E167*J167,2)</f>
        <v>0</v>
      </c>
      <c r="L167" s="169">
        <v>15</v>
      </c>
      <c r="M167" s="169">
        <f>G167*(1+L167/100)</f>
        <v>0</v>
      </c>
      <c r="N167" s="169">
        <v>1.17E-3</v>
      </c>
      <c r="O167" s="169">
        <f>ROUND(E167*N167,2)</f>
        <v>0.01</v>
      </c>
      <c r="P167" s="169">
        <v>7.5999999999999998E-2</v>
      </c>
      <c r="Q167" s="169">
        <f>ROUND(E167*P167,2)</f>
        <v>0.7</v>
      </c>
      <c r="R167" s="169" t="s">
        <v>418</v>
      </c>
      <c r="S167" s="169" t="s">
        <v>189</v>
      </c>
      <c r="T167" s="170" t="s">
        <v>209</v>
      </c>
      <c r="U167" s="156">
        <v>0.93899999999999995</v>
      </c>
      <c r="V167" s="156">
        <f>ROUND(E167*U167,2)</f>
        <v>8.69</v>
      </c>
      <c r="W167" s="156"/>
      <c r="X167" s="156" t="s">
        <v>210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211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9" t="s">
        <v>1435</v>
      </c>
      <c r="D168" s="178"/>
      <c r="E168" s="179">
        <v>1.7729999999999999</v>
      </c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215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9" t="s">
        <v>1436</v>
      </c>
      <c r="D169" s="178"/>
      <c r="E169" s="179">
        <v>2.758</v>
      </c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215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9" t="s">
        <v>1437</v>
      </c>
      <c r="D170" s="178"/>
      <c r="E170" s="179">
        <v>4.7279999999999998</v>
      </c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215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64">
        <v>30</v>
      </c>
      <c r="B171" s="165" t="s">
        <v>1438</v>
      </c>
      <c r="C171" s="174" t="s">
        <v>1439</v>
      </c>
      <c r="D171" s="166" t="s">
        <v>232</v>
      </c>
      <c r="E171" s="167">
        <v>3.6</v>
      </c>
      <c r="F171" s="168"/>
      <c r="G171" s="169">
        <f>ROUND(E171*F171,2)</f>
        <v>0</v>
      </c>
      <c r="H171" s="168"/>
      <c r="I171" s="169">
        <f>ROUND(E171*H171,2)</f>
        <v>0</v>
      </c>
      <c r="J171" s="168"/>
      <c r="K171" s="169">
        <f>ROUND(E171*J171,2)</f>
        <v>0</v>
      </c>
      <c r="L171" s="169">
        <v>15</v>
      </c>
      <c r="M171" s="169">
        <f>G171*(1+L171/100)</f>
        <v>0</v>
      </c>
      <c r="N171" s="169">
        <v>0</v>
      </c>
      <c r="O171" s="169">
        <f>ROUND(E171*N171,2)</f>
        <v>0</v>
      </c>
      <c r="P171" s="169">
        <v>1.1129999999999999E-2</v>
      </c>
      <c r="Q171" s="169">
        <f>ROUND(E171*P171,2)</f>
        <v>0.04</v>
      </c>
      <c r="R171" s="169" t="s">
        <v>418</v>
      </c>
      <c r="S171" s="169" t="s">
        <v>189</v>
      </c>
      <c r="T171" s="170" t="s">
        <v>209</v>
      </c>
      <c r="U171" s="156">
        <v>8.3000000000000004E-2</v>
      </c>
      <c r="V171" s="156">
        <f>ROUND(E171*U171,2)</f>
        <v>0.3</v>
      </c>
      <c r="W171" s="156"/>
      <c r="X171" s="156" t="s">
        <v>210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211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9" t="s">
        <v>1440</v>
      </c>
      <c r="D172" s="178"/>
      <c r="E172" s="179">
        <v>3.6</v>
      </c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215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64">
        <v>31</v>
      </c>
      <c r="B173" s="165" t="s">
        <v>452</v>
      </c>
      <c r="C173" s="174" t="s">
        <v>453</v>
      </c>
      <c r="D173" s="166" t="s">
        <v>232</v>
      </c>
      <c r="E173" s="167">
        <v>0.37</v>
      </c>
      <c r="F173" s="168"/>
      <c r="G173" s="169">
        <f>ROUND(E173*F173,2)</f>
        <v>0</v>
      </c>
      <c r="H173" s="168"/>
      <c r="I173" s="169">
        <f>ROUND(E173*H173,2)</f>
        <v>0</v>
      </c>
      <c r="J173" s="168"/>
      <c r="K173" s="169">
        <f>ROUND(E173*J173,2)</f>
        <v>0</v>
      </c>
      <c r="L173" s="169">
        <v>15</v>
      </c>
      <c r="M173" s="169">
        <f>G173*(1+L173/100)</f>
        <v>0</v>
      </c>
      <c r="N173" s="169">
        <v>0</v>
      </c>
      <c r="O173" s="169">
        <f>ROUND(E173*N173,2)</f>
        <v>0</v>
      </c>
      <c r="P173" s="169">
        <v>5.6520000000000001E-2</v>
      </c>
      <c r="Q173" s="169">
        <f>ROUND(E173*P173,2)</f>
        <v>0.02</v>
      </c>
      <c r="R173" s="169" t="s">
        <v>418</v>
      </c>
      <c r="S173" s="169" t="s">
        <v>189</v>
      </c>
      <c r="T173" s="170" t="s">
        <v>209</v>
      </c>
      <c r="U173" s="156">
        <v>5.5</v>
      </c>
      <c r="V173" s="156">
        <f>ROUND(E173*U173,2)</f>
        <v>2.04</v>
      </c>
      <c r="W173" s="156"/>
      <c r="X173" s="156" t="s">
        <v>210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211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9" t="s">
        <v>1441</v>
      </c>
      <c r="D174" s="178"/>
      <c r="E174" s="179">
        <v>0.37</v>
      </c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215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64">
        <v>32</v>
      </c>
      <c r="B175" s="165" t="s">
        <v>473</v>
      </c>
      <c r="C175" s="174" t="s">
        <v>474</v>
      </c>
      <c r="D175" s="166" t="s">
        <v>232</v>
      </c>
      <c r="E175" s="167">
        <v>8.18</v>
      </c>
      <c r="F175" s="168"/>
      <c r="G175" s="169">
        <f>ROUND(E175*F175,2)</f>
        <v>0</v>
      </c>
      <c r="H175" s="168"/>
      <c r="I175" s="169">
        <f>ROUND(E175*H175,2)</f>
        <v>0</v>
      </c>
      <c r="J175" s="168"/>
      <c r="K175" s="169">
        <f>ROUND(E175*J175,2)</f>
        <v>0</v>
      </c>
      <c r="L175" s="169">
        <v>15</v>
      </c>
      <c r="M175" s="169">
        <f>G175*(1+L175/100)</f>
        <v>0</v>
      </c>
      <c r="N175" s="169">
        <v>0</v>
      </c>
      <c r="O175" s="169">
        <f>ROUND(E175*N175,2)</f>
        <v>0</v>
      </c>
      <c r="P175" s="169">
        <v>1.4999999999999999E-2</v>
      </c>
      <c r="Q175" s="169">
        <f>ROUND(E175*P175,2)</f>
        <v>0.12</v>
      </c>
      <c r="R175" s="169" t="s">
        <v>418</v>
      </c>
      <c r="S175" s="169" t="s">
        <v>189</v>
      </c>
      <c r="T175" s="170" t="s">
        <v>209</v>
      </c>
      <c r="U175" s="156">
        <v>0.70599999999999996</v>
      </c>
      <c r="V175" s="156">
        <f>ROUND(E175*U175,2)</f>
        <v>5.78</v>
      </c>
      <c r="W175" s="156"/>
      <c r="X175" s="156" t="s">
        <v>210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211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9" t="s">
        <v>1377</v>
      </c>
      <c r="D176" s="178"/>
      <c r="E176" s="179">
        <v>4.0599999999999996</v>
      </c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215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9" t="s">
        <v>1378</v>
      </c>
      <c r="D177" s="178"/>
      <c r="E177" s="179">
        <v>4.12</v>
      </c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215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64">
        <v>33</v>
      </c>
      <c r="B178" s="165" t="s">
        <v>486</v>
      </c>
      <c r="C178" s="174" t="s">
        <v>487</v>
      </c>
      <c r="D178" s="166" t="s">
        <v>226</v>
      </c>
      <c r="E178" s="167">
        <v>72.36</v>
      </c>
      <c r="F178" s="168"/>
      <c r="G178" s="169">
        <f>ROUND(E178*F178,2)</f>
        <v>0</v>
      </c>
      <c r="H178" s="168"/>
      <c r="I178" s="169">
        <f>ROUND(E178*H178,2)</f>
        <v>0</v>
      </c>
      <c r="J178" s="168"/>
      <c r="K178" s="169">
        <f>ROUND(E178*J178,2)</f>
        <v>0</v>
      </c>
      <c r="L178" s="169">
        <v>15</v>
      </c>
      <c r="M178" s="169">
        <f>G178*(1+L178/100)</f>
        <v>0</v>
      </c>
      <c r="N178" s="169">
        <v>0</v>
      </c>
      <c r="O178" s="169">
        <f>ROUND(E178*N178,2)</f>
        <v>0</v>
      </c>
      <c r="P178" s="169">
        <v>0.01</v>
      </c>
      <c r="Q178" s="169">
        <f>ROUND(E178*P178,2)</f>
        <v>0.72</v>
      </c>
      <c r="R178" s="169" t="s">
        <v>418</v>
      </c>
      <c r="S178" s="169" t="s">
        <v>189</v>
      </c>
      <c r="T178" s="170" t="s">
        <v>209</v>
      </c>
      <c r="U178" s="156">
        <v>0.1</v>
      </c>
      <c r="V178" s="156">
        <f>ROUND(E178*U178,2)</f>
        <v>7.24</v>
      </c>
      <c r="W178" s="156"/>
      <c r="X178" s="156" t="s">
        <v>210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211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9" t="s">
        <v>1442</v>
      </c>
      <c r="D179" s="178"/>
      <c r="E179" s="179">
        <v>72.36</v>
      </c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215</v>
      </c>
      <c r="AH179" s="147">
        <v>5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64">
        <v>34</v>
      </c>
      <c r="B180" s="165" t="s">
        <v>489</v>
      </c>
      <c r="C180" s="174" t="s">
        <v>490</v>
      </c>
      <c r="D180" s="166" t="s">
        <v>226</v>
      </c>
      <c r="E180" s="167">
        <v>148.29900000000001</v>
      </c>
      <c r="F180" s="168"/>
      <c r="G180" s="169">
        <f>ROUND(E180*F180,2)</f>
        <v>0</v>
      </c>
      <c r="H180" s="168"/>
      <c r="I180" s="169">
        <f>ROUND(E180*H180,2)</f>
        <v>0</v>
      </c>
      <c r="J180" s="168"/>
      <c r="K180" s="169">
        <f>ROUND(E180*J180,2)</f>
        <v>0</v>
      </c>
      <c r="L180" s="169">
        <v>15</v>
      </c>
      <c r="M180" s="169">
        <f>G180*(1+L180/100)</f>
        <v>0</v>
      </c>
      <c r="N180" s="169">
        <v>0</v>
      </c>
      <c r="O180" s="169">
        <f>ROUND(E180*N180,2)</f>
        <v>0</v>
      </c>
      <c r="P180" s="169">
        <v>0.01</v>
      </c>
      <c r="Q180" s="169">
        <f>ROUND(E180*P180,2)</f>
        <v>1.48</v>
      </c>
      <c r="R180" s="169" t="s">
        <v>418</v>
      </c>
      <c r="S180" s="169" t="s">
        <v>189</v>
      </c>
      <c r="T180" s="170" t="s">
        <v>209</v>
      </c>
      <c r="U180" s="156">
        <v>0.08</v>
      </c>
      <c r="V180" s="156">
        <f>ROUND(E180*U180,2)</f>
        <v>11.86</v>
      </c>
      <c r="W180" s="156"/>
      <c r="X180" s="156" t="s">
        <v>210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211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9" t="s">
        <v>1443</v>
      </c>
      <c r="D181" s="178"/>
      <c r="E181" s="179">
        <v>148.29900000000001</v>
      </c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215</v>
      </c>
      <c r="AH181" s="147">
        <v>5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64">
        <v>35</v>
      </c>
      <c r="B182" s="165" t="s">
        <v>492</v>
      </c>
      <c r="C182" s="174" t="s">
        <v>493</v>
      </c>
      <c r="D182" s="166" t="s">
        <v>226</v>
      </c>
      <c r="E182" s="167">
        <v>5.0838000000000001</v>
      </c>
      <c r="F182" s="168"/>
      <c r="G182" s="169">
        <f>ROUND(E182*F182,2)</f>
        <v>0</v>
      </c>
      <c r="H182" s="168"/>
      <c r="I182" s="169">
        <f>ROUND(E182*H182,2)</f>
        <v>0</v>
      </c>
      <c r="J182" s="168"/>
      <c r="K182" s="169">
        <f>ROUND(E182*J182,2)</f>
        <v>0</v>
      </c>
      <c r="L182" s="169">
        <v>15</v>
      </c>
      <c r="M182" s="169">
        <f>G182*(1+L182/100)</f>
        <v>0</v>
      </c>
      <c r="N182" s="169">
        <v>0</v>
      </c>
      <c r="O182" s="169">
        <f>ROUND(E182*N182,2)</f>
        <v>0</v>
      </c>
      <c r="P182" s="169">
        <v>6.8000000000000005E-2</v>
      </c>
      <c r="Q182" s="169">
        <f>ROUND(E182*P182,2)</f>
        <v>0.35</v>
      </c>
      <c r="R182" s="169" t="s">
        <v>418</v>
      </c>
      <c r="S182" s="169" t="s">
        <v>189</v>
      </c>
      <c r="T182" s="170" t="s">
        <v>209</v>
      </c>
      <c r="U182" s="156">
        <v>0.3</v>
      </c>
      <c r="V182" s="156">
        <f>ROUND(E182*U182,2)</f>
        <v>1.53</v>
      </c>
      <c r="W182" s="156"/>
      <c r="X182" s="156" t="s">
        <v>210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211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60" t="s">
        <v>494</v>
      </c>
      <c r="D183" s="261"/>
      <c r="E183" s="261"/>
      <c r="F183" s="261"/>
      <c r="G183" s="261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213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9" t="s">
        <v>1444</v>
      </c>
      <c r="D184" s="178"/>
      <c r="E184" s="179">
        <v>0.66</v>
      </c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215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9" t="s">
        <v>1445</v>
      </c>
      <c r="D185" s="178"/>
      <c r="E185" s="179">
        <v>4.4238</v>
      </c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215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x14ac:dyDescent="0.2">
      <c r="A186" s="158" t="s">
        <v>184</v>
      </c>
      <c r="B186" s="159" t="s">
        <v>92</v>
      </c>
      <c r="C186" s="173" t="s">
        <v>93</v>
      </c>
      <c r="D186" s="160"/>
      <c r="E186" s="161"/>
      <c r="F186" s="162"/>
      <c r="G186" s="162">
        <f>SUMIF(AG187:AG191,"&lt;&gt;NOR",G187:G191)</f>
        <v>0</v>
      </c>
      <c r="H186" s="162"/>
      <c r="I186" s="162">
        <f>SUM(I187:I191)</f>
        <v>0</v>
      </c>
      <c r="J186" s="162"/>
      <c r="K186" s="162">
        <f>SUM(K187:K191)</f>
        <v>0</v>
      </c>
      <c r="L186" s="162"/>
      <c r="M186" s="162">
        <f>SUM(M187:M191)</f>
        <v>0</v>
      </c>
      <c r="N186" s="162"/>
      <c r="O186" s="162">
        <f>SUM(O187:O191)</f>
        <v>0</v>
      </c>
      <c r="P186" s="162"/>
      <c r="Q186" s="162">
        <f>SUM(Q187:Q191)</f>
        <v>0</v>
      </c>
      <c r="R186" s="162"/>
      <c r="S186" s="162"/>
      <c r="T186" s="163"/>
      <c r="U186" s="157"/>
      <c r="V186" s="157">
        <f>SUM(V187:V191)</f>
        <v>15.22</v>
      </c>
      <c r="W186" s="157"/>
      <c r="X186" s="157"/>
      <c r="AG186" t="s">
        <v>185</v>
      </c>
    </row>
    <row r="187" spans="1:60" ht="33.75" outlineLevel="1" x14ac:dyDescent="0.2">
      <c r="A187" s="164">
        <v>36</v>
      </c>
      <c r="B187" s="165" t="s">
        <v>500</v>
      </c>
      <c r="C187" s="174" t="s">
        <v>501</v>
      </c>
      <c r="D187" s="166" t="s">
        <v>252</v>
      </c>
      <c r="E187" s="167">
        <v>16.21461</v>
      </c>
      <c r="F187" s="168"/>
      <c r="G187" s="169">
        <f>ROUND(E187*F187,2)</f>
        <v>0</v>
      </c>
      <c r="H187" s="168"/>
      <c r="I187" s="169">
        <f>ROUND(E187*H187,2)</f>
        <v>0</v>
      </c>
      <c r="J187" s="168"/>
      <c r="K187" s="169">
        <f>ROUND(E187*J187,2)</f>
        <v>0</v>
      </c>
      <c r="L187" s="169">
        <v>15</v>
      </c>
      <c r="M187" s="169">
        <f>G187*(1+L187/100)</f>
        <v>0</v>
      </c>
      <c r="N187" s="169">
        <v>0</v>
      </c>
      <c r="O187" s="169">
        <f>ROUND(E187*N187,2)</f>
        <v>0</v>
      </c>
      <c r="P187" s="169">
        <v>0</v>
      </c>
      <c r="Q187" s="169">
        <f>ROUND(E187*P187,2)</f>
        <v>0</v>
      </c>
      <c r="R187" s="169" t="s">
        <v>208</v>
      </c>
      <c r="S187" s="169" t="s">
        <v>189</v>
      </c>
      <c r="T187" s="170" t="s">
        <v>209</v>
      </c>
      <c r="U187" s="156">
        <v>0.9385</v>
      </c>
      <c r="V187" s="156">
        <f>ROUND(E187*U187,2)</f>
        <v>15.22</v>
      </c>
      <c r="W187" s="156"/>
      <c r="X187" s="156" t="s">
        <v>502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503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60" t="s">
        <v>504</v>
      </c>
      <c r="D188" s="261"/>
      <c r="E188" s="261"/>
      <c r="F188" s="261"/>
      <c r="G188" s="261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213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9" t="s">
        <v>505</v>
      </c>
      <c r="D189" s="178"/>
      <c r="E189" s="179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215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9" t="s">
        <v>1446</v>
      </c>
      <c r="D190" s="178"/>
      <c r="E190" s="179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215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9" t="s">
        <v>1447</v>
      </c>
      <c r="D191" s="178"/>
      <c r="E191" s="179">
        <v>16.21461</v>
      </c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215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x14ac:dyDescent="0.2">
      <c r="A192" s="158" t="s">
        <v>184</v>
      </c>
      <c r="B192" s="159" t="s">
        <v>97</v>
      </c>
      <c r="C192" s="173" t="s">
        <v>98</v>
      </c>
      <c r="D192" s="160"/>
      <c r="E192" s="161"/>
      <c r="F192" s="162"/>
      <c r="G192" s="162">
        <f>SUMIF(AG193:AG215,"&lt;&gt;NOR",G193:G215)</f>
        <v>0</v>
      </c>
      <c r="H192" s="162"/>
      <c r="I192" s="162">
        <f>SUM(I193:I215)</f>
        <v>0</v>
      </c>
      <c r="J192" s="162"/>
      <c r="K192" s="162">
        <f>SUM(K193:K215)</f>
        <v>0</v>
      </c>
      <c r="L192" s="162"/>
      <c r="M192" s="162">
        <f>SUM(M193:M215)</f>
        <v>0</v>
      </c>
      <c r="N192" s="162"/>
      <c r="O192" s="162">
        <f>SUM(O193:O215)</f>
        <v>6.9999999999999993E-2</v>
      </c>
      <c r="P192" s="162"/>
      <c r="Q192" s="162">
        <f>SUM(Q193:Q215)</f>
        <v>0</v>
      </c>
      <c r="R192" s="162"/>
      <c r="S192" s="162"/>
      <c r="T192" s="163"/>
      <c r="U192" s="157"/>
      <c r="V192" s="157">
        <f>SUM(V193:V215)</f>
        <v>11.58</v>
      </c>
      <c r="W192" s="157"/>
      <c r="X192" s="157"/>
      <c r="AG192" t="s">
        <v>185</v>
      </c>
    </row>
    <row r="193" spans="1:60" outlineLevel="1" x14ac:dyDescent="0.2">
      <c r="A193" s="164">
        <v>37</v>
      </c>
      <c r="B193" s="165" t="s">
        <v>509</v>
      </c>
      <c r="C193" s="174" t="s">
        <v>510</v>
      </c>
      <c r="D193" s="166" t="s">
        <v>226</v>
      </c>
      <c r="E193" s="167">
        <v>18.100000000000001</v>
      </c>
      <c r="F193" s="168"/>
      <c r="G193" s="169">
        <f>ROUND(E193*F193,2)</f>
        <v>0</v>
      </c>
      <c r="H193" s="168"/>
      <c r="I193" s="169">
        <f>ROUND(E193*H193,2)</f>
        <v>0</v>
      </c>
      <c r="J193" s="168"/>
      <c r="K193" s="169">
        <f>ROUND(E193*J193,2)</f>
        <v>0</v>
      </c>
      <c r="L193" s="169">
        <v>15</v>
      </c>
      <c r="M193" s="169">
        <f>G193*(1+L193/100)</f>
        <v>0</v>
      </c>
      <c r="N193" s="169">
        <v>2.1000000000000001E-4</v>
      </c>
      <c r="O193" s="169">
        <f>ROUND(E193*N193,2)</f>
        <v>0</v>
      </c>
      <c r="P193" s="169">
        <v>0</v>
      </c>
      <c r="Q193" s="169">
        <f>ROUND(E193*P193,2)</f>
        <v>0</v>
      </c>
      <c r="R193" s="169" t="s">
        <v>511</v>
      </c>
      <c r="S193" s="169" t="s">
        <v>189</v>
      </c>
      <c r="T193" s="170" t="s">
        <v>209</v>
      </c>
      <c r="U193" s="156">
        <v>9.5000000000000001E-2</v>
      </c>
      <c r="V193" s="156">
        <f>ROUND(E193*U193,2)</f>
        <v>1.72</v>
      </c>
      <c r="W193" s="156"/>
      <c r="X193" s="156" t="s">
        <v>210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211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9" t="s">
        <v>1448</v>
      </c>
      <c r="D194" s="178"/>
      <c r="E194" s="179">
        <v>18.100000000000001</v>
      </c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215</v>
      </c>
      <c r="AH194" s="147">
        <v>5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64">
        <v>38</v>
      </c>
      <c r="B195" s="165" t="s">
        <v>513</v>
      </c>
      <c r="C195" s="174" t="s">
        <v>514</v>
      </c>
      <c r="D195" s="166" t="s">
        <v>226</v>
      </c>
      <c r="E195" s="167">
        <v>18.100000000000001</v>
      </c>
      <c r="F195" s="168"/>
      <c r="G195" s="169">
        <f>ROUND(E195*F195,2)</f>
        <v>0</v>
      </c>
      <c r="H195" s="168"/>
      <c r="I195" s="169">
        <f>ROUND(E195*H195,2)</f>
        <v>0</v>
      </c>
      <c r="J195" s="168"/>
      <c r="K195" s="169">
        <f>ROUND(E195*J195,2)</f>
        <v>0</v>
      </c>
      <c r="L195" s="169">
        <v>15</v>
      </c>
      <c r="M195" s="169">
        <f>G195*(1+L195/100)</f>
        <v>0</v>
      </c>
      <c r="N195" s="169">
        <v>3.3999999999999998E-3</v>
      </c>
      <c r="O195" s="169">
        <f>ROUND(E195*N195,2)</f>
        <v>0.06</v>
      </c>
      <c r="P195" s="169">
        <v>0</v>
      </c>
      <c r="Q195" s="169">
        <f>ROUND(E195*P195,2)</f>
        <v>0</v>
      </c>
      <c r="R195" s="169" t="s">
        <v>511</v>
      </c>
      <c r="S195" s="169" t="s">
        <v>189</v>
      </c>
      <c r="T195" s="170" t="s">
        <v>209</v>
      </c>
      <c r="U195" s="156">
        <v>0.38500000000000001</v>
      </c>
      <c r="V195" s="156">
        <f>ROUND(E195*U195,2)</f>
        <v>6.97</v>
      </c>
      <c r="W195" s="156"/>
      <c r="X195" s="156" t="s">
        <v>210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211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49" t="s">
        <v>515</v>
      </c>
      <c r="D196" s="250"/>
      <c r="E196" s="250"/>
      <c r="F196" s="250"/>
      <c r="G196" s="250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194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9" t="s">
        <v>1449</v>
      </c>
      <c r="D197" s="178"/>
      <c r="E197" s="179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215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9" t="s">
        <v>1395</v>
      </c>
      <c r="D198" s="178"/>
      <c r="E198" s="179">
        <v>8.7799999999999994</v>
      </c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215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9" t="s">
        <v>1450</v>
      </c>
      <c r="D199" s="178"/>
      <c r="E199" s="179">
        <v>4.04</v>
      </c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215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9" t="s">
        <v>1393</v>
      </c>
      <c r="D200" s="178"/>
      <c r="E200" s="179">
        <v>3.7</v>
      </c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215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9" t="s">
        <v>1394</v>
      </c>
      <c r="D201" s="178"/>
      <c r="E201" s="179">
        <v>1.58</v>
      </c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215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2.5" outlineLevel="1" x14ac:dyDescent="0.2">
      <c r="A202" s="164">
        <v>39</v>
      </c>
      <c r="B202" s="165" t="s">
        <v>518</v>
      </c>
      <c r="C202" s="174" t="s">
        <v>519</v>
      </c>
      <c r="D202" s="166" t="s">
        <v>232</v>
      </c>
      <c r="E202" s="167">
        <v>20.16</v>
      </c>
      <c r="F202" s="168"/>
      <c r="G202" s="169">
        <f>ROUND(E202*F202,2)</f>
        <v>0</v>
      </c>
      <c r="H202" s="168"/>
      <c r="I202" s="169">
        <f>ROUND(E202*H202,2)</f>
        <v>0</v>
      </c>
      <c r="J202" s="168"/>
      <c r="K202" s="169">
        <f>ROUND(E202*J202,2)</f>
        <v>0</v>
      </c>
      <c r="L202" s="169">
        <v>15</v>
      </c>
      <c r="M202" s="169">
        <f>G202*(1+L202/100)</f>
        <v>0</v>
      </c>
      <c r="N202" s="169">
        <v>2.9E-4</v>
      </c>
      <c r="O202" s="169">
        <f>ROUND(E202*N202,2)</f>
        <v>0.01</v>
      </c>
      <c r="P202" s="169">
        <v>0</v>
      </c>
      <c r="Q202" s="169">
        <f>ROUND(E202*P202,2)</f>
        <v>0</v>
      </c>
      <c r="R202" s="169" t="s">
        <v>511</v>
      </c>
      <c r="S202" s="169" t="s">
        <v>189</v>
      </c>
      <c r="T202" s="170" t="s">
        <v>209</v>
      </c>
      <c r="U202" s="156">
        <v>0.11</v>
      </c>
      <c r="V202" s="156">
        <f>ROUND(E202*U202,2)</f>
        <v>2.2200000000000002</v>
      </c>
      <c r="W202" s="156"/>
      <c r="X202" s="156" t="s">
        <v>210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211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9" t="s">
        <v>1451</v>
      </c>
      <c r="D203" s="178"/>
      <c r="E203" s="179">
        <v>11.24</v>
      </c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215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9" t="s">
        <v>1452</v>
      </c>
      <c r="D204" s="178"/>
      <c r="E204" s="179">
        <v>-3.2</v>
      </c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215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9" t="s">
        <v>1453</v>
      </c>
      <c r="D205" s="178"/>
      <c r="E205" s="179">
        <v>8.26</v>
      </c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215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9" t="s">
        <v>523</v>
      </c>
      <c r="D206" s="178"/>
      <c r="E206" s="179">
        <v>-0.7</v>
      </c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215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9" t="s">
        <v>1454</v>
      </c>
      <c r="D207" s="178"/>
      <c r="E207" s="179">
        <v>5.26</v>
      </c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215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9" t="s">
        <v>523</v>
      </c>
      <c r="D208" s="178"/>
      <c r="E208" s="179">
        <v>-0.7</v>
      </c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215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64">
        <v>40</v>
      </c>
      <c r="B209" s="165" t="s">
        <v>525</v>
      </c>
      <c r="C209" s="174" t="s">
        <v>526</v>
      </c>
      <c r="D209" s="166" t="s">
        <v>232</v>
      </c>
      <c r="E209" s="167">
        <v>4</v>
      </c>
      <c r="F209" s="168"/>
      <c r="G209" s="169">
        <f>ROUND(E209*F209,2)</f>
        <v>0</v>
      </c>
      <c r="H209" s="168"/>
      <c r="I209" s="169">
        <f>ROUND(E209*H209,2)</f>
        <v>0</v>
      </c>
      <c r="J209" s="168"/>
      <c r="K209" s="169">
        <f>ROUND(E209*J209,2)</f>
        <v>0</v>
      </c>
      <c r="L209" s="169">
        <v>15</v>
      </c>
      <c r="M209" s="169">
        <f>G209*(1+L209/100)</f>
        <v>0</v>
      </c>
      <c r="N209" s="169">
        <v>2.9E-4</v>
      </c>
      <c r="O209" s="169">
        <f>ROUND(E209*N209,2)</f>
        <v>0</v>
      </c>
      <c r="P209" s="169">
        <v>0</v>
      </c>
      <c r="Q209" s="169">
        <f>ROUND(E209*P209,2)</f>
        <v>0</v>
      </c>
      <c r="R209" s="169" t="s">
        <v>511</v>
      </c>
      <c r="S209" s="169" t="s">
        <v>189</v>
      </c>
      <c r="T209" s="170" t="s">
        <v>209</v>
      </c>
      <c r="U209" s="156">
        <v>0.14000000000000001</v>
      </c>
      <c r="V209" s="156">
        <f>ROUND(E209*U209,2)</f>
        <v>0.56000000000000005</v>
      </c>
      <c r="W209" s="156"/>
      <c r="X209" s="156" t="s">
        <v>210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211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9" t="s">
        <v>527</v>
      </c>
      <c r="D210" s="178"/>
      <c r="E210" s="179">
        <v>4</v>
      </c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215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64">
        <v>41</v>
      </c>
      <c r="B211" s="165" t="s">
        <v>528</v>
      </c>
      <c r="C211" s="174" t="s">
        <v>529</v>
      </c>
      <c r="D211" s="166" t="s">
        <v>252</v>
      </c>
      <c r="E211" s="167">
        <v>7.2349999999999998E-2</v>
      </c>
      <c r="F211" s="168"/>
      <c r="G211" s="169">
        <f>ROUND(E211*F211,2)</f>
        <v>0</v>
      </c>
      <c r="H211" s="168"/>
      <c r="I211" s="169">
        <f>ROUND(E211*H211,2)</f>
        <v>0</v>
      </c>
      <c r="J211" s="168"/>
      <c r="K211" s="169">
        <f>ROUND(E211*J211,2)</f>
        <v>0</v>
      </c>
      <c r="L211" s="169">
        <v>15</v>
      </c>
      <c r="M211" s="169">
        <f>G211*(1+L211/100)</f>
        <v>0</v>
      </c>
      <c r="N211" s="169">
        <v>0</v>
      </c>
      <c r="O211" s="169">
        <f>ROUND(E211*N211,2)</f>
        <v>0</v>
      </c>
      <c r="P211" s="169">
        <v>0</v>
      </c>
      <c r="Q211" s="169">
        <f>ROUND(E211*P211,2)</f>
        <v>0</v>
      </c>
      <c r="R211" s="169" t="s">
        <v>511</v>
      </c>
      <c r="S211" s="169" t="s">
        <v>189</v>
      </c>
      <c r="T211" s="170" t="s">
        <v>209</v>
      </c>
      <c r="U211" s="156">
        <v>1.5669999999999999</v>
      </c>
      <c r="V211" s="156">
        <f>ROUND(E211*U211,2)</f>
        <v>0.11</v>
      </c>
      <c r="W211" s="156"/>
      <c r="X211" s="156" t="s">
        <v>502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503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60" t="s">
        <v>530</v>
      </c>
      <c r="D212" s="261"/>
      <c r="E212" s="261"/>
      <c r="F212" s="261"/>
      <c r="G212" s="261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213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9" t="s">
        <v>505</v>
      </c>
      <c r="D213" s="178"/>
      <c r="E213" s="179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215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9" t="s">
        <v>1455</v>
      </c>
      <c r="D214" s="178"/>
      <c r="E214" s="179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215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9" t="s">
        <v>1456</v>
      </c>
      <c r="D215" s="178"/>
      <c r="E215" s="179">
        <v>7.2349999999999998E-2</v>
      </c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215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x14ac:dyDescent="0.2">
      <c r="A216" s="158" t="s">
        <v>184</v>
      </c>
      <c r="B216" s="159" t="s">
        <v>99</v>
      </c>
      <c r="C216" s="173" t="s">
        <v>100</v>
      </c>
      <c r="D216" s="160"/>
      <c r="E216" s="161"/>
      <c r="F216" s="162"/>
      <c r="G216" s="162">
        <f>SUMIF(AG217:AG234,"&lt;&gt;NOR",G217:G234)</f>
        <v>0</v>
      </c>
      <c r="H216" s="162"/>
      <c r="I216" s="162">
        <f>SUM(I217:I234)</f>
        <v>0</v>
      </c>
      <c r="J216" s="162"/>
      <c r="K216" s="162">
        <f>SUM(K217:K234)</f>
        <v>0</v>
      </c>
      <c r="L216" s="162"/>
      <c r="M216" s="162">
        <f>SUM(M217:M234)</f>
        <v>0</v>
      </c>
      <c r="N216" s="162"/>
      <c r="O216" s="162">
        <f>SUM(O217:O234)</f>
        <v>0.15</v>
      </c>
      <c r="P216" s="162"/>
      <c r="Q216" s="162">
        <f>SUM(Q217:Q234)</f>
        <v>0</v>
      </c>
      <c r="R216" s="162"/>
      <c r="S216" s="162"/>
      <c r="T216" s="163"/>
      <c r="U216" s="157"/>
      <c r="V216" s="157">
        <f>SUM(V217:V234)</f>
        <v>6.2899999999999991</v>
      </c>
      <c r="W216" s="157"/>
      <c r="X216" s="157"/>
      <c r="AG216" t="s">
        <v>185</v>
      </c>
    </row>
    <row r="217" spans="1:60" outlineLevel="1" x14ac:dyDescent="0.2">
      <c r="A217" s="164">
        <v>42</v>
      </c>
      <c r="B217" s="165" t="s">
        <v>533</v>
      </c>
      <c r="C217" s="174" t="s">
        <v>534</v>
      </c>
      <c r="D217" s="166" t="s">
        <v>226</v>
      </c>
      <c r="E217" s="167">
        <v>63.58</v>
      </c>
      <c r="F217" s="168"/>
      <c r="G217" s="169">
        <f>ROUND(E217*F217,2)</f>
        <v>0</v>
      </c>
      <c r="H217" s="168"/>
      <c r="I217" s="169">
        <f>ROUND(E217*H217,2)</f>
        <v>0</v>
      </c>
      <c r="J217" s="168"/>
      <c r="K217" s="169">
        <f>ROUND(E217*J217,2)</f>
        <v>0</v>
      </c>
      <c r="L217" s="169">
        <v>15</v>
      </c>
      <c r="M217" s="169">
        <f>G217*(1+L217/100)</f>
        <v>0</v>
      </c>
      <c r="N217" s="169">
        <v>0</v>
      </c>
      <c r="O217" s="169">
        <f>ROUND(E217*N217,2)</f>
        <v>0</v>
      </c>
      <c r="P217" s="169">
        <v>0</v>
      </c>
      <c r="Q217" s="169">
        <f>ROUND(E217*P217,2)</f>
        <v>0</v>
      </c>
      <c r="R217" s="169" t="s">
        <v>535</v>
      </c>
      <c r="S217" s="169" t="s">
        <v>189</v>
      </c>
      <c r="T217" s="170" t="s">
        <v>209</v>
      </c>
      <c r="U217" s="156">
        <v>0.08</v>
      </c>
      <c r="V217" s="156">
        <f>ROUND(E217*U217,2)</f>
        <v>5.09</v>
      </c>
      <c r="W217" s="156"/>
      <c r="X217" s="156" t="s">
        <v>210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211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9" t="s">
        <v>1421</v>
      </c>
      <c r="D218" s="178"/>
      <c r="E218" s="179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215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9" t="s">
        <v>1396</v>
      </c>
      <c r="D219" s="178"/>
      <c r="E219" s="179">
        <v>24.86</v>
      </c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215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9" t="s">
        <v>1397</v>
      </c>
      <c r="D220" s="178"/>
      <c r="E220" s="179">
        <v>17.23</v>
      </c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215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9" t="s">
        <v>1398</v>
      </c>
      <c r="D221" s="178"/>
      <c r="E221" s="179">
        <v>14.29</v>
      </c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215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9" t="s">
        <v>1399</v>
      </c>
      <c r="D222" s="178"/>
      <c r="E222" s="179">
        <v>7.2</v>
      </c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215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64">
        <v>43</v>
      </c>
      <c r="B223" s="165" t="s">
        <v>537</v>
      </c>
      <c r="C223" s="174" t="s">
        <v>1457</v>
      </c>
      <c r="D223" s="166" t="s">
        <v>226</v>
      </c>
      <c r="E223" s="167">
        <v>3.7</v>
      </c>
      <c r="F223" s="168"/>
      <c r="G223" s="169">
        <f>ROUND(E223*F223,2)</f>
        <v>0</v>
      </c>
      <c r="H223" s="168"/>
      <c r="I223" s="169">
        <f>ROUND(E223*H223,2)</f>
        <v>0</v>
      </c>
      <c r="J223" s="168"/>
      <c r="K223" s="169">
        <f>ROUND(E223*J223,2)</f>
        <v>0</v>
      </c>
      <c r="L223" s="169">
        <v>15</v>
      </c>
      <c r="M223" s="169">
        <f>G223*(1+L223/100)</f>
        <v>0</v>
      </c>
      <c r="N223" s="169">
        <v>6.5100000000000002E-3</v>
      </c>
      <c r="O223" s="169">
        <f>ROUND(E223*N223,2)</f>
        <v>0.02</v>
      </c>
      <c r="P223" s="169">
        <v>0</v>
      </c>
      <c r="Q223" s="169">
        <f>ROUND(E223*P223,2)</f>
        <v>0</v>
      </c>
      <c r="R223" s="169" t="s">
        <v>535</v>
      </c>
      <c r="S223" s="169" t="s">
        <v>281</v>
      </c>
      <c r="T223" s="170" t="s">
        <v>190</v>
      </c>
      <c r="U223" s="156">
        <v>0.25</v>
      </c>
      <c r="V223" s="156">
        <f>ROUND(E223*U223,2)</f>
        <v>0.93</v>
      </c>
      <c r="W223" s="156"/>
      <c r="X223" s="156" t="s">
        <v>210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211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33.75" outlineLevel="1" x14ac:dyDescent="0.2">
      <c r="A224" s="154"/>
      <c r="B224" s="155"/>
      <c r="C224" s="249" t="s">
        <v>539</v>
      </c>
      <c r="D224" s="250"/>
      <c r="E224" s="250"/>
      <c r="F224" s="250"/>
      <c r="G224" s="250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194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71" t="str">
        <f>C224</f>
        <v>Doplňková tenkovrstvá tepelná izolace pod topné rohože z extrudovaného polystyrenu s vysokou hustotou, povrchová úprava z obou stran provedena polymercementovou stěrkovou hmotou vyztuženou sklovláknitou síťovinou; pevnost v tlaku ? 300 kPa; Tepelný odpor R = 0,15 m2K/W; Třída reakce na oheň: E</v>
      </c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9" t="s">
        <v>540</v>
      </c>
      <c r="D225" s="178"/>
      <c r="E225" s="179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215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9" t="s">
        <v>1393</v>
      </c>
      <c r="D226" s="178"/>
      <c r="E226" s="179">
        <v>3.7</v>
      </c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215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.5" outlineLevel="1" x14ac:dyDescent="0.2">
      <c r="A227" s="164">
        <v>44</v>
      </c>
      <c r="B227" s="165" t="s">
        <v>541</v>
      </c>
      <c r="C227" s="174" t="s">
        <v>542</v>
      </c>
      <c r="D227" s="166" t="s">
        <v>226</v>
      </c>
      <c r="E227" s="167">
        <v>66.759</v>
      </c>
      <c r="F227" s="168"/>
      <c r="G227" s="169">
        <f>ROUND(E227*F227,2)</f>
        <v>0</v>
      </c>
      <c r="H227" s="168"/>
      <c r="I227" s="169">
        <f>ROUND(E227*H227,2)</f>
        <v>0</v>
      </c>
      <c r="J227" s="168"/>
      <c r="K227" s="169">
        <f>ROUND(E227*J227,2)</f>
        <v>0</v>
      </c>
      <c r="L227" s="169">
        <v>15</v>
      </c>
      <c r="M227" s="169">
        <f>G227*(1+L227/100)</f>
        <v>0</v>
      </c>
      <c r="N227" s="169">
        <v>2E-3</v>
      </c>
      <c r="O227" s="169">
        <f>ROUND(E227*N227,2)</f>
        <v>0.13</v>
      </c>
      <c r="P227" s="169">
        <v>0</v>
      </c>
      <c r="Q227" s="169">
        <f>ROUND(E227*P227,2)</f>
        <v>0</v>
      </c>
      <c r="R227" s="169" t="s">
        <v>285</v>
      </c>
      <c r="S227" s="169" t="s">
        <v>189</v>
      </c>
      <c r="T227" s="170" t="s">
        <v>209</v>
      </c>
      <c r="U227" s="156">
        <v>0</v>
      </c>
      <c r="V227" s="156">
        <f>ROUND(E227*U227,2)</f>
        <v>0</v>
      </c>
      <c r="W227" s="156"/>
      <c r="X227" s="156" t="s">
        <v>286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287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9" t="s">
        <v>1458</v>
      </c>
      <c r="D228" s="178"/>
      <c r="E228" s="179">
        <v>63.58</v>
      </c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215</v>
      </c>
      <c r="AH228" s="147">
        <v>5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90" t="s">
        <v>543</v>
      </c>
      <c r="D229" s="180"/>
      <c r="E229" s="181">
        <v>3.1789999999999998</v>
      </c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215</v>
      </c>
      <c r="AH229" s="147">
        <v>4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64">
        <v>45</v>
      </c>
      <c r="B230" s="165" t="s">
        <v>547</v>
      </c>
      <c r="C230" s="174" t="s">
        <v>548</v>
      </c>
      <c r="D230" s="166" t="s">
        <v>252</v>
      </c>
      <c r="E230" s="167">
        <v>0.15761</v>
      </c>
      <c r="F230" s="168"/>
      <c r="G230" s="169">
        <f>ROUND(E230*F230,2)</f>
        <v>0</v>
      </c>
      <c r="H230" s="168"/>
      <c r="I230" s="169">
        <f>ROUND(E230*H230,2)</f>
        <v>0</v>
      </c>
      <c r="J230" s="168"/>
      <c r="K230" s="169">
        <f>ROUND(E230*J230,2)</f>
        <v>0</v>
      </c>
      <c r="L230" s="169">
        <v>15</v>
      </c>
      <c r="M230" s="169">
        <f>G230*(1+L230/100)</f>
        <v>0</v>
      </c>
      <c r="N230" s="169">
        <v>0</v>
      </c>
      <c r="O230" s="169">
        <f>ROUND(E230*N230,2)</f>
        <v>0</v>
      </c>
      <c r="P230" s="169">
        <v>0</v>
      </c>
      <c r="Q230" s="169">
        <f>ROUND(E230*P230,2)</f>
        <v>0</v>
      </c>
      <c r="R230" s="169" t="s">
        <v>535</v>
      </c>
      <c r="S230" s="169" t="s">
        <v>189</v>
      </c>
      <c r="T230" s="170" t="s">
        <v>209</v>
      </c>
      <c r="U230" s="156">
        <v>1.74</v>
      </c>
      <c r="V230" s="156">
        <f>ROUND(E230*U230,2)</f>
        <v>0.27</v>
      </c>
      <c r="W230" s="156"/>
      <c r="X230" s="156" t="s">
        <v>502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503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260" t="s">
        <v>549</v>
      </c>
      <c r="D231" s="261"/>
      <c r="E231" s="261"/>
      <c r="F231" s="261"/>
      <c r="G231" s="261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213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9" t="s">
        <v>505</v>
      </c>
      <c r="D232" s="178"/>
      <c r="E232" s="179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215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9" t="s">
        <v>1459</v>
      </c>
      <c r="D233" s="178"/>
      <c r="E233" s="179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215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89" t="s">
        <v>1460</v>
      </c>
      <c r="D234" s="178"/>
      <c r="E234" s="179">
        <v>0.15761</v>
      </c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215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x14ac:dyDescent="0.2">
      <c r="A235" s="158" t="s">
        <v>184</v>
      </c>
      <c r="B235" s="159" t="s">
        <v>109</v>
      </c>
      <c r="C235" s="173" t="s">
        <v>110</v>
      </c>
      <c r="D235" s="160"/>
      <c r="E235" s="161"/>
      <c r="F235" s="162"/>
      <c r="G235" s="162">
        <f>SUMIF(AG236:AG239,"&lt;&gt;NOR",G236:G239)</f>
        <v>0</v>
      </c>
      <c r="H235" s="162"/>
      <c r="I235" s="162">
        <f>SUM(I236:I239)</f>
        <v>0</v>
      </c>
      <c r="J235" s="162"/>
      <c r="K235" s="162">
        <f>SUM(K236:K239)</f>
        <v>0</v>
      </c>
      <c r="L235" s="162"/>
      <c r="M235" s="162">
        <f>SUM(M236:M239)</f>
        <v>0</v>
      </c>
      <c r="N235" s="162"/>
      <c r="O235" s="162">
        <f>SUM(O236:O239)</f>
        <v>0</v>
      </c>
      <c r="P235" s="162"/>
      <c r="Q235" s="162">
        <f>SUM(Q236:Q239)</f>
        <v>0.05</v>
      </c>
      <c r="R235" s="162"/>
      <c r="S235" s="162"/>
      <c r="T235" s="163"/>
      <c r="U235" s="157"/>
      <c r="V235" s="157">
        <f>SUM(V236:V239)</f>
        <v>0.85</v>
      </c>
      <c r="W235" s="157"/>
      <c r="X235" s="157"/>
      <c r="AG235" t="s">
        <v>185</v>
      </c>
    </row>
    <row r="236" spans="1:60" outlineLevel="1" x14ac:dyDescent="0.2">
      <c r="A236" s="164">
        <v>46</v>
      </c>
      <c r="B236" s="165" t="s">
        <v>556</v>
      </c>
      <c r="C236" s="174" t="s">
        <v>557</v>
      </c>
      <c r="D236" s="166" t="s">
        <v>558</v>
      </c>
      <c r="E236" s="167">
        <v>1</v>
      </c>
      <c r="F236" s="168"/>
      <c r="G236" s="169">
        <f>ROUND(E236*F236,2)</f>
        <v>0</v>
      </c>
      <c r="H236" s="168"/>
      <c r="I236" s="169">
        <f>ROUND(E236*H236,2)</f>
        <v>0</v>
      </c>
      <c r="J236" s="168"/>
      <c r="K236" s="169">
        <f>ROUND(E236*J236,2)</f>
        <v>0</v>
      </c>
      <c r="L236" s="169">
        <v>15</v>
      </c>
      <c r="M236" s="169">
        <f>G236*(1+L236/100)</f>
        <v>0</v>
      </c>
      <c r="N236" s="169">
        <v>0</v>
      </c>
      <c r="O236" s="169">
        <f>ROUND(E236*N236,2)</f>
        <v>0</v>
      </c>
      <c r="P236" s="169">
        <v>3.4200000000000001E-2</v>
      </c>
      <c r="Q236" s="169">
        <f>ROUND(E236*P236,2)</f>
        <v>0.03</v>
      </c>
      <c r="R236" s="169" t="s">
        <v>554</v>
      </c>
      <c r="S236" s="169" t="s">
        <v>189</v>
      </c>
      <c r="T236" s="170" t="s">
        <v>209</v>
      </c>
      <c r="U236" s="156">
        <v>0.46500000000000002</v>
      </c>
      <c r="V236" s="156">
        <f>ROUND(E236*U236,2)</f>
        <v>0.47</v>
      </c>
      <c r="W236" s="156"/>
      <c r="X236" s="156" t="s">
        <v>210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211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9" t="s">
        <v>1461</v>
      </c>
      <c r="D237" s="178"/>
      <c r="E237" s="179">
        <v>1</v>
      </c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215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64">
        <v>47</v>
      </c>
      <c r="B238" s="165" t="s">
        <v>561</v>
      </c>
      <c r="C238" s="174" t="s">
        <v>562</v>
      </c>
      <c r="D238" s="166" t="s">
        <v>558</v>
      </c>
      <c r="E238" s="167">
        <v>1</v>
      </c>
      <c r="F238" s="168"/>
      <c r="G238" s="169">
        <f>ROUND(E238*F238,2)</f>
        <v>0</v>
      </c>
      <c r="H238" s="168"/>
      <c r="I238" s="169">
        <f>ROUND(E238*H238,2)</f>
        <v>0</v>
      </c>
      <c r="J238" s="168"/>
      <c r="K238" s="169">
        <f>ROUND(E238*J238,2)</f>
        <v>0</v>
      </c>
      <c r="L238" s="169">
        <v>15</v>
      </c>
      <c r="M238" s="169">
        <f>G238*(1+L238/100)</f>
        <v>0</v>
      </c>
      <c r="N238" s="169">
        <v>0</v>
      </c>
      <c r="O238" s="169">
        <f>ROUND(E238*N238,2)</f>
        <v>0</v>
      </c>
      <c r="P238" s="169">
        <v>1.9460000000000002E-2</v>
      </c>
      <c r="Q238" s="169">
        <f>ROUND(E238*P238,2)</f>
        <v>0.02</v>
      </c>
      <c r="R238" s="169" t="s">
        <v>554</v>
      </c>
      <c r="S238" s="169" t="s">
        <v>189</v>
      </c>
      <c r="T238" s="170" t="s">
        <v>209</v>
      </c>
      <c r="U238" s="156">
        <v>0.38200000000000001</v>
      </c>
      <c r="V238" s="156">
        <f>ROUND(E238*U238,2)</f>
        <v>0.38</v>
      </c>
      <c r="W238" s="156"/>
      <c r="X238" s="156" t="s">
        <v>210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211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89" t="s">
        <v>1462</v>
      </c>
      <c r="D239" s="178"/>
      <c r="E239" s="179">
        <v>1</v>
      </c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215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x14ac:dyDescent="0.2">
      <c r="A240" s="158" t="s">
        <v>184</v>
      </c>
      <c r="B240" s="159" t="s">
        <v>122</v>
      </c>
      <c r="C240" s="173" t="s">
        <v>123</v>
      </c>
      <c r="D240" s="160"/>
      <c r="E240" s="161"/>
      <c r="F240" s="162"/>
      <c r="G240" s="162">
        <f>SUMIF(AG241:AG244,"&lt;&gt;NOR",G241:G244)</f>
        <v>0</v>
      </c>
      <c r="H240" s="162"/>
      <c r="I240" s="162">
        <f>SUM(I241:I244)</f>
        <v>0</v>
      </c>
      <c r="J240" s="162"/>
      <c r="K240" s="162">
        <f>SUM(K241:K244)</f>
        <v>0</v>
      </c>
      <c r="L240" s="162"/>
      <c r="M240" s="162">
        <f>SUM(M241:M244)</f>
        <v>0</v>
      </c>
      <c r="N240" s="162"/>
      <c r="O240" s="162">
        <f>SUM(O241:O244)</f>
        <v>0</v>
      </c>
      <c r="P240" s="162"/>
      <c r="Q240" s="162">
        <f>SUM(Q241:Q244)</f>
        <v>0</v>
      </c>
      <c r="R240" s="162"/>
      <c r="S240" s="162"/>
      <c r="T240" s="163"/>
      <c r="U240" s="157"/>
      <c r="V240" s="157">
        <f>SUM(V241:V244)</f>
        <v>13.78</v>
      </c>
      <c r="W240" s="157"/>
      <c r="X240" s="157"/>
      <c r="AG240" t="s">
        <v>185</v>
      </c>
    </row>
    <row r="241" spans="1:60" ht="22.5" outlineLevel="1" x14ac:dyDescent="0.2">
      <c r="A241" s="164">
        <v>48</v>
      </c>
      <c r="B241" s="165" t="s">
        <v>565</v>
      </c>
      <c r="C241" s="174" t="s">
        <v>566</v>
      </c>
      <c r="D241" s="166" t="s">
        <v>226</v>
      </c>
      <c r="E241" s="167">
        <v>2.9</v>
      </c>
      <c r="F241" s="168"/>
      <c r="G241" s="169">
        <f>ROUND(E241*F241,2)</f>
        <v>0</v>
      </c>
      <c r="H241" s="168"/>
      <c r="I241" s="169">
        <f>ROUND(E241*H241,2)</f>
        <v>0</v>
      </c>
      <c r="J241" s="168"/>
      <c r="K241" s="169">
        <f>ROUND(E241*J241,2)</f>
        <v>0</v>
      </c>
      <c r="L241" s="169">
        <v>15</v>
      </c>
      <c r="M241" s="169">
        <f>G241*(1+L241/100)</f>
        <v>0</v>
      </c>
      <c r="N241" s="169">
        <v>6.9999999999999994E-5</v>
      </c>
      <c r="O241" s="169">
        <f>ROUND(E241*N241,2)</f>
        <v>0</v>
      </c>
      <c r="P241" s="169">
        <v>0</v>
      </c>
      <c r="Q241" s="169">
        <f>ROUND(E241*P241,2)</f>
        <v>0</v>
      </c>
      <c r="R241" s="169" t="s">
        <v>567</v>
      </c>
      <c r="S241" s="169" t="s">
        <v>189</v>
      </c>
      <c r="T241" s="170" t="s">
        <v>209</v>
      </c>
      <c r="U241" s="156">
        <v>4.75</v>
      </c>
      <c r="V241" s="156">
        <f>ROUND(E241*U241,2)</f>
        <v>13.78</v>
      </c>
      <c r="W241" s="156"/>
      <c r="X241" s="156" t="s">
        <v>210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211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54"/>
      <c r="B242" s="155"/>
      <c r="C242" s="249" t="s">
        <v>568</v>
      </c>
      <c r="D242" s="250"/>
      <c r="E242" s="250"/>
      <c r="F242" s="250"/>
      <c r="G242" s="250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194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71" t="str">
        <f>C242</f>
        <v>Obsahuje dodávku a uložení topných rohoží, regulátoru (včetně senzorů), technickou přípravu, instruktáž a oživení, seřízení regulace a ovládání, neobsahuje úpravu podkladu.</v>
      </c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258" t="s">
        <v>569</v>
      </c>
      <c r="D243" s="259"/>
      <c r="E243" s="259"/>
      <c r="F243" s="259"/>
      <c r="G243" s="259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194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89" t="s">
        <v>1463</v>
      </c>
      <c r="D244" s="178"/>
      <c r="E244" s="179">
        <v>2.9</v>
      </c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215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x14ac:dyDescent="0.2">
      <c r="A245" s="158" t="s">
        <v>184</v>
      </c>
      <c r="B245" s="159" t="s">
        <v>124</v>
      </c>
      <c r="C245" s="173" t="s">
        <v>125</v>
      </c>
      <c r="D245" s="160"/>
      <c r="E245" s="161"/>
      <c r="F245" s="162"/>
      <c r="G245" s="162">
        <f>SUMIF(AG246:AG255,"&lt;&gt;NOR",G246:G255)</f>
        <v>0</v>
      </c>
      <c r="H245" s="162"/>
      <c r="I245" s="162">
        <f>SUM(I246:I255)</f>
        <v>0</v>
      </c>
      <c r="J245" s="162"/>
      <c r="K245" s="162">
        <f>SUM(K246:K255)</f>
        <v>0</v>
      </c>
      <c r="L245" s="162"/>
      <c r="M245" s="162">
        <f>SUM(M246:M255)</f>
        <v>0</v>
      </c>
      <c r="N245" s="162"/>
      <c r="O245" s="162">
        <f>SUM(O246:O255)</f>
        <v>0</v>
      </c>
      <c r="P245" s="162"/>
      <c r="Q245" s="162">
        <f>SUM(Q246:Q255)</f>
        <v>3.42</v>
      </c>
      <c r="R245" s="162"/>
      <c r="S245" s="162"/>
      <c r="T245" s="163"/>
      <c r="U245" s="157"/>
      <c r="V245" s="157">
        <f>SUM(V246:V255)</f>
        <v>12</v>
      </c>
      <c r="W245" s="157"/>
      <c r="X245" s="157"/>
      <c r="AG245" t="s">
        <v>185</v>
      </c>
    </row>
    <row r="246" spans="1:60" outlineLevel="1" x14ac:dyDescent="0.2">
      <c r="A246" s="164">
        <v>49</v>
      </c>
      <c r="B246" s="165" t="s">
        <v>583</v>
      </c>
      <c r="C246" s="174" t="s">
        <v>584</v>
      </c>
      <c r="D246" s="166" t="s">
        <v>226</v>
      </c>
      <c r="E246" s="167">
        <v>21.61</v>
      </c>
      <c r="F246" s="168"/>
      <c r="G246" s="169">
        <f>ROUND(E246*F246,2)</f>
        <v>0</v>
      </c>
      <c r="H246" s="168"/>
      <c r="I246" s="169">
        <f>ROUND(E246*H246,2)</f>
        <v>0</v>
      </c>
      <c r="J246" s="168"/>
      <c r="K246" s="169">
        <f>ROUND(E246*J246,2)</f>
        <v>0</v>
      </c>
      <c r="L246" s="169">
        <v>15</v>
      </c>
      <c r="M246" s="169">
        <f>G246*(1+L246/100)</f>
        <v>0</v>
      </c>
      <c r="N246" s="169">
        <v>0</v>
      </c>
      <c r="O246" s="169">
        <f>ROUND(E246*N246,2)</f>
        <v>0</v>
      </c>
      <c r="P246" s="169">
        <v>1.7999999999999999E-2</v>
      </c>
      <c r="Q246" s="169">
        <f>ROUND(E246*P246,2)</f>
        <v>0.39</v>
      </c>
      <c r="R246" s="169" t="s">
        <v>573</v>
      </c>
      <c r="S246" s="169" t="s">
        <v>189</v>
      </c>
      <c r="T246" s="170" t="s">
        <v>209</v>
      </c>
      <c r="U246" s="156">
        <v>0.19500000000000001</v>
      </c>
      <c r="V246" s="156">
        <f>ROUND(E246*U246,2)</f>
        <v>4.21</v>
      </c>
      <c r="W246" s="156"/>
      <c r="X246" s="156" t="s">
        <v>210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211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9" t="s">
        <v>1464</v>
      </c>
      <c r="D247" s="178"/>
      <c r="E247" s="179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215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89" t="s">
        <v>1465</v>
      </c>
      <c r="D248" s="178"/>
      <c r="E248" s="179">
        <v>12.13</v>
      </c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215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9" t="s">
        <v>1466</v>
      </c>
      <c r="D249" s="178"/>
      <c r="E249" s="179">
        <v>9.48</v>
      </c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215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64">
        <v>50</v>
      </c>
      <c r="B250" s="165" t="s">
        <v>587</v>
      </c>
      <c r="C250" s="174" t="s">
        <v>588</v>
      </c>
      <c r="D250" s="166" t="s">
        <v>226</v>
      </c>
      <c r="E250" s="167">
        <v>86.51</v>
      </c>
      <c r="F250" s="168"/>
      <c r="G250" s="169">
        <f>ROUND(E250*F250,2)</f>
        <v>0</v>
      </c>
      <c r="H250" s="168"/>
      <c r="I250" s="169">
        <f>ROUND(E250*H250,2)</f>
        <v>0</v>
      </c>
      <c r="J250" s="168"/>
      <c r="K250" s="169">
        <f>ROUND(E250*J250,2)</f>
        <v>0</v>
      </c>
      <c r="L250" s="169">
        <v>15</v>
      </c>
      <c r="M250" s="169">
        <f>G250*(1+L250/100)</f>
        <v>0</v>
      </c>
      <c r="N250" s="169">
        <v>0</v>
      </c>
      <c r="O250" s="169">
        <f>ROUND(E250*N250,2)</f>
        <v>0</v>
      </c>
      <c r="P250" s="169">
        <v>3.5000000000000003E-2</v>
      </c>
      <c r="Q250" s="169">
        <f>ROUND(E250*P250,2)</f>
        <v>3.03</v>
      </c>
      <c r="R250" s="169" t="s">
        <v>573</v>
      </c>
      <c r="S250" s="169" t="s">
        <v>189</v>
      </c>
      <c r="T250" s="170" t="s">
        <v>209</v>
      </c>
      <c r="U250" s="156">
        <v>0.09</v>
      </c>
      <c r="V250" s="156">
        <f>ROUND(E250*U250,2)</f>
        <v>7.79</v>
      </c>
      <c r="W250" s="156"/>
      <c r="X250" s="156" t="s">
        <v>210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211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89" t="s">
        <v>1467</v>
      </c>
      <c r="D251" s="178"/>
      <c r="E251" s="179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215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9" t="s">
        <v>1465</v>
      </c>
      <c r="D252" s="178"/>
      <c r="E252" s="179">
        <v>12.13</v>
      </c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215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9" t="s">
        <v>1468</v>
      </c>
      <c r="D253" s="178"/>
      <c r="E253" s="179">
        <v>11.19</v>
      </c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215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9" t="s">
        <v>1469</v>
      </c>
      <c r="D254" s="178"/>
      <c r="E254" s="179">
        <v>57.71</v>
      </c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215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89" t="s">
        <v>1470</v>
      </c>
      <c r="D255" s="178"/>
      <c r="E255" s="179">
        <v>5.48</v>
      </c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215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">
      <c r="A256" s="158" t="s">
        <v>184</v>
      </c>
      <c r="B256" s="159" t="s">
        <v>126</v>
      </c>
      <c r="C256" s="173" t="s">
        <v>127</v>
      </c>
      <c r="D256" s="160"/>
      <c r="E256" s="161"/>
      <c r="F256" s="162"/>
      <c r="G256" s="162">
        <f>SUMIF(AG257:AG282,"&lt;&gt;NOR",G257:G282)</f>
        <v>0</v>
      </c>
      <c r="H256" s="162"/>
      <c r="I256" s="162">
        <f>SUM(I257:I282)</f>
        <v>0</v>
      </c>
      <c r="J256" s="162"/>
      <c r="K256" s="162">
        <f>SUM(K257:K282)</f>
        <v>0</v>
      </c>
      <c r="L256" s="162"/>
      <c r="M256" s="162">
        <f>SUM(M257:M282)</f>
        <v>0</v>
      </c>
      <c r="N256" s="162"/>
      <c r="O256" s="162">
        <f>SUM(O257:O282)</f>
        <v>1.56</v>
      </c>
      <c r="P256" s="162"/>
      <c r="Q256" s="162">
        <f>SUM(Q257:Q282)</f>
        <v>0</v>
      </c>
      <c r="R256" s="162"/>
      <c r="S256" s="162"/>
      <c r="T256" s="163"/>
      <c r="U256" s="157"/>
      <c r="V256" s="157">
        <f>SUM(V257:V282)</f>
        <v>34.870000000000005</v>
      </c>
      <c r="W256" s="157"/>
      <c r="X256" s="157"/>
      <c r="AG256" t="s">
        <v>185</v>
      </c>
    </row>
    <row r="257" spans="1:60" outlineLevel="1" x14ac:dyDescent="0.2">
      <c r="A257" s="164">
        <v>51</v>
      </c>
      <c r="B257" s="165" t="s">
        <v>599</v>
      </c>
      <c r="C257" s="174" t="s">
        <v>600</v>
      </c>
      <c r="D257" s="166" t="s">
        <v>226</v>
      </c>
      <c r="E257" s="167">
        <v>127.16</v>
      </c>
      <c r="F257" s="168"/>
      <c r="G257" s="169">
        <f>ROUND(E257*F257,2)</f>
        <v>0</v>
      </c>
      <c r="H257" s="168"/>
      <c r="I257" s="169">
        <f>ROUND(E257*H257,2)</f>
        <v>0</v>
      </c>
      <c r="J257" s="168"/>
      <c r="K257" s="169">
        <f>ROUND(E257*J257,2)</f>
        <v>0</v>
      </c>
      <c r="L257" s="169">
        <v>15</v>
      </c>
      <c r="M257" s="169">
        <f>G257*(1+L257/100)</f>
        <v>0</v>
      </c>
      <c r="N257" s="169">
        <v>6.9999999999999994E-5</v>
      </c>
      <c r="O257" s="169">
        <f>ROUND(E257*N257,2)</f>
        <v>0.01</v>
      </c>
      <c r="P257" s="169">
        <v>0</v>
      </c>
      <c r="Q257" s="169">
        <f>ROUND(E257*P257,2)</f>
        <v>0</v>
      </c>
      <c r="R257" s="169" t="s">
        <v>596</v>
      </c>
      <c r="S257" s="169" t="s">
        <v>189</v>
      </c>
      <c r="T257" s="170" t="s">
        <v>209</v>
      </c>
      <c r="U257" s="156">
        <v>0.26</v>
      </c>
      <c r="V257" s="156">
        <f>ROUND(E257*U257,2)</f>
        <v>33.06</v>
      </c>
      <c r="W257" s="156"/>
      <c r="X257" s="156" t="s">
        <v>210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211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60" t="s">
        <v>597</v>
      </c>
      <c r="D258" s="261"/>
      <c r="E258" s="261"/>
      <c r="F258" s="261"/>
      <c r="G258" s="261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213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9" t="s">
        <v>1471</v>
      </c>
      <c r="D259" s="178"/>
      <c r="E259" s="179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215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89" t="s">
        <v>1472</v>
      </c>
      <c r="D260" s="178"/>
      <c r="E260" s="179">
        <v>49.72</v>
      </c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215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9" t="s">
        <v>1473</v>
      </c>
      <c r="D261" s="178"/>
      <c r="E261" s="179">
        <v>34.46</v>
      </c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215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9" t="s">
        <v>1474</v>
      </c>
      <c r="D262" s="178"/>
      <c r="E262" s="179">
        <v>28.58</v>
      </c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215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9" t="s">
        <v>1475</v>
      </c>
      <c r="D263" s="178"/>
      <c r="E263" s="179">
        <v>14.4</v>
      </c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215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2.5" outlineLevel="1" x14ac:dyDescent="0.2">
      <c r="A264" s="164">
        <v>52</v>
      </c>
      <c r="B264" s="165" t="s">
        <v>609</v>
      </c>
      <c r="C264" s="174" t="s">
        <v>610</v>
      </c>
      <c r="D264" s="166" t="s">
        <v>226</v>
      </c>
      <c r="E264" s="167">
        <v>69.938000000000002</v>
      </c>
      <c r="F264" s="168"/>
      <c r="G264" s="169">
        <f>ROUND(E264*F264,2)</f>
        <v>0</v>
      </c>
      <c r="H264" s="168"/>
      <c r="I264" s="169">
        <f>ROUND(E264*H264,2)</f>
        <v>0</v>
      </c>
      <c r="J264" s="168"/>
      <c r="K264" s="169">
        <f>ROUND(E264*J264,2)</f>
        <v>0</v>
      </c>
      <c r="L264" s="169">
        <v>15</v>
      </c>
      <c r="M264" s="169">
        <f>G264*(1+L264/100)</f>
        <v>0</v>
      </c>
      <c r="N264" s="169">
        <v>1.2749999999999999E-2</v>
      </c>
      <c r="O264" s="169">
        <f>ROUND(E264*N264,2)</f>
        <v>0.89</v>
      </c>
      <c r="P264" s="169">
        <v>0</v>
      </c>
      <c r="Q264" s="169">
        <f>ROUND(E264*P264,2)</f>
        <v>0</v>
      </c>
      <c r="R264" s="169" t="s">
        <v>285</v>
      </c>
      <c r="S264" s="169" t="s">
        <v>189</v>
      </c>
      <c r="T264" s="170" t="s">
        <v>209</v>
      </c>
      <c r="U264" s="156">
        <v>0</v>
      </c>
      <c r="V264" s="156">
        <f>ROUND(E264*U264,2)</f>
        <v>0</v>
      </c>
      <c r="W264" s="156"/>
      <c r="X264" s="156" t="s">
        <v>286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287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89" t="s">
        <v>1421</v>
      </c>
      <c r="D265" s="178"/>
      <c r="E265" s="179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215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9" t="s">
        <v>1396</v>
      </c>
      <c r="D266" s="178"/>
      <c r="E266" s="179">
        <v>24.86</v>
      </c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215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9" t="s">
        <v>1397</v>
      </c>
      <c r="D267" s="178"/>
      <c r="E267" s="179">
        <v>17.23</v>
      </c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215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9" t="s">
        <v>1398</v>
      </c>
      <c r="D268" s="178"/>
      <c r="E268" s="179">
        <v>14.29</v>
      </c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215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9" t="s">
        <v>1399</v>
      </c>
      <c r="D269" s="178"/>
      <c r="E269" s="179">
        <v>7.2</v>
      </c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215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90" t="s">
        <v>546</v>
      </c>
      <c r="D270" s="180"/>
      <c r="E270" s="181">
        <v>6.3579999999999997</v>
      </c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215</v>
      </c>
      <c r="AH270" s="147">
        <v>4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64">
        <v>53</v>
      </c>
      <c r="B271" s="165" t="s">
        <v>611</v>
      </c>
      <c r="C271" s="174" t="s">
        <v>612</v>
      </c>
      <c r="D271" s="166" t="s">
        <v>226</v>
      </c>
      <c r="E271" s="167">
        <v>69.938000000000002</v>
      </c>
      <c r="F271" s="168"/>
      <c r="G271" s="169">
        <f>ROUND(E271*F271,2)</f>
        <v>0</v>
      </c>
      <c r="H271" s="168"/>
      <c r="I271" s="169">
        <f>ROUND(E271*H271,2)</f>
        <v>0</v>
      </c>
      <c r="J271" s="168"/>
      <c r="K271" s="169">
        <f>ROUND(E271*J271,2)</f>
        <v>0</v>
      </c>
      <c r="L271" s="169">
        <v>15</v>
      </c>
      <c r="M271" s="169">
        <f>G271*(1+L271/100)</f>
        <v>0</v>
      </c>
      <c r="N271" s="169">
        <v>9.4999999999999998E-3</v>
      </c>
      <c r="O271" s="169">
        <f>ROUND(E271*N271,2)</f>
        <v>0.66</v>
      </c>
      <c r="P271" s="169">
        <v>0</v>
      </c>
      <c r="Q271" s="169">
        <f>ROUND(E271*P271,2)</f>
        <v>0</v>
      </c>
      <c r="R271" s="169" t="s">
        <v>285</v>
      </c>
      <c r="S271" s="169" t="s">
        <v>189</v>
      </c>
      <c r="T271" s="170" t="s">
        <v>209</v>
      </c>
      <c r="U271" s="156">
        <v>0</v>
      </c>
      <c r="V271" s="156">
        <f>ROUND(E271*U271,2)</f>
        <v>0</v>
      </c>
      <c r="W271" s="156"/>
      <c r="X271" s="156" t="s">
        <v>286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287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9" t="s">
        <v>1421</v>
      </c>
      <c r="D272" s="178"/>
      <c r="E272" s="179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215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9" t="s">
        <v>1396</v>
      </c>
      <c r="D273" s="178"/>
      <c r="E273" s="179">
        <v>24.86</v>
      </c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215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9" t="s">
        <v>1397</v>
      </c>
      <c r="D274" s="178"/>
      <c r="E274" s="179">
        <v>17.23</v>
      </c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215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9" t="s">
        <v>1398</v>
      </c>
      <c r="D275" s="178"/>
      <c r="E275" s="179">
        <v>14.29</v>
      </c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215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9" t="s">
        <v>1399</v>
      </c>
      <c r="D276" s="178"/>
      <c r="E276" s="179">
        <v>7.2</v>
      </c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215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90" t="s">
        <v>546</v>
      </c>
      <c r="D277" s="180"/>
      <c r="E277" s="181">
        <v>6.3579999999999997</v>
      </c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215</v>
      </c>
      <c r="AH277" s="147">
        <v>4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4">
        <v>54</v>
      </c>
      <c r="B278" s="165" t="s">
        <v>613</v>
      </c>
      <c r="C278" s="174" t="s">
        <v>614</v>
      </c>
      <c r="D278" s="166" t="s">
        <v>252</v>
      </c>
      <c r="E278" s="167">
        <v>1.5650200000000001</v>
      </c>
      <c r="F278" s="168"/>
      <c r="G278" s="169">
        <f>ROUND(E278*F278,2)</f>
        <v>0</v>
      </c>
      <c r="H278" s="168"/>
      <c r="I278" s="169">
        <f>ROUND(E278*H278,2)</f>
        <v>0</v>
      </c>
      <c r="J278" s="168"/>
      <c r="K278" s="169">
        <f>ROUND(E278*J278,2)</f>
        <v>0</v>
      </c>
      <c r="L278" s="169">
        <v>15</v>
      </c>
      <c r="M278" s="169">
        <f>G278*(1+L278/100)</f>
        <v>0</v>
      </c>
      <c r="N278" s="169">
        <v>0</v>
      </c>
      <c r="O278" s="169">
        <f>ROUND(E278*N278,2)</f>
        <v>0</v>
      </c>
      <c r="P278" s="169">
        <v>0</v>
      </c>
      <c r="Q278" s="169">
        <f>ROUND(E278*P278,2)</f>
        <v>0</v>
      </c>
      <c r="R278" s="169" t="s">
        <v>596</v>
      </c>
      <c r="S278" s="169" t="s">
        <v>189</v>
      </c>
      <c r="T278" s="170" t="s">
        <v>209</v>
      </c>
      <c r="U278" s="156">
        <v>1.1559999999999999</v>
      </c>
      <c r="V278" s="156">
        <f>ROUND(E278*U278,2)</f>
        <v>1.81</v>
      </c>
      <c r="W278" s="156"/>
      <c r="X278" s="156" t="s">
        <v>502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503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260" t="s">
        <v>549</v>
      </c>
      <c r="D279" s="261"/>
      <c r="E279" s="261"/>
      <c r="F279" s="261"/>
      <c r="G279" s="261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213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89" t="s">
        <v>505</v>
      </c>
      <c r="D280" s="178"/>
      <c r="E280" s="179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215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9" t="s">
        <v>1476</v>
      </c>
      <c r="D281" s="178"/>
      <c r="E281" s="179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215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9" t="s">
        <v>1477</v>
      </c>
      <c r="D282" s="178"/>
      <c r="E282" s="179">
        <v>1.5650200000000001</v>
      </c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215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x14ac:dyDescent="0.2">
      <c r="A283" s="158" t="s">
        <v>184</v>
      </c>
      <c r="B283" s="159" t="s">
        <v>128</v>
      </c>
      <c r="C283" s="173" t="s">
        <v>129</v>
      </c>
      <c r="D283" s="160"/>
      <c r="E283" s="161"/>
      <c r="F283" s="162"/>
      <c r="G283" s="162">
        <f>SUMIF(AG284:AG333,"&lt;&gt;NOR",G284:G333)</f>
        <v>0</v>
      </c>
      <c r="H283" s="162"/>
      <c r="I283" s="162">
        <f>SUM(I284:I333)</f>
        <v>0</v>
      </c>
      <c r="J283" s="162"/>
      <c r="K283" s="162">
        <f>SUM(K284:K333)</f>
        <v>0</v>
      </c>
      <c r="L283" s="162"/>
      <c r="M283" s="162">
        <f>SUM(M284:M333)</f>
        <v>0</v>
      </c>
      <c r="N283" s="162"/>
      <c r="O283" s="162">
        <f>SUM(O284:O333)</f>
        <v>0.32</v>
      </c>
      <c r="P283" s="162"/>
      <c r="Q283" s="162">
        <f>SUM(Q284:Q333)</f>
        <v>6.9999999999999993E-2</v>
      </c>
      <c r="R283" s="162"/>
      <c r="S283" s="162"/>
      <c r="T283" s="163"/>
      <c r="U283" s="157"/>
      <c r="V283" s="157">
        <f>SUM(V284:V333)</f>
        <v>35.089999999999996</v>
      </c>
      <c r="W283" s="157"/>
      <c r="X283" s="157"/>
      <c r="AG283" t="s">
        <v>185</v>
      </c>
    </row>
    <row r="284" spans="1:60" outlineLevel="1" x14ac:dyDescent="0.2">
      <c r="A284" s="164">
        <v>55</v>
      </c>
      <c r="B284" s="165" t="s">
        <v>1478</v>
      </c>
      <c r="C284" s="174" t="s">
        <v>1479</v>
      </c>
      <c r="D284" s="166" t="s">
        <v>226</v>
      </c>
      <c r="E284" s="167">
        <v>3.7080000000000002</v>
      </c>
      <c r="F284" s="168"/>
      <c r="G284" s="169">
        <f>ROUND(E284*F284,2)</f>
        <v>0</v>
      </c>
      <c r="H284" s="168"/>
      <c r="I284" s="169">
        <f>ROUND(E284*H284,2)</f>
        <v>0</v>
      </c>
      <c r="J284" s="168"/>
      <c r="K284" s="169">
        <f>ROUND(E284*J284,2)</f>
        <v>0</v>
      </c>
      <c r="L284" s="169">
        <v>15</v>
      </c>
      <c r="M284" s="169">
        <f>G284*(1+L284/100)</f>
        <v>0</v>
      </c>
      <c r="N284" s="169">
        <v>0</v>
      </c>
      <c r="O284" s="169">
        <f>ROUND(E284*N284,2)</f>
        <v>0</v>
      </c>
      <c r="P284" s="169">
        <v>1.6379999999999999E-2</v>
      </c>
      <c r="Q284" s="169">
        <f>ROUND(E284*P284,2)</f>
        <v>0.06</v>
      </c>
      <c r="R284" s="169" t="s">
        <v>619</v>
      </c>
      <c r="S284" s="169" t="s">
        <v>189</v>
      </c>
      <c r="T284" s="170" t="s">
        <v>209</v>
      </c>
      <c r="U284" s="156">
        <v>0.12</v>
      </c>
      <c r="V284" s="156">
        <f>ROUND(E284*U284,2)</f>
        <v>0.44</v>
      </c>
      <c r="W284" s="156"/>
      <c r="X284" s="156" t="s">
        <v>210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211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260" t="s">
        <v>1480</v>
      </c>
      <c r="D285" s="261"/>
      <c r="E285" s="261"/>
      <c r="F285" s="261"/>
      <c r="G285" s="261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213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89" t="s">
        <v>1481</v>
      </c>
      <c r="D286" s="178"/>
      <c r="E286" s="179">
        <v>3.7080000000000002</v>
      </c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215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22.5" outlineLevel="1" x14ac:dyDescent="0.2">
      <c r="A287" s="164">
        <v>56</v>
      </c>
      <c r="B287" s="165" t="s">
        <v>624</v>
      </c>
      <c r="C287" s="174" t="s">
        <v>625</v>
      </c>
      <c r="D287" s="166" t="s">
        <v>247</v>
      </c>
      <c r="E287" s="167">
        <v>1</v>
      </c>
      <c r="F287" s="168"/>
      <c r="G287" s="169">
        <f>ROUND(E287*F287,2)</f>
        <v>0</v>
      </c>
      <c r="H287" s="168"/>
      <c r="I287" s="169">
        <f>ROUND(E287*H287,2)</f>
        <v>0</v>
      </c>
      <c r="J287" s="168"/>
      <c r="K287" s="169">
        <f>ROUND(E287*J287,2)</f>
        <v>0</v>
      </c>
      <c r="L287" s="169">
        <v>15</v>
      </c>
      <c r="M287" s="169">
        <f>G287*(1+L287/100)</f>
        <v>0</v>
      </c>
      <c r="N287" s="169">
        <v>0</v>
      </c>
      <c r="O287" s="169">
        <f>ROUND(E287*N287,2)</f>
        <v>0</v>
      </c>
      <c r="P287" s="169">
        <v>0</v>
      </c>
      <c r="Q287" s="169">
        <f>ROUND(E287*P287,2)</f>
        <v>0</v>
      </c>
      <c r="R287" s="169" t="s">
        <v>619</v>
      </c>
      <c r="S287" s="169" t="s">
        <v>189</v>
      </c>
      <c r="T287" s="170" t="s">
        <v>209</v>
      </c>
      <c r="U287" s="156">
        <v>1.63</v>
      </c>
      <c r="V287" s="156">
        <f>ROUND(E287*U287,2)</f>
        <v>1.63</v>
      </c>
      <c r="W287" s="156"/>
      <c r="X287" s="156" t="s">
        <v>210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211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249" t="s">
        <v>626</v>
      </c>
      <c r="D288" s="250"/>
      <c r="E288" s="250"/>
      <c r="F288" s="250"/>
      <c r="G288" s="250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194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89" t="s">
        <v>1422</v>
      </c>
      <c r="D289" s="178"/>
      <c r="E289" s="179">
        <v>1</v>
      </c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215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22.5" outlineLevel="1" x14ac:dyDescent="0.2">
      <c r="A290" s="182">
        <v>57</v>
      </c>
      <c r="B290" s="183" t="s">
        <v>627</v>
      </c>
      <c r="C290" s="191" t="s">
        <v>628</v>
      </c>
      <c r="D290" s="184" t="s">
        <v>247</v>
      </c>
      <c r="E290" s="185">
        <v>6</v>
      </c>
      <c r="F290" s="186"/>
      <c r="G290" s="187">
        <f>ROUND(E290*F290,2)</f>
        <v>0</v>
      </c>
      <c r="H290" s="186"/>
      <c r="I290" s="187">
        <f>ROUND(E290*H290,2)</f>
        <v>0</v>
      </c>
      <c r="J290" s="186"/>
      <c r="K290" s="187">
        <f>ROUND(E290*J290,2)</f>
        <v>0</v>
      </c>
      <c r="L290" s="187">
        <v>15</v>
      </c>
      <c r="M290" s="187">
        <f>G290*(1+L290/100)</f>
        <v>0</v>
      </c>
      <c r="N290" s="187">
        <v>0</v>
      </c>
      <c r="O290" s="187">
        <f>ROUND(E290*N290,2)</f>
        <v>0</v>
      </c>
      <c r="P290" s="187">
        <v>1.8E-3</v>
      </c>
      <c r="Q290" s="187">
        <f>ROUND(E290*P290,2)</f>
        <v>0.01</v>
      </c>
      <c r="R290" s="187" t="s">
        <v>619</v>
      </c>
      <c r="S290" s="187" t="s">
        <v>189</v>
      </c>
      <c r="T290" s="188" t="s">
        <v>209</v>
      </c>
      <c r="U290" s="156">
        <v>0.11</v>
      </c>
      <c r="V290" s="156">
        <f>ROUND(E290*U290,2)</f>
        <v>0.66</v>
      </c>
      <c r="W290" s="156"/>
      <c r="X290" s="156" t="s">
        <v>210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211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1" x14ac:dyDescent="0.2">
      <c r="A291" s="164">
        <v>58</v>
      </c>
      <c r="B291" s="165" t="s">
        <v>632</v>
      </c>
      <c r="C291" s="174" t="s">
        <v>633</v>
      </c>
      <c r="D291" s="166" t="s">
        <v>247</v>
      </c>
      <c r="E291" s="167">
        <v>2</v>
      </c>
      <c r="F291" s="168"/>
      <c r="G291" s="169">
        <f>ROUND(E291*F291,2)</f>
        <v>0</v>
      </c>
      <c r="H291" s="168"/>
      <c r="I291" s="169">
        <f>ROUND(E291*H291,2)</f>
        <v>0</v>
      </c>
      <c r="J291" s="168"/>
      <c r="K291" s="169">
        <f>ROUND(E291*J291,2)</f>
        <v>0</v>
      </c>
      <c r="L291" s="169">
        <v>15</v>
      </c>
      <c r="M291" s="169">
        <f>G291*(1+L291/100)</f>
        <v>0</v>
      </c>
      <c r="N291" s="169">
        <v>0</v>
      </c>
      <c r="O291" s="169">
        <f>ROUND(E291*N291,2)</f>
        <v>0</v>
      </c>
      <c r="P291" s="169">
        <v>0</v>
      </c>
      <c r="Q291" s="169">
        <f>ROUND(E291*P291,2)</f>
        <v>0</v>
      </c>
      <c r="R291" s="169" t="s">
        <v>619</v>
      </c>
      <c r="S291" s="169" t="s">
        <v>189</v>
      </c>
      <c r="T291" s="170" t="s">
        <v>209</v>
      </c>
      <c r="U291" s="156">
        <v>0.50700000000000001</v>
      </c>
      <c r="V291" s="156">
        <f>ROUND(E291*U291,2)</f>
        <v>1.01</v>
      </c>
      <c r="W291" s="156"/>
      <c r="X291" s="156" t="s">
        <v>210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211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9" t="s">
        <v>1482</v>
      </c>
      <c r="D292" s="178"/>
      <c r="E292" s="179">
        <v>2</v>
      </c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215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64">
        <v>59</v>
      </c>
      <c r="B293" s="165" t="s">
        <v>635</v>
      </c>
      <c r="C293" s="174" t="s">
        <v>636</v>
      </c>
      <c r="D293" s="166" t="s">
        <v>247</v>
      </c>
      <c r="E293" s="167">
        <v>6</v>
      </c>
      <c r="F293" s="168"/>
      <c r="G293" s="169">
        <f>ROUND(E293*F293,2)</f>
        <v>0</v>
      </c>
      <c r="H293" s="168"/>
      <c r="I293" s="169">
        <f>ROUND(E293*H293,2)</f>
        <v>0</v>
      </c>
      <c r="J293" s="168"/>
      <c r="K293" s="169">
        <f>ROUND(E293*J293,2)</f>
        <v>0</v>
      </c>
      <c r="L293" s="169">
        <v>15</v>
      </c>
      <c r="M293" s="169">
        <f>G293*(1+L293/100)</f>
        <v>0</v>
      </c>
      <c r="N293" s="169">
        <v>2.0000000000000002E-5</v>
      </c>
      <c r="O293" s="169">
        <f>ROUND(E293*N293,2)</f>
        <v>0</v>
      </c>
      <c r="P293" s="169">
        <v>0</v>
      </c>
      <c r="Q293" s="169">
        <f>ROUND(E293*P293,2)</f>
        <v>0</v>
      </c>
      <c r="R293" s="169" t="s">
        <v>619</v>
      </c>
      <c r="S293" s="169" t="s">
        <v>189</v>
      </c>
      <c r="T293" s="170" t="s">
        <v>209</v>
      </c>
      <c r="U293" s="156">
        <v>4.0199999999999996</v>
      </c>
      <c r="V293" s="156">
        <f>ROUND(E293*U293,2)</f>
        <v>24.12</v>
      </c>
      <c r="W293" s="156"/>
      <c r="X293" s="156" t="s">
        <v>210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211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89" t="s">
        <v>1483</v>
      </c>
      <c r="D294" s="178"/>
      <c r="E294" s="179">
        <v>1</v>
      </c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215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9" t="s">
        <v>1484</v>
      </c>
      <c r="D295" s="178"/>
      <c r="E295" s="179">
        <v>1</v>
      </c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215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9" t="s">
        <v>1485</v>
      </c>
      <c r="D296" s="178"/>
      <c r="E296" s="179">
        <v>2</v>
      </c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215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89" t="s">
        <v>1482</v>
      </c>
      <c r="D297" s="178"/>
      <c r="E297" s="179">
        <v>2</v>
      </c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215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64">
        <v>60</v>
      </c>
      <c r="B298" s="165" t="s">
        <v>640</v>
      </c>
      <c r="C298" s="174" t="s">
        <v>641</v>
      </c>
      <c r="D298" s="166" t="s">
        <v>247</v>
      </c>
      <c r="E298" s="167">
        <v>7</v>
      </c>
      <c r="F298" s="168"/>
      <c r="G298" s="169">
        <f>ROUND(E298*F298,2)</f>
        <v>0</v>
      </c>
      <c r="H298" s="168"/>
      <c r="I298" s="169">
        <f>ROUND(E298*H298,2)</f>
        <v>0</v>
      </c>
      <c r="J298" s="168"/>
      <c r="K298" s="169">
        <f>ROUND(E298*J298,2)</f>
        <v>0</v>
      </c>
      <c r="L298" s="169">
        <v>15</v>
      </c>
      <c r="M298" s="169">
        <f>G298*(1+L298/100)</f>
        <v>0</v>
      </c>
      <c r="N298" s="169">
        <v>0</v>
      </c>
      <c r="O298" s="169">
        <f>ROUND(E298*N298,2)</f>
        <v>0</v>
      </c>
      <c r="P298" s="169">
        <v>0</v>
      </c>
      <c r="Q298" s="169">
        <f>ROUND(E298*P298,2)</f>
        <v>0</v>
      </c>
      <c r="R298" s="169" t="s">
        <v>619</v>
      </c>
      <c r="S298" s="169" t="s">
        <v>189</v>
      </c>
      <c r="T298" s="170" t="s">
        <v>209</v>
      </c>
      <c r="U298" s="156">
        <v>0.77500000000000002</v>
      </c>
      <c r="V298" s="156">
        <f>ROUND(E298*U298,2)</f>
        <v>5.43</v>
      </c>
      <c r="W298" s="156"/>
      <c r="X298" s="156" t="s">
        <v>210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211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9" t="s">
        <v>1422</v>
      </c>
      <c r="D299" s="178"/>
      <c r="E299" s="179">
        <v>1</v>
      </c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215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9" t="s">
        <v>1483</v>
      </c>
      <c r="D300" s="178"/>
      <c r="E300" s="179">
        <v>1</v>
      </c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215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89" t="s">
        <v>1484</v>
      </c>
      <c r="D301" s="178"/>
      <c r="E301" s="179">
        <v>1</v>
      </c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215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89" t="s">
        <v>1485</v>
      </c>
      <c r="D302" s="178"/>
      <c r="E302" s="179">
        <v>2</v>
      </c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215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89" t="s">
        <v>1482</v>
      </c>
      <c r="D303" s="178"/>
      <c r="E303" s="179">
        <v>2</v>
      </c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47"/>
      <c r="Z303" s="147"/>
      <c r="AA303" s="147"/>
      <c r="AB303" s="147"/>
      <c r="AC303" s="147"/>
      <c r="AD303" s="147"/>
      <c r="AE303" s="147"/>
      <c r="AF303" s="147"/>
      <c r="AG303" s="147" t="s">
        <v>215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64">
        <v>61</v>
      </c>
      <c r="B304" s="165" t="s">
        <v>647</v>
      </c>
      <c r="C304" s="174" t="s">
        <v>648</v>
      </c>
      <c r="D304" s="166" t="s">
        <v>247</v>
      </c>
      <c r="E304" s="167">
        <v>4</v>
      </c>
      <c r="F304" s="168"/>
      <c r="G304" s="169">
        <f>ROUND(E304*F304,2)</f>
        <v>0</v>
      </c>
      <c r="H304" s="168"/>
      <c r="I304" s="169">
        <f>ROUND(E304*H304,2)</f>
        <v>0</v>
      </c>
      <c r="J304" s="168"/>
      <c r="K304" s="169">
        <f>ROUND(E304*J304,2)</f>
        <v>0</v>
      </c>
      <c r="L304" s="169">
        <v>15</v>
      </c>
      <c r="M304" s="169">
        <f>G304*(1+L304/100)</f>
        <v>0</v>
      </c>
      <c r="N304" s="169">
        <v>0</v>
      </c>
      <c r="O304" s="169">
        <f>ROUND(E304*N304,2)</f>
        <v>0</v>
      </c>
      <c r="P304" s="169">
        <v>0</v>
      </c>
      <c r="Q304" s="169">
        <f>ROUND(E304*P304,2)</f>
        <v>0</v>
      </c>
      <c r="R304" s="169"/>
      <c r="S304" s="169" t="s">
        <v>281</v>
      </c>
      <c r="T304" s="170" t="s">
        <v>649</v>
      </c>
      <c r="U304" s="156">
        <v>0.27</v>
      </c>
      <c r="V304" s="156">
        <f>ROUND(E304*U304,2)</f>
        <v>1.08</v>
      </c>
      <c r="W304" s="156"/>
      <c r="X304" s="156" t="s">
        <v>210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211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9" t="s">
        <v>1486</v>
      </c>
      <c r="D305" s="178"/>
      <c r="E305" s="179">
        <v>4</v>
      </c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215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64">
        <v>62</v>
      </c>
      <c r="B306" s="165" t="s">
        <v>651</v>
      </c>
      <c r="C306" s="174" t="s">
        <v>652</v>
      </c>
      <c r="D306" s="166" t="s">
        <v>653</v>
      </c>
      <c r="E306" s="167">
        <v>2</v>
      </c>
      <c r="F306" s="168"/>
      <c r="G306" s="169">
        <f>ROUND(E306*F306,2)</f>
        <v>0</v>
      </c>
      <c r="H306" s="168"/>
      <c r="I306" s="169">
        <f>ROUND(E306*H306,2)</f>
        <v>0</v>
      </c>
      <c r="J306" s="168"/>
      <c r="K306" s="169">
        <f>ROUND(E306*J306,2)</f>
        <v>0</v>
      </c>
      <c r="L306" s="169">
        <v>15</v>
      </c>
      <c r="M306" s="169">
        <f>G306*(1+L306/100)</f>
        <v>0</v>
      </c>
      <c r="N306" s="169">
        <v>2.0000000000000002E-5</v>
      </c>
      <c r="O306" s="169">
        <f>ROUND(E306*N306,2)</f>
        <v>0</v>
      </c>
      <c r="P306" s="169">
        <v>0</v>
      </c>
      <c r="Q306" s="169">
        <f>ROUND(E306*P306,2)</f>
        <v>0</v>
      </c>
      <c r="R306" s="169"/>
      <c r="S306" s="169" t="s">
        <v>281</v>
      </c>
      <c r="T306" s="170" t="s">
        <v>190</v>
      </c>
      <c r="U306" s="156">
        <v>0</v>
      </c>
      <c r="V306" s="156">
        <f>ROUND(E306*U306,2)</f>
        <v>0</v>
      </c>
      <c r="W306" s="156"/>
      <c r="X306" s="156" t="s">
        <v>286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287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89" t="s">
        <v>1482</v>
      </c>
      <c r="D307" s="178"/>
      <c r="E307" s="179">
        <v>2</v>
      </c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215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64">
        <v>63</v>
      </c>
      <c r="B308" s="165" t="s">
        <v>654</v>
      </c>
      <c r="C308" s="174" t="s">
        <v>655</v>
      </c>
      <c r="D308" s="166" t="s">
        <v>247</v>
      </c>
      <c r="E308" s="167">
        <v>6</v>
      </c>
      <c r="F308" s="168"/>
      <c r="G308" s="169">
        <f>ROUND(E308*F308,2)</f>
        <v>0</v>
      </c>
      <c r="H308" s="168"/>
      <c r="I308" s="169">
        <f>ROUND(E308*H308,2)</f>
        <v>0</v>
      </c>
      <c r="J308" s="168"/>
      <c r="K308" s="169">
        <f>ROUND(E308*J308,2)</f>
        <v>0</v>
      </c>
      <c r="L308" s="169">
        <v>15</v>
      </c>
      <c r="M308" s="169">
        <f>G308*(1+L308/100)</f>
        <v>0</v>
      </c>
      <c r="N308" s="169">
        <v>7.5000000000000002E-4</v>
      </c>
      <c r="O308" s="169">
        <f>ROUND(E308*N308,2)</f>
        <v>0</v>
      </c>
      <c r="P308" s="169">
        <v>0</v>
      </c>
      <c r="Q308" s="169">
        <f>ROUND(E308*P308,2)</f>
        <v>0</v>
      </c>
      <c r="R308" s="169" t="s">
        <v>285</v>
      </c>
      <c r="S308" s="169" t="s">
        <v>189</v>
      </c>
      <c r="T308" s="170" t="s">
        <v>209</v>
      </c>
      <c r="U308" s="156">
        <v>0</v>
      </c>
      <c r="V308" s="156">
        <f>ROUND(E308*U308,2)</f>
        <v>0</v>
      </c>
      <c r="W308" s="156"/>
      <c r="X308" s="156" t="s">
        <v>286</v>
      </c>
      <c r="Y308" s="147"/>
      <c r="Z308" s="147"/>
      <c r="AA308" s="147"/>
      <c r="AB308" s="147"/>
      <c r="AC308" s="147"/>
      <c r="AD308" s="147"/>
      <c r="AE308" s="147"/>
      <c r="AF308" s="147"/>
      <c r="AG308" s="147" t="s">
        <v>287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89" t="s">
        <v>1483</v>
      </c>
      <c r="D309" s="178"/>
      <c r="E309" s="179">
        <v>1</v>
      </c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47"/>
      <c r="Z309" s="147"/>
      <c r="AA309" s="147"/>
      <c r="AB309" s="147"/>
      <c r="AC309" s="147"/>
      <c r="AD309" s="147"/>
      <c r="AE309" s="147"/>
      <c r="AF309" s="147"/>
      <c r="AG309" s="147" t="s">
        <v>215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9" t="s">
        <v>1484</v>
      </c>
      <c r="D310" s="178"/>
      <c r="E310" s="179">
        <v>1</v>
      </c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215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9" t="s">
        <v>1485</v>
      </c>
      <c r="D311" s="178"/>
      <c r="E311" s="179">
        <v>2</v>
      </c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215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9" t="s">
        <v>1482</v>
      </c>
      <c r="D312" s="178"/>
      <c r="E312" s="179">
        <v>2</v>
      </c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215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2.5" outlineLevel="1" x14ac:dyDescent="0.2">
      <c r="A313" s="164">
        <v>64</v>
      </c>
      <c r="B313" s="165" t="s">
        <v>656</v>
      </c>
      <c r="C313" s="174" t="s">
        <v>657</v>
      </c>
      <c r="D313" s="166" t="s">
        <v>247</v>
      </c>
      <c r="E313" s="167">
        <v>1</v>
      </c>
      <c r="F313" s="168"/>
      <c r="G313" s="169">
        <f>ROUND(E313*F313,2)</f>
        <v>0</v>
      </c>
      <c r="H313" s="168"/>
      <c r="I313" s="169">
        <f>ROUND(E313*H313,2)</f>
        <v>0</v>
      </c>
      <c r="J313" s="168"/>
      <c r="K313" s="169">
        <f>ROUND(E313*J313,2)</f>
        <v>0</v>
      </c>
      <c r="L313" s="169">
        <v>15</v>
      </c>
      <c r="M313" s="169">
        <f>G313*(1+L313/100)</f>
        <v>0</v>
      </c>
      <c r="N313" s="169">
        <v>0</v>
      </c>
      <c r="O313" s="169">
        <f>ROUND(E313*N313,2)</f>
        <v>0</v>
      </c>
      <c r="P313" s="169">
        <v>0</v>
      </c>
      <c r="Q313" s="169">
        <f>ROUND(E313*P313,2)</f>
        <v>0</v>
      </c>
      <c r="R313" s="169" t="s">
        <v>285</v>
      </c>
      <c r="S313" s="169" t="s">
        <v>189</v>
      </c>
      <c r="T313" s="170" t="s">
        <v>209</v>
      </c>
      <c r="U313" s="156">
        <v>0</v>
      </c>
      <c r="V313" s="156">
        <f>ROUND(E313*U313,2)</f>
        <v>0</v>
      </c>
      <c r="W313" s="156"/>
      <c r="X313" s="156" t="s">
        <v>286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287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9" t="s">
        <v>1422</v>
      </c>
      <c r="D314" s="178"/>
      <c r="E314" s="179">
        <v>1</v>
      </c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215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2.5" outlineLevel="1" x14ac:dyDescent="0.2">
      <c r="A315" s="164">
        <v>65</v>
      </c>
      <c r="B315" s="165" t="s">
        <v>658</v>
      </c>
      <c r="C315" s="174" t="s">
        <v>659</v>
      </c>
      <c r="D315" s="166" t="s">
        <v>247</v>
      </c>
      <c r="E315" s="167">
        <v>2</v>
      </c>
      <c r="F315" s="168"/>
      <c r="G315" s="169">
        <f>ROUND(E315*F315,2)</f>
        <v>0</v>
      </c>
      <c r="H315" s="168"/>
      <c r="I315" s="169">
        <f>ROUND(E315*H315,2)</f>
        <v>0</v>
      </c>
      <c r="J315" s="168"/>
      <c r="K315" s="169">
        <f>ROUND(E315*J315,2)</f>
        <v>0</v>
      </c>
      <c r="L315" s="169">
        <v>15</v>
      </c>
      <c r="M315" s="169">
        <f>G315*(1+L315/100)</f>
        <v>0</v>
      </c>
      <c r="N315" s="169">
        <v>2.9000000000000001E-2</v>
      </c>
      <c r="O315" s="169">
        <f>ROUND(E315*N315,2)</f>
        <v>0.06</v>
      </c>
      <c r="P315" s="169">
        <v>0</v>
      </c>
      <c r="Q315" s="169">
        <f>ROUND(E315*P315,2)</f>
        <v>0</v>
      </c>
      <c r="R315" s="169" t="s">
        <v>285</v>
      </c>
      <c r="S315" s="169" t="s">
        <v>189</v>
      </c>
      <c r="T315" s="170" t="s">
        <v>209</v>
      </c>
      <c r="U315" s="156">
        <v>0</v>
      </c>
      <c r="V315" s="156">
        <f>ROUND(E315*U315,2)</f>
        <v>0</v>
      </c>
      <c r="W315" s="156"/>
      <c r="X315" s="156" t="s">
        <v>286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287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9" t="s">
        <v>1482</v>
      </c>
      <c r="D316" s="178"/>
      <c r="E316" s="179">
        <v>2</v>
      </c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215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33.75" outlineLevel="1" x14ac:dyDescent="0.2">
      <c r="A317" s="164">
        <v>66</v>
      </c>
      <c r="B317" s="165" t="s">
        <v>1487</v>
      </c>
      <c r="C317" s="174" t="s">
        <v>1488</v>
      </c>
      <c r="D317" s="166" t="s">
        <v>247</v>
      </c>
      <c r="E317" s="167">
        <v>1</v>
      </c>
      <c r="F317" s="168"/>
      <c r="G317" s="169">
        <f>ROUND(E317*F317,2)</f>
        <v>0</v>
      </c>
      <c r="H317" s="168"/>
      <c r="I317" s="169">
        <f>ROUND(E317*H317,2)</f>
        <v>0</v>
      </c>
      <c r="J317" s="168"/>
      <c r="K317" s="169">
        <f>ROUND(E317*J317,2)</f>
        <v>0</v>
      </c>
      <c r="L317" s="169">
        <v>15</v>
      </c>
      <c r="M317" s="169">
        <f>G317*(1+L317/100)</f>
        <v>0</v>
      </c>
      <c r="N317" s="169">
        <v>2.9000000000000001E-2</v>
      </c>
      <c r="O317" s="169">
        <f>ROUND(E317*N317,2)</f>
        <v>0.03</v>
      </c>
      <c r="P317" s="169">
        <v>0</v>
      </c>
      <c r="Q317" s="169">
        <f>ROUND(E317*P317,2)</f>
        <v>0</v>
      </c>
      <c r="R317" s="169" t="s">
        <v>285</v>
      </c>
      <c r="S317" s="169" t="s">
        <v>189</v>
      </c>
      <c r="T317" s="170" t="s">
        <v>209</v>
      </c>
      <c r="U317" s="156">
        <v>0</v>
      </c>
      <c r="V317" s="156">
        <f>ROUND(E317*U317,2)</f>
        <v>0</v>
      </c>
      <c r="W317" s="156"/>
      <c r="X317" s="156" t="s">
        <v>286</v>
      </c>
      <c r="Y317" s="147"/>
      <c r="Z317" s="147"/>
      <c r="AA317" s="147"/>
      <c r="AB317" s="147"/>
      <c r="AC317" s="147"/>
      <c r="AD317" s="147"/>
      <c r="AE317" s="147"/>
      <c r="AF317" s="147"/>
      <c r="AG317" s="147" t="s">
        <v>287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89" t="s">
        <v>1484</v>
      </c>
      <c r="D318" s="178"/>
      <c r="E318" s="179">
        <v>1</v>
      </c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215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33.75" outlineLevel="1" x14ac:dyDescent="0.2">
      <c r="A319" s="164">
        <v>67</v>
      </c>
      <c r="B319" s="165" t="s">
        <v>660</v>
      </c>
      <c r="C319" s="174" t="s">
        <v>661</v>
      </c>
      <c r="D319" s="166" t="s">
        <v>247</v>
      </c>
      <c r="E319" s="167">
        <v>3</v>
      </c>
      <c r="F319" s="168"/>
      <c r="G319" s="169">
        <f>ROUND(E319*F319,2)</f>
        <v>0</v>
      </c>
      <c r="H319" s="168"/>
      <c r="I319" s="169">
        <f>ROUND(E319*H319,2)</f>
        <v>0</v>
      </c>
      <c r="J319" s="168"/>
      <c r="K319" s="169">
        <f>ROUND(E319*J319,2)</f>
        <v>0</v>
      </c>
      <c r="L319" s="169">
        <v>15</v>
      </c>
      <c r="M319" s="169">
        <f>G319*(1+L319/100)</f>
        <v>0</v>
      </c>
      <c r="N319" s="169">
        <v>3.3000000000000002E-2</v>
      </c>
      <c r="O319" s="169">
        <f>ROUND(E319*N319,2)</f>
        <v>0.1</v>
      </c>
      <c r="P319" s="169">
        <v>0</v>
      </c>
      <c r="Q319" s="169">
        <f>ROUND(E319*P319,2)</f>
        <v>0</v>
      </c>
      <c r="R319" s="169" t="s">
        <v>285</v>
      </c>
      <c r="S319" s="169" t="s">
        <v>189</v>
      </c>
      <c r="T319" s="170" t="s">
        <v>209</v>
      </c>
      <c r="U319" s="156">
        <v>0</v>
      </c>
      <c r="V319" s="156">
        <f>ROUND(E319*U319,2)</f>
        <v>0</v>
      </c>
      <c r="W319" s="156"/>
      <c r="X319" s="156" t="s">
        <v>286</v>
      </c>
      <c r="Y319" s="147"/>
      <c r="Z319" s="147"/>
      <c r="AA319" s="147"/>
      <c r="AB319" s="147"/>
      <c r="AC319" s="147"/>
      <c r="AD319" s="147"/>
      <c r="AE319" s="147"/>
      <c r="AF319" s="147"/>
      <c r="AG319" s="147" t="s">
        <v>287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9" t="s">
        <v>1483</v>
      </c>
      <c r="D320" s="178"/>
      <c r="E320" s="179">
        <v>1</v>
      </c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215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89" t="s">
        <v>1485</v>
      </c>
      <c r="D321" s="178"/>
      <c r="E321" s="179">
        <v>2</v>
      </c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215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ht="22.5" outlineLevel="1" x14ac:dyDescent="0.2">
      <c r="A322" s="164">
        <v>68</v>
      </c>
      <c r="B322" s="165" t="s">
        <v>664</v>
      </c>
      <c r="C322" s="174" t="s">
        <v>665</v>
      </c>
      <c r="D322" s="166" t="s">
        <v>247</v>
      </c>
      <c r="E322" s="167">
        <v>1</v>
      </c>
      <c r="F322" s="168"/>
      <c r="G322" s="169">
        <f>ROUND(E322*F322,2)</f>
        <v>0</v>
      </c>
      <c r="H322" s="168"/>
      <c r="I322" s="169">
        <f>ROUND(E322*H322,2)</f>
        <v>0</v>
      </c>
      <c r="J322" s="168"/>
      <c r="K322" s="169">
        <f>ROUND(E322*J322,2)</f>
        <v>0</v>
      </c>
      <c r="L322" s="169">
        <v>15</v>
      </c>
      <c r="M322" s="169">
        <f>G322*(1+L322/100)</f>
        <v>0</v>
      </c>
      <c r="N322" s="169">
        <v>3.3000000000000002E-2</v>
      </c>
      <c r="O322" s="169">
        <f>ROUND(E322*N322,2)</f>
        <v>0.03</v>
      </c>
      <c r="P322" s="169">
        <v>0</v>
      </c>
      <c r="Q322" s="169">
        <f>ROUND(E322*P322,2)</f>
        <v>0</v>
      </c>
      <c r="R322" s="169" t="s">
        <v>285</v>
      </c>
      <c r="S322" s="169" t="s">
        <v>189</v>
      </c>
      <c r="T322" s="170" t="s">
        <v>209</v>
      </c>
      <c r="U322" s="156">
        <v>0</v>
      </c>
      <c r="V322" s="156">
        <f>ROUND(E322*U322,2)</f>
        <v>0</v>
      </c>
      <c r="W322" s="156"/>
      <c r="X322" s="156" t="s">
        <v>286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287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9" t="s">
        <v>1489</v>
      </c>
      <c r="D323" s="178"/>
      <c r="E323" s="179">
        <v>1</v>
      </c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215</v>
      </c>
      <c r="AH323" s="147">
        <v>5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33.75" outlineLevel="1" x14ac:dyDescent="0.2">
      <c r="A324" s="164">
        <v>69</v>
      </c>
      <c r="B324" s="165" t="s">
        <v>667</v>
      </c>
      <c r="C324" s="174" t="s">
        <v>668</v>
      </c>
      <c r="D324" s="166" t="s">
        <v>247</v>
      </c>
      <c r="E324" s="167">
        <v>3</v>
      </c>
      <c r="F324" s="168"/>
      <c r="G324" s="169">
        <f>ROUND(E324*F324,2)</f>
        <v>0</v>
      </c>
      <c r="H324" s="168"/>
      <c r="I324" s="169">
        <f>ROUND(E324*H324,2)</f>
        <v>0</v>
      </c>
      <c r="J324" s="168"/>
      <c r="K324" s="169">
        <f>ROUND(E324*J324,2)</f>
        <v>0</v>
      </c>
      <c r="L324" s="169">
        <v>15</v>
      </c>
      <c r="M324" s="169">
        <f>G324*(1+L324/100)</f>
        <v>0</v>
      </c>
      <c r="N324" s="169">
        <v>1.6E-2</v>
      </c>
      <c r="O324" s="169">
        <f>ROUND(E324*N324,2)</f>
        <v>0.05</v>
      </c>
      <c r="P324" s="169">
        <v>0</v>
      </c>
      <c r="Q324" s="169">
        <f>ROUND(E324*P324,2)</f>
        <v>0</v>
      </c>
      <c r="R324" s="169" t="s">
        <v>285</v>
      </c>
      <c r="S324" s="169" t="s">
        <v>189</v>
      </c>
      <c r="T324" s="170" t="s">
        <v>209</v>
      </c>
      <c r="U324" s="156">
        <v>0</v>
      </c>
      <c r="V324" s="156">
        <f>ROUND(E324*U324,2)</f>
        <v>0</v>
      </c>
      <c r="W324" s="156"/>
      <c r="X324" s="156" t="s">
        <v>286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287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89" t="s">
        <v>1490</v>
      </c>
      <c r="D325" s="178"/>
      <c r="E325" s="179">
        <v>2</v>
      </c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215</v>
      </c>
      <c r="AH325" s="147">
        <v>5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9" t="s">
        <v>1491</v>
      </c>
      <c r="D326" s="178"/>
      <c r="E326" s="179">
        <v>1</v>
      </c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215</v>
      </c>
      <c r="AH326" s="147">
        <v>5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33.75" outlineLevel="1" x14ac:dyDescent="0.2">
      <c r="A327" s="164">
        <v>70</v>
      </c>
      <c r="B327" s="165" t="s">
        <v>669</v>
      </c>
      <c r="C327" s="174" t="s">
        <v>670</v>
      </c>
      <c r="D327" s="166" t="s">
        <v>247</v>
      </c>
      <c r="E327" s="167">
        <v>3</v>
      </c>
      <c r="F327" s="168"/>
      <c r="G327" s="169">
        <f>ROUND(E327*F327,2)</f>
        <v>0</v>
      </c>
      <c r="H327" s="168"/>
      <c r="I327" s="169">
        <f>ROUND(E327*H327,2)</f>
        <v>0</v>
      </c>
      <c r="J327" s="168"/>
      <c r="K327" s="169">
        <f>ROUND(E327*J327,2)</f>
        <v>0</v>
      </c>
      <c r="L327" s="169">
        <v>15</v>
      </c>
      <c r="M327" s="169">
        <f>G327*(1+L327/100)</f>
        <v>0</v>
      </c>
      <c r="N327" s="169">
        <v>1.6E-2</v>
      </c>
      <c r="O327" s="169">
        <f>ROUND(E327*N327,2)</f>
        <v>0.05</v>
      </c>
      <c r="P327" s="169">
        <v>0</v>
      </c>
      <c r="Q327" s="169">
        <f>ROUND(E327*P327,2)</f>
        <v>0</v>
      </c>
      <c r="R327" s="169" t="s">
        <v>285</v>
      </c>
      <c r="S327" s="169" t="s">
        <v>189</v>
      </c>
      <c r="T327" s="170" t="s">
        <v>209</v>
      </c>
      <c r="U327" s="156">
        <v>0</v>
      </c>
      <c r="V327" s="156">
        <f>ROUND(E327*U327,2)</f>
        <v>0</v>
      </c>
      <c r="W327" s="156"/>
      <c r="X327" s="156" t="s">
        <v>286</v>
      </c>
      <c r="Y327" s="147"/>
      <c r="Z327" s="147"/>
      <c r="AA327" s="147"/>
      <c r="AB327" s="147"/>
      <c r="AC327" s="147"/>
      <c r="AD327" s="147"/>
      <c r="AE327" s="147"/>
      <c r="AF327" s="147"/>
      <c r="AG327" s="147" t="s">
        <v>287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9" t="s">
        <v>1492</v>
      </c>
      <c r="D328" s="178"/>
      <c r="E328" s="179">
        <v>3</v>
      </c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215</v>
      </c>
      <c r="AH328" s="147">
        <v>5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64">
        <v>71</v>
      </c>
      <c r="B329" s="165" t="s">
        <v>673</v>
      </c>
      <c r="C329" s="174" t="s">
        <v>674</v>
      </c>
      <c r="D329" s="166" t="s">
        <v>252</v>
      </c>
      <c r="E329" s="167">
        <v>0.31966</v>
      </c>
      <c r="F329" s="168"/>
      <c r="G329" s="169">
        <f>ROUND(E329*F329,2)</f>
        <v>0</v>
      </c>
      <c r="H329" s="168"/>
      <c r="I329" s="169">
        <f>ROUND(E329*H329,2)</f>
        <v>0</v>
      </c>
      <c r="J329" s="168"/>
      <c r="K329" s="169">
        <f>ROUND(E329*J329,2)</f>
        <v>0</v>
      </c>
      <c r="L329" s="169">
        <v>15</v>
      </c>
      <c r="M329" s="169">
        <f>G329*(1+L329/100)</f>
        <v>0</v>
      </c>
      <c r="N329" s="169">
        <v>0</v>
      </c>
      <c r="O329" s="169">
        <f>ROUND(E329*N329,2)</f>
        <v>0</v>
      </c>
      <c r="P329" s="169">
        <v>0</v>
      </c>
      <c r="Q329" s="169">
        <f>ROUND(E329*P329,2)</f>
        <v>0</v>
      </c>
      <c r="R329" s="169" t="s">
        <v>619</v>
      </c>
      <c r="S329" s="169" t="s">
        <v>189</v>
      </c>
      <c r="T329" s="170" t="s">
        <v>209</v>
      </c>
      <c r="U329" s="156">
        <v>2.2549999999999999</v>
      </c>
      <c r="V329" s="156">
        <f>ROUND(E329*U329,2)</f>
        <v>0.72</v>
      </c>
      <c r="W329" s="156"/>
      <c r="X329" s="156" t="s">
        <v>502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503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260" t="s">
        <v>549</v>
      </c>
      <c r="D330" s="261"/>
      <c r="E330" s="261"/>
      <c r="F330" s="261"/>
      <c r="G330" s="261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47"/>
      <c r="Z330" s="147"/>
      <c r="AA330" s="147"/>
      <c r="AB330" s="147"/>
      <c r="AC330" s="147"/>
      <c r="AD330" s="147"/>
      <c r="AE330" s="147"/>
      <c r="AF330" s="147"/>
      <c r="AG330" s="147" t="s">
        <v>213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89" t="s">
        <v>505</v>
      </c>
      <c r="D331" s="178"/>
      <c r="E331" s="179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215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9" t="s">
        <v>1493</v>
      </c>
      <c r="D332" s="178"/>
      <c r="E332" s="179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47"/>
      <c r="Z332" s="147"/>
      <c r="AA332" s="147"/>
      <c r="AB332" s="147"/>
      <c r="AC332" s="147"/>
      <c r="AD332" s="147"/>
      <c r="AE332" s="147"/>
      <c r="AF332" s="147"/>
      <c r="AG332" s="147" t="s">
        <v>215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89" t="s">
        <v>1494</v>
      </c>
      <c r="D333" s="178"/>
      <c r="E333" s="179">
        <v>0.31966</v>
      </c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215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x14ac:dyDescent="0.2">
      <c r="A334" s="158" t="s">
        <v>184</v>
      </c>
      <c r="B334" s="159" t="s">
        <v>132</v>
      </c>
      <c r="C334" s="173" t="s">
        <v>133</v>
      </c>
      <c r="D334" s="160"/>
      <c r="E334" s="161"/>
      <c r="F334" s="162"/>
      <c r="G334" s="162">
        <f>SUMIF(AG335:AG335,"&lt;&gt;NOR",G335:G335)</f>
        <v>0</v>
      </c>
      <c r="H334" s="162"/>
      <c r="I334" s="162">
        <f>SUM(I335:I335)</f>
        <v>0</v>
      </c>
      <c r="J334" s="162"/>
      <c r="K334" s="162">
        <f>SUM(K335:K335)</f>
        <v>0</v>
      </c>
      <c r="L334" s="162"/>
      <c r="M334" s="162">
        <f>SUM(M335:M335)</f>
        <v>0</v>
      </c>
      <c r="N334" s="162"/>
      <c r="O334" s="162">
        <f>SUM(O335:O335)</f>
        <v>0</v>
      </c>
      <c r="P334" s="162"/>
      <c r="Q334" s="162">
        <f>SUM(Q335:Q335)</f>
        <v>0</v>
      </c>
      <c r="R334" s="162"/>
      <c r="S334" s="162"/>
      <c r="T334" s="163"/>
      <c r="U334" s="157"/>
      <c r="V334" s="157">
        <f>SUM(V335:V335)</f>
        <v>4.4000000000000004</v>
      </c>
      <c r="W334" s="157"/>
      <c r="X334" s="157"/>
      <c r="AG334" t="s">
        <v>185</v>
      </c>
    </row>
    <row r="335" spans="1:60" outlineLevel="1" x14ac:dyDescent="0.2">
      <c r="A335" s="182">
        <v>72</v>
      </c>
      <c r="B335" s="183" t="s">
        <v>682</v>
      </c>
      <c r="C335" s="191" t="s">
        <v>683</v>
      </c>
      <c r="D335" s="184" t="s">
        <v>247</v>
      </c>
      <c r="E335" s="185">
        <v>4</v>
      </c>
      <c r="F335" s="186"/>
      <c r="G335" s="187">
        <f>ROUND(E335*F335,2)</f>
        <v>0</v>
      </c>
      <c r="H335" s="186"/>
      <c r="I335" s="187">
        <f>ROUND(E335*H335,2)</f>
        <v>0</v>
      </c>
      <c r="J335" s="186"/>
      <c r="K335" s="187">
        <f>ROUND(E335*J335,2)</f>
        <v>0</v>
      </c>
      <c r="L335" s="187">
        <v>15</v>
      </c>
      <c r="M335" s="187">
        <f>G335*(1+L335/100)</f>
        <v>0</v>
      </c>
      <c r="N335" s="187">
        <v>0</v>
      </c>
      <c r="O335" s="187">
        <f>ROUND(E335*N335,2)</f>
        <v>0</v>
      </c>
      <c r="P335" s="187">
        <v>0</v>
      </c>
      <c r="Q335" s="187">
        <f>ROUND(E335*P335,2)</f>
        <v>0</v>
      </c>
      <c r="R335" s="187"/>
      <c r="S335" s="187" t="s">
        <v>281</v>
      </c>
      <c r="T335" s="188" t="s">
        <v>209</v>
      </c>
      <c r="U335" s="156">
        <v>1.1000000000000001</v>
      </c>
      <c r="V335" s="156">
        <f>ROUND(E335*U335,2)</f>
        <v>4.4000000000000004</v>
      </c>
      <c r="W335" s="156"/>
      <c r="X335" s="156" t="s">
        <v>210</v>
      </c>
      <c r="Y335" s="147"/>
      <c r="Z335" s="147"/>
      <c r="AA335" s="147"/>
      <c r="AB335" s="147"/>
      <c r="AC335" s="147"/>
      <c r="AD335" s="147"/>
      <c r="AE335" s="147"/>
      <c r="AF335" s="147"/>
      <c r="AG335" s="147" t="s">
        <v>211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x14ac:dyDescent="0.2">
      <c r="A336" s="158" t="s">
        <v>184</v>
      </c>
      <c r="B336" s="159" t="s">
        <v>134</v>
      </c>
      <c r="C336" s="173" t="s">
        <v>135</v>
      </c>
      <c r="D336" s="160"/>
      <c r="E336" s="161"/>
      <c r="F336" s="162"/>
      <c r="G336" s="162">
        <f>SUMIF(AG337:AG366,"&lt;&gt;NOR",G337:G366)</f>
        <v>0</v>
      </c>
      <c r="H336" s="162"/>
      <c r="I336" s="162">
        <f>SUM(I337:I366)</f>
        <v>0</v>
      </c>
      <c r="J336" s="162"/>
      <c r="K336" s="162">
        <f>SUM(K337:K366)</f>
        <v>0</v>
      </c>
      <c r="L336" s="162"/>
      <c r="M336" s="162">
        <f>SUM(M337:M366)</f>
        <v>0</v>
      </c>
      <c r="N336" s="162"/>
      <c r="O336" s="162">
        <f>SUM(O337:O366)</f>
        <v>0.4</v>
      </c>
      <c r="P336" s="162"/>
      <c r="Q336" s="162">
        <f>SUM(Q337:Q366)</f>
        <v>0</v>
      </c>
      <c r="R336" s="162"/>
      <c r="S336" s="162"/>
      <c r="T336" s="163"/>
      <c r="U336" s="157"/>
      <c r="V336" s="157">
        <f>SUM(V337:V366)</f>
        <v>26.43</v>
      </c>
      <c r="W336" s="157"/>
      <c r="X336" s="157"/>
      <c r="AG336" t="s">
        <v>185</v>
      </c>
    </row>
    <row r="337" spans="1:60" outlineLevel="1" x14ac:dyDescent="0.2">
      <c r="A337" s="164">
        <v>73</v>
      </c>
      <c r="B337" s="165" t="s">
        <v>684</v>
      </c>
      <c r="C337" s="174" t="s">
        <v>685</v>
      </c>
      <c r="D337" s="166" t="s">
        <v>226</v>
      </c>
      <c r="E337" s="167">
        <v>14.06</v>
      </c>
      <c r="F337" s="168"/>
      <c r="G337" s="169">
        <f>ROUND(E337*F337,2)</f>
        <v>0</v>
      </c>
      <c r="H337" s="168"/>
      <c r="I337" s="169">
        <f>ROUND(E337*H337,2)</f>
        <v>0</v>
      </c>
      <c r="J337" s="168"/>
      <c r="K337" s="169">
        <f>ROUND(E337*J337,2)</f>
        <v>0</v>
      </c>
      <c r="L337" s="169">
        <v>15</v>
      </c>
      <c r="M337" s="169">
        <f>G337*(1+L337/100)</f>
        <v>0</v>
      </c>
      <c r="N337" s="169">
        <v>2.1000000000000001E-4</v>
      </c>
      <c r="O337" s="169">
        <f>ROUND(E337*N337,2)</f>
        <v>0</v>
      </c>
      <c r="P337" s="169">
        <v>0</v>
      </c>
      <c r="Q337" s="169">
        <f>ROUND(E337*P337,2)</f>
        <v>0</v>
      </c>
      <c r="R337" s="169" t="s">
        <v>686</v>
      </c>
      <c r="S337" s="169" t="s">
        <v>189</v>
      </c>
      <c r="T337" s="170" t="s">
        <v>209</v>
      </c>
      <c r="U337" s="156">
        <v>0.05</v>
      </c>
      <c r="V337" s="156">
        <f>ROUND(E337*U337,2)</f>
        <v>0.7</v>
      </c>
      <c r="W337" s="156"/>
      <c r="X337" s="156" t="s">
        <v>210</v>
      </c>
      <c r="Y337" s="147"/>
      <c r="Z337" s="147"/>
      <c r="AA337" s="147"/>
      <c r="AB337" s="147"/>
      <c r="AC337" s="147"/>
      <c r="AD337" s="147"/>
      <c r="AE337" s="147"/>
      <c r="AF337" s="147"/>
      <c r="AG337" s="147" t="s">
        <v>211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89" t="s">
        <v>1495</v>
      </c>
      <c r="D338" s="178"/>
      <c r="E338" s="179">
        <v>14.06</v>
      </c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215</v>
      </c>
      <c r="AH338" s="147">
        <v>5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ht="22.5" outlineLevel="1" x14ac:dyDescent="0.2">
      <c r="A339" s="164">
        <v>74</v>
      </c>
      <c r="B339" s="165" t="s">
        <v>688</v>
      </c>
      <c r="C339" s="174" t="s">
        <v>689</v>
      </c>
      <c r="D339" s="166" t="s">
        <v>226</v>
      </c>
      <c r="E339" s="167">
        <v>8.7799999999999994</v>
      </c>
      <c r="F339" s="168"/>
      <c r="G339" s="169">
        <f>ROUND(E339*F339,2)</f>
        <v>0</v>
      </c>
      <c r="H339" s="168"/>
      <c r="I339" s="169">
        <f>ROUND(E339*H339,2)</f>
        <v>0</v>
      </c>
      <c r="J339" s="168"/>
      <c r="K339" s="169">
        <f>ROUND(E339*J339,2)</f>
        <v>0</v>
      </c>
      <c r="L339" s="169">
        <v>15</v>
      </c>
      <c r="M339" s="169">
        <f>G339*(1+L339/100)</f>
        <v>0</v>
      </c>
      <c r="N339" s="169">
        <v>6.5100000000000002E-3</v>
      </c>
      <c r="O339" s="169">
        <f>ROUND(E339*N339,2)</f>
        <v>0.06</v>
      </c>
      <c r="P339" s="169">
        <v>0</v>
      </c>
      <c r="Q339" s="169">
        <f>ROUND(E339*P339,2)</f>
        <v>0</v>
      </c>
      <c r="R339" s="169" t="s">
        <v>686</v>
      </c>
      <c r="S339" s="169" t="s">
        <v>189</v>
      </c>
      <c r="T339" s="170" t="s">
        <v>209</v>
      </c>
      <c r="U339" s="156">
        <v>0.25</v>
      </c>
      <c r="V339" s="156">
        <f>ROUND(E339*U339,2)</f>
        <v>2.2000000000000002</v>
      </c>
      <c r="W339" s="156"/>
      <c r="X339" s="156" t="s">
        <v>210</v>
      </c>
      <c r="Y339" s="147"/>
      <c r="Z339" s="147"/>
      <c r="AA339" s="147"/>
      <c r="AB339" s="147"/>
      <c r="AC339" s="147"/>
      <c r="AD339" s="147"/>
      <c r="AE339" s="147"/>
      <c r="AF339" s="147"/>
      <c r="AG339" s="147" t="s">
        <v>211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9" t="s">
        <v>394</v>
      </c>
      <c r="D340" s="178"/>
      <c r="E340" s="179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215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89" t="s">
        <v>1395</v>
      </c>
      <c r="D341" s="178"/>
      <c r="E341" s="179">
        <v>8.7799999999999994</v>
      </c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215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ht="22.5" outlineLevel="1" x14ac:dyDescent="0.2">
      <c r="A342" s="164">
        <v>75</v>
      </c>
      <c r="B342" s="165" t="s">
        <v>691</v>
      </c>
      <c r="C342" s="174" t="s">
        <v>692</v>
      </c>
      <c r="D342" s="166" t="s">
        <v>232</v>
      </c>
      <c r="E342" s="167">
        <v>9.9</v>
      </c>
      <c r="F342" s="168"/>
      <c r="G342" s="169">
        <f>ROUND(E342*F342,2)</f>
        <v>0</v>
      </c>
      <c r="H342" s="168"/>
      <c r="I342" s="169">
        <f>ROUND(E342*H342,2)</f>
        <v>0</v>
      </c>
      <c r="J342" s="168"/>
      <c r="K342" s="169">
        <f>ROUND(E342*J342,2)</f>
        <v>0</v>
      </c>
      <c r="L342" s="169">
        <v>15</v>
      </c>
      <c r="M342" s="169">
        <f>G342*(1+L342/100)</f>
        <v>0</v>
      </c>
      <c r="N342" s="169">
        <v>2.9999999999999997E-4</v>
      </c>
      <c r="O342" s="169">
        <f>ROUND(E342*N342,2)</f>
        <v>0</v>
      </c>
      <c r="P342" s="169">
        <v>0</v>
      </c>
      <c r="Q342" s="169">
        <f>ROUND(E342*P342,2)</f>
        <v>0</v>
      </c>
      <c r="R342" s="169" t="s">
        <v>686</v>
      </c>
      <c r="S342" s="169" t="s">
        <v>189</v>
      </c>
      <c r="T342" s="170" t="s">
        <v>209</v>
      </c>
      <c r="U342" s="156">
        <v>0.23599999999999999</v>
      </c>
      <c r="V342" s="156">
        <f>ROUND(E342*U342,2)</f>
        <v>2.34</v>
      </c>
      <c r="W342" s="156"/>
      <c r="X342" s="156" t="s">
        <v>210</v>
      </c>
      <c r="Y342" s="147"/>
      <c r="Z342" s="147"/>
      <c r="AA342" s="147"/>
      <c r="AB342" s="147"/>
      <c r="AC342" s="147"/>
      <c r="AD342" s="147"/>
      <c r="AE342" s="147"/>
      <c r="AF342" s="147"/>
      <c r="AG342" s="147" t="s">
        <v>211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9" t="s">
        <v>1496</v>
      </c>
      <c r="D343" s="178"/>
      <c r="E343" s="179">
        <v>13.1</v>
      </c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215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9" t="s">
        <v>1452</v>
      </c>
      <c r="D344" s="178"/>
      <c r="E344" s="179">
        <v>-3.2</v>
      </c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215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1" x14ac:dyDescent="0.2">
      <c r="A345" s="164">
        <v>76</v>
      </c>
      <c r="B345" s="165" t="s">
        <v>694</v>
      </c>
      <c r="C345" s="174" t="s">
        <v>695</v>
      </c>
      <c r="D345" s="166" t="s">
        <v>226</v>
      </c>
      <c r="E345" s="167">
        <v>14.06</v>
      </c>
      <c r="F345" s="168"/>
      <c r="G345" s="169">
        <f>ROUND(E345*F345,2)</f>
        <v>0</v>
      </c>
      <c r="H345" s="168"/>
      <c r="I345" s="169">
        <f>ROUND(E345*H345,2)</f>
        <v>0</v>
      </c>
      <c r="J345" s="168"/>
      <c r="K345" s="169">
        <f>ROUND(E345*J345,2)</f>
        <v>0</v>
      </c>
      <c r="L345" s="169">
        <v>15</v>
      </c>
      <c r="M345" s="169">
        <f>G345*(1+L345/100)</f>
        <v>0</v>
      </c>
      <c r="N345" s="169">
        <v>3.7799999999999999E-3</v>
      </c>
      <c r="O345" s="169">
        <f>ROUND(E345*N345,2)</f>
        <v>0.05</v>
      </c>
      <c r="P345" s="169">
        <v>0</v>
      </c>
      <c r="Q345" s="169">
        <f>ROUND(E345*P345,2)</f>
        <v>0</v>
      </c>
      <c r="R345" s="169" t="s">
        <v>686</v>
      </c>
      <c r="S345" s="169" t="s">
        <v>189</v>
      </c>
      <c r="T345" s="170" t="s">
        <v>209</v>
      </c>
      <c r="U345" s="156">
        <v>1.3466</v>
      </c>
      <c r="V345" s="156">
        <f>ROUND(E345*U345,2)</f>
        <v>18.93</v>
      </c>
      <c r="W345" s="156"/>
      <c r="X345" s="156" t="s">
        <v>210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211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89" t="s">
        <v>394</v>
      </c>
      <c r="D346" s="178"/>
      <c r="E346" s="179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215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9" t="s">
        <v>1395</v>
      </c>
      <c r="D347" s="178"/>
      <c r="E347" s="179">
        <v>8.7799999999999994</v>
      </c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215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89" t="s">
        <v>1393</v>
      </c>
      <c r="D348" s="178"/>
      <c r="E348" s="179">
        <v>3.7</v>
      </c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215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89" t="s">
        <v>1394</v>
      </c>
      <c r="D349" s="178"/>
      <c r="E349" s="179">
        <v>1.58</v>
      </c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215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64">
        <v>77</v>
      </c>
      <c r="B350" s="165" t="s">
        <v>696</v>
      </c>
      <c r="C350" s="174" t="s">
        <v>697</v>
      </c>
      <c r="D350" s="166" t="s">
        <v>232</v>
      </c>
      <c r="E350" s="167">
        <v>22.98</v>
      </c>
      <c r="F350" s="168"/>
      <c r="G350" s="169">
        <f>ROUND(E350*F350,2)</f>
        <v>0</v>
      </c>
      <c r="H350" s="168"/>
      <c r="I350" s="169">
        <f>ROUND(E350*H350,2)</f>
        <v>0</v>
      </c>
      <c r="J350" s="168"/>
      <c r="K350" s="169">
        <f>ROUND(E350*J350,2)</f>
        <v>0</v>
      </c>
      <c r="L350" s="169">
        <v>15</v>
      </c>
      <c r="M350" s="169">
        <f>G350*(1+L350/100)</f>
        <v>0</v>
      </c>
      <c r="N350" s="169">
        <v>4.0000000000000003E-5</v>
      </c>
      <c r="O350" s="169">
        <f>ROUND(E350*N350,2)</f>
        <v>0</v>
      </c>
      <c r="P350" s="169">
        <v>0</v>
      </c>
      <c r="Q350" s="169">
        <f>ROUND(E350*P350,2)</f>
        <v>0</v>
      </c>
      <c r="R350" s="169" t="s">
        <v>686</v>
      </c>
      <c r="S350" s="169" t="s">
        <v>189</v>
      </c>
      <c r="T350" s="170" t="s">
        <v>209</v>
      </c>
      <c r="U350" s="156">
        <v>7.0000000000000007E-2</v>
      </c>
      <c r="V350" s="156">
        <f>ROUND(E350*U350,2)</f>
        <v>1.61</v>
      </c>
      <c r="W350" s="156"/>
      <c r="X350" s="156" t="s">
        <v>210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211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249" t="s">
        <v>698</v>
      </c>
      <c r="D351" s="250"/>
      <c r="E351" s="250"/>
      <c r="F351" s="250"/>
      <c r="G351" s="250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194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89" t="s">
        <v>1497</v>
      </c>
      <c r="D352" s="178"/>
      <c r="E352" s="179">
        <v>9.9</v>
      </c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215</v>
      </c>
      <c r="AH352" s="147">
        <v>5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89" t="s">
        <v>1498</v>
      </c>
      <c r="D353" s="178"/>
      <c r="E353" s="179">
        <v>8.32</v>
      </c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215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89" t="s">
        <v>523</v>
      </c>
      <c r="D354" s="178"/>
      <c r="E354" s="179">
        <v>-0.7</v>
      </c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215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89" t="s">
        <v>1454</v>
      </c>
      <c r="D355" s="178"/>
      <c r="E355" s="179">
        <v>5.26</v>
      </c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215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9" t="s">
        <v>702</v>
      </c>
      <c r="D356" s="178"/>
      <c r="E356" s="179">
        <v>0.9</v>
      </c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215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89" t="s">
        <v>523</v>
      </c>
      <c r="D357" s="178"/>
      <c r="E357" s="179">
        <v>-0.7</v>
      </c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47"/>
      <c r="Z357" s="147"/>
      <c r="AA357" s="147"/>
      <c r="AB357" s="147"/>
      <c r="AC357" s="147"/>
      <c r="AD357" s="147"/>
      <c r="AE357" s="147"/>
      <c r="AF357" s="147"/>
      <c r="AG357" s="147" t="s">
        <v>215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ht="22.5" outlineLevel="1" x14ac:dyDescent="0.2">
      <c r="A358" s="164">
        <v>78</v>
      </c>
      <c r="B358" s="165" t="s">
        <v>703</v>
      </c>
      <c r="C358" s="174" t="s">
        <v>704</v>
      </c>
      <c r="D358" s="166" t="s">
        <v>226</v>
      </c>
      <c r="E358" s="167">
        <v>14.06</v>
      </c>
      <c r="F358" s="168"/>
      <c r="G358" s="169">
        <f>ROUND(E358*F358,2)</f>
        <v>0</v>
      </c>
      <c r="H358" s="168"/>
      <c r="I358" s="169">
        <f>ROUND(E358*H358,2)</f>
        <v>0</v>
      </c>
      <c r="J358" s="168"/>
      <c r="K358" s="169">
        <f>ROUND(E358*J358,2)</f>
        <v>0</v>
      </c>
      <c r="L358" s="169">
        <v>15</v>
      </c>
      <c r="M358" s="169">
        <f>G358*(1+L358/100)</f>
        <v>0</v>
      </c>
      <c r="N358" s="169">
        <v>1.9199999999999998E-2</v>
      </c>
      <c r="O358" s="169">
        <f>ROUND(E358*N358,2)</f>
        <v>0.27</v>
      </c>
      <c r="P358" s="169">
        <v>0</v>
      </c>
      <c r="Q358" s="169">
        <f>ROUND(E358*P358,2)</f>
        <v>0</v>
      </c>
      <c r="R358" s="169" t="s">
        <v>285</v>
      </c>
      <c r="S358" s="169" t="s">
        <v>189</v>
      </c>
      <c r="T358" s="170" t="s">
        <v>209</v>
      </c>
      <c r="U358" s="156">
        <v>0</v>
      </c>
      <c r="V358" s="156">
        <f>ROUND(E358*U358,2)</f>
        <v>0</v>
      </c>
      <c r="W358" s="156"/>
      <c r="X358" s="156" t="s">
        <v>286</v>
      </c>
      <c r="Y358" s="147"/>
      <c r="Z358" s="147"/>
      <c r="AA358" s="147"/>
      <c r="AB358" s="147"/>
      <c r="AC358" s="147"/>
      <c r="AD358" s="147"/>
      <c r="AE358" s="147"/>
      <c r="AF358" s="147"/>
      <c r="AG358" s="147" t="s">
        <v>287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189" t="s">
        <v>1495</v>
      </c>
      <c r="D359" s="178"/>
      <c r="E359" s="179">
        <v>14.06</v>
      </c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47"/>
      <c r="Z359" s="147"/>
      <c r="AA359" s="147"/>
      <c r="AB359" s="147"/>
      <c r="AC359" s="147"/>
      <c r="AD359" s="147"/>
      <c r="AE359" s="147"/>
      <c r="AF359" s="147"/>
      <c r="AG359" s="147" t="s">
        <v>215</v>
      </c>
      <c r="AH359" s="147">
        <v>5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ht="22.5" outlineLevel="1" x14ac:dyDescent="0.2">
      <c r="A360" s="164">
        <v>79</v>
      </c>
      <c r="B360" s="165" t="s">
        <v>705</v>
      </c>
      <c r="C360" s="174" t="s">
        <v>706</v>
      </c>
      <c r="D360" s="166" t="s">
        <v>247</v>
      </c>
      <c r="E360" s="167">
        <v>18</v>
      </c>
      <c r="F360" s="168"/>
      <c r="G360" s="169">
        <f>ROUND(E360*F360,2)</f>
        <v>0</v>
      </c>
      <c r="H360" s="168"/>
      <c r="I360" s="169">
        <f>ROUND(E360*H360,2)</f>
        <v>0</v>
      </c>
      <c r="J360" s="168"/>
      <c r="K360" s="169">
        <f>ROUND(E360*J360,2)</f>
        <v>0</v>
      </c>
      <c r="L360" s="169">
        <v>15</v>
      </c>
      <c r="M360" s="169">
        <f>G360*(1+L360/100)</f>
        <v>0</v>
      </c>
      <c r="N360" s="169">
        <v>1.2199999999999999E-3</v>
      </c>
      <c r="O360" s="169">
        <f>ROUND(E360*N360,2)</f>
        <v>0.02</v>
      </c>
      <c r="P360" s="169">
        <v>0</v>
      </c>
      <c r="Q360" s="169">
        <f>ROUND(E360*P360,2)</f>
        <v>0</v>
      </c>
      <c r="R360" s="169" t="s">
        <v>285</v>
      </c>
      <c r="S360" s="169" t="s">
        <v>189</v>
      </c>
      <c r="T360" s="170" t="s">
        <v>209</v>
      </c>
      <c r="U360" s="156">
        <v>0</v>
      </c>
      <c r="V360" s="156">
        <f>ROUND(E360*U360,2)</f>
        <v>0</v>
      </c>
      <c r="W360" s="156"/>
      <c r="X360" s="156" t="s">
        <v>286</v>
      </c>
      <c r="Y360" s="147"/>
      <c r="Z360" s="147"/>
      <c r="AA360" s="147"/>
      <c r="AB360" s="147"/>
      <c r="AC360" s="147"/>
      <c r="AD360" s="147"/>
      <c r="AE360" s="147"/>
      <c r="AF360" s="147"/>
      <c r="AG360" s="147" t="s">
        <v>287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189" t="s">
        <v>1499</v>
      </c>
      <c r="D361" s="178"/>
      <c r="E361" s="179">
        <v>18</v>
      </c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47"/>
      <c r="Z361" s="147"/>
      <c r="AA361" s="147"/>
      <c r="AB361" s="147"/>
      <c r="AC361" s="147"/>
      <c r="AD361" s="147"/>
      <c r="AE361" s="147"/>
      <c r="AF361" s="147"/>
      <c r="AG361" s="147" t="s">
        <v>215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64">
        <v>80</v>
      </c>
      <c r="B362" s="165" t="s">
        <v>708</v>
      </c>
      <c r="C362" s="174" t="s">
        <v>709</v>
      </c>
      <c r="D362" s="166" t="s">
        <v>252</v>
      </c>
      <c r="E362" s="167">
        <v>0.40905999999999998</v>
      </c>
      <c r="F362" s="168"/>
      <c r="G362" s="169">
        <f>ROUND(E362*F362,2)</f>
        <v>0</v>
      </c>
      <c r="H362" s="168"/>
      <c r="I362" s="169">
        <f>ROUND(E362*H362,2)</f>
        <v>0</v>
      </c>
      <c r="J362" s="168"/>
      <c r="K362" s="169">
        <f>ROUND(E362*J362,2)</f>
        <v>0</v>
      </c>
      <c r="L362" s="169">
        <v>15</v>
      </c>
      <c r="M362" s="169">
        <f>G362*(1+L362/100)</f>
        <v>0</v>
      </c>
      <c r="N362" s="169">
        <v>0</v>
      </c>
      <c r="O362" s="169">
        <f>ROUND(E362*N362,2)</f>
        <v>0</v>
      </c>
      <c r="P362" s="169">
        <v>0</v>
      </c>
      <c r="Q362" s="169">
        <f>ROUND(E362*P362,2)</f>
        <v>0</v>
      </c>
      <c r="R362" s="169" t="s">
        <v>686</v>
      </c>
      <c r="S362" s="169" t="s">
        <v>189</v>
      </c>
      <c r="T362" s="170" t="s">
        <v>209</v>
      </c>
      <c r="U362" s="156">
        <v>1.5980000000000001</v>
      </c>
      <c r="V362" s="156">
        <f>ROUND(E362*U362,2)</f>
        <v>0.65</v>
      </c>
      <c r="W362" s="156"/>
      <c r="X362" s="156" t="s">
        <v>502</v>
      </c>
      <c r="Y362" s="147"/>
      <c r="Z362" s="147"/>
      <c r="AA362" s="147"/>
      <c r="AB362" s="147"/>
      <c r="AC362" s="147"/>
      <c r="AD362" s="147"/>
      <c r="AE362" s="147"/>
      <c r="AF362" s="147"/>
      <c r="AG362" s="147" t="s">
        <v>503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260" t="s">
        <v>549</v>
      </c>
      <c r="D363" s="261"/>
      <c r="E363" s="261"/>
      <c r="F363" s="261"/>
      <c r="G363" s="261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47"/>
      <c r="Z363" s="147"/>
      <c r="AA363" s="147"/>
      <c r="AB363" s="147"/>
      <c r="AC363" s="147"/>
      <c r="AD363" s="147"/>
      <c r="AE363" s="147"/>
      <c r="AF363" s="147"/>
      <c r="AG363" s="147" t="s">
        <v>213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189" t="s">
        <v>505</v>
      </c>
      <c r="D364" s="178"/>
      <c r="E364" s="179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47"/>
      <c r="Z364" s="147"/>
      <c r="AA364" s="147"/>
      <c r="AB364" s="147"/>
      <c r="AC364" s="147"/>
      <c r="AD364" s="147"/>
      <c r="AE364" s="147"/>
      <c r="AF364" s="147"/>
      <c r="AG364" s="147" t="s">
        <v>215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89" t="s">
        <v>1500</v>
      </c>
      <c r="D365" s="178"/>
      <c r="E365" s="179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215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9" t="s">
        <v>1501</v>
      </c>
      <c r="D366" s="178"/>
      <c r="E366" s="179">
        <v>0.40905999999999998</v>
      </c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47"/>
      <c r="Z366" s="147"/>
      <c r="AA366" s="147"/>
      <c r="AB366" s="147"/>
      <c r="AC366" s="147"/>
      <c r="AD366" s="147"/>
      <c r="AE366" s="147"/>
      <c r="AF366" s="147"/>
      <c r="AG366" s="147" t="s">
        <v>215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x14ac:dyDescent="0.2">
      <c r="A367" s="158" t="s">
        <v>184</v>
      </c>
      <c r="B367" s="159" t="s">
        <v>138</v>
      </c>
      <c r="C367" s="173" t="s">
        <v>139</v>
      </c>
      <c r="D367" s="160"/>
      <c r="E367" s="161"/>
      <c r="F367" s="162"/>
      <c r="G367" s="162">
        <f>SUMIF(AG368:AG415,"&lt;&gt;NOR",G368:G415)</f>
        <v>0</v>
      </c>
      <c r="H367" s="162"/>
      <c r="I367" s="162">
        <f>SUM(I368:I415)</f>
        <v>0</v>
      </c>
      <c r="J367" s="162"/>
      <c r="K367" s="162">
        <f>SUM(K368:K415)</f>
        <v>0</v>
      </c>
      <c r="L367" s="162"/>
      <c r="M367" s="162">
        <f>SUM(M368:M415)</f>
        <v>0</v>
      </c>
      <c r="N367" s="162"/>
      <c r="O367" s="162">
        <f>SUM(O368:O415)</f>
        <v>0.21000000000000002</v>
      </c>
      <c r="P367" s="162"/>
      <c r="Q367" s="162">
        <f>SUM(Q368:Q415)</f>
        <v>9.9999999999999992E-2</v>
      </c>
      <c r="R367" s="162"/>
      <c r="S367" s="162"/>
      <c r="T367" s="163"/>
      <c r="U367" s="157"/>
      <c r="V367" s="157">
        <f>SUM(V368:V415)</f>
        <v>41.16</v>
      </c>
      <c r="W367" s="157"/>
      <c r="X367" s="157"/>
      <c r="AG367" t="s">
        <v>185</v>
      </c>
    </row>
    <row r="368" spans="1:60" outlineLevel="1" x14ac:dyDescent="0.2">
      <c r="A368" s="164">
        <v>81</v>
      </c>
      <c r="B368" s="165" t="s">
        <v>1502</v>
      </c>
      <c r="C368" s="174" t="s">
        <v>1503</v>
      </c>
      <c r="D368" s="166" t="s">
        <v>232</v>
      </c>
      <c r="E368" s="167">
        <v>67.540000000000006</v>
      </c>
      <c r="F368" s="168"/>
      <c r="G368" s="169">
        <f>ROUND(E368*F368,2)</f>
        <v>0</v>
      </c>
      <c r="H368" s="168"/>
      <c r="I368" s="169">
        <f>ROUND(E368*H368,2)</f>
        <v>0</v>
      </c>
      <c r="J368" s="168"/>
      <c r="K368" s="169">
        <f>ROUND(E368*J368,2)</f>
        <v>0</v>
      </c>
      <c r="L368" s="169">
        <v>15</v>
      </c>
      <c r="M368" s="169">
        <f>G368*(1+L368/100)</f>
        <v>0</v>
      </c>
      <c r="N368" s="169">
        <v>0</v>
      </c>
      <c r="O368" s="169">
        <f>ROUND(E368*N368,2)</f>
        <v>0</v>
      </c>
      <c r="P368" s="169">
        <v>8.0000000000000007E-5</v>
      </c>
      <c r="Q368" s="169">
        <f>ROUND(E368*P368,2)</f>
        <v>0.01</v>
      </c>
      <c r="R368" s="169" t="s">
        <v>714</v>
      </c>
      <c r="S368" s="169" t="s">
        <v>189</v>
      </c>
      <c r="T368" s="170" t="s">
        <v>209</v>
      </c>
      <c r="U368" s="156">
        <v>3.5000000000000003E-2</v>
      </c>
      <c r="V368" s="156">
        <f>ROUND(E368*U368,2)</f>
        <v>2.36</v>
      </c>
      <c r="W368" s="156"/>
      <c r="X368" s="156" t="s">
        <v>210</v>
      </c>
      <c r="Y368" s="147"/>
      <c r="Z368" s="147"/>
      <c r="AA368" s="147"/>
      <c r="AB368" s="147"/>
      <c r="AC368" s="147"/>
      <c r="AD368" s="147"/>
      <c r="AE368" s="147"/>
      <c r="AF368" s="147"/>
      <c r="AG368" s="147" t="s">
        <v>211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89" t="s">
        <v>1504</v>
      </c>
      <c r="D369" s="178"/>
      <c r="E369" s="179">
        <v>14.66</v>
      </c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215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189" t="s">
        <v>1505</v>
      </c>
      <c r="D370" s="178"/>
      <c r="E370" s="179">
        <v>-3.4</v>
      </c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47"/>
      <c r="Z370" s="147"/>
      <c r="AA370" s="147"/>
      <c r="AB370" s="147"/>
      <c r="AC370" s="147"/>
      <c r="AD370" s="147"/>
      <c r="AE370" s="147"/>
      <c r="AF370" s="147"/>
      <c r="AG370" s="147" t="s">
        <v>215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89" t="s">
        <v>1506</v>
      </c>
      <c r="D371" s="178"/>
      <c r="E371" s="179">
        <v>14.44</v>
      </c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215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89" t="s">
        <v>1507</v>
      </c>
      <c r="D372" s="178"/>
      <c r="E372" s="179">
        <v>-0.8</v>
      </c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215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189" t="s">
        <v>1508</v>
      </c>
      <c r="D373" s="178"/>
      <c r="E373" s="179">
        <v>33.880000000000003</v>
      </c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47"/>
      <c r="Z373" s="147"/>
      <c r="AA373" s="147"/>
      <c r="AB373" s="147"/>
      <c r="AC373" s="147"/>
      <c r="AD373" s="147"/>
      <c r="AE373" s="147"/>
      <c r="AF373" s="147"/>
      <c r="AG373" s="147" t="s">
        <v>215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89" t="s">
        <v>1509</v>
      </c>
      <c r="D374" s="178"/>
      <c r="E374" s="179">
        <v>1.84</v>
      </c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215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89" t="s">
        <v>1510</v>
      </c>
      <c r="D375" s="178"/>
      <c r="E375" s="179">
        <v>-2.2999999999999998</v>
      </c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215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9" t="s">
        <v>1511</v>
      </c>
      <c r="D376" s="178"/>
      <c r="E376" s="179">
        <v>10.92</v>
      </c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215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89" t="s">
        <v>1512</v>
      </c>
      <c r="D377" s="178"/>
      <c r="E377" s="179">
        <v>-1.7</v>
      </c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215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64">
        <v>82</v>
      </c>
      <c r="B378" s="165" t="s">
        <v>729</v>
      </c>
      <c r="C378" s="174" t="s">
        <v>730</v>
      </c>
      <c r="D378" s="166" t="s">
        <v>232</v>
      </c>
      <c r="E378" s="167">
        <v>60.62</v>
      </c>
      <c r="F378" s="168"/>
      <c r="G378" s="169">
        <f>ROUND(E378*F378,2)</f>
        <v>0</v>
      </c>
      <c r="H378" s="168"/>
      <c r="I378" s="169">
        <f>ROUND(E378*H378,2)</f>
        <v>0</v>
      </c>
      <c r="J378" s="168"/>
      <c r="K378" s="169">
        <f>ROUND(E378*J378,2)</f>
        <v>0</v>
      </c>
      <c r="L378" s="169">
        <v>15</v>
      </c>
      <c r="M378" s="169">
        <f>G378*(1+L378/100)</f>
        <v>0</v>
      </c>
      <c r="N378" s="169">
        <v>1.9000000000000001E-4</v>
      </c>
      <c r="O378" s="169">
        <f>ROUND(E378*N378,2)</f>
        <v>0.01</v>
      </c>
      <c r="P378" s="169">
        <v>0</v>
      </c>
      <c r="Q378" s="169">
        <f>ROUND(E378*P378,2)</f>
        <v>0</v>
      </c>
      <c r="R378" s="169" t="s">
        <v>714</v>
      </c>
      <c r="S378" s="169" t="s">
        <v>189</v>
      </c>
      <c r="T378" s="170" t="s">
        <v>209</v>
      </c>
      <c r="U378" s="156">
        <v>8.7999999999999995E-2</v>
      </c>
      <c r="V378" s="156">
        <f>ROUND(E378*U378,2)</f>
        <v>5.33</v>
      </c>
      <c r="W378" s="156"/>
      <c r="X378" s="156" t="s">
        <v>210</v>
      </c>
      <c r="Y378" s="147"/>
      <c r="Z378" s="147"/>
      <c r="AA378" s="147"/>
      <c r="AB378" s="147"/>
      <c r="AC378" s="147"/>
      <c r="AD378" s="147"/>
      <c r="AE378" s="147"/>
      <c r="AF378" s="147"/>
      <c r="AG378" s="147" t="s">
        <v>211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249" t="s">
        <v>731</v>
      </c>
      <c r="D379" s="250"/>
      <c r="E379" s="250"/>
      <c r="F379" s="250"/>
      <c r="G379" s="250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194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189" t="s">
        <v>1513</v>
      </c>
      <c r="D380" s="178"/>
      <c r="E380" s="179">
        <v>20.66</v>
      </c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215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89" t="s">
        <v>1514</v>
      </c>
      <c r="D381" s="178"/>
      <c r="E381" s="179">
        <v>-2.4</v>
      </c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215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9" t="s">
        <v>1515</v>
      </c>
      <c r="D382" s="178"/>
      <c r="E382" s="179">
        <v>17.28</v>
      </c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215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89" t="s">
        <v>1507</v>
      </c>
      <c r="D383" s="178"/>
      <c r="E383" s="179">
        <v>-0.8</v>
      </c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215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89" t="s">
        <v>1516</v>
      </c>
      <c r="D384" s="178"/>
      <c r="E384" s="179">
        <v>16.100000000000001</v>
      </c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215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89" t="s">
        <v>1517</v>
      </c>
      <c r="D385" s="178"/>
      <c r="E385" s="179">
        <v>-1.5</v>
      </c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215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9" t="s">
        <v>1518</v>
      </c>
      <c r="D386" s="178"/>
      <c r="E386" s="179">
        <v>11.98</v>
      </c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215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89" t="s">
        <v>523</v>
      </c>
      <c r="D387" s="178"/>
      <c r="E387" s="179">
        <v>-0.7</v>
      </c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215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ht="22.5" outlineLevel="1" x14ac:dyDescent="0.2">
      <c r="A388" s="164">
        <v>83</v>
      </c>
      <c r="B388" s="165" t="s">
        <v>1519</v>
      </c>
      <c r="C388" s="174" t="s">
        <v>1520</v>
      </c>
      <c r="D388" s="166" t="s">
        <v>226</v>
      </c>
      <c r="E388" s="167">
        <v>86.51</v>
      </c>
      <c r="F388" s="168"/>
      <c r="G388" s="169">
        <f>ROUND(E388*F388,2)</f>
        <v>0</v>
      </c>
      <c r="H388" s="168"/>
      <c r="I388" s="169">
        <f>ROUND(E388*H388,2)</f>
        <v>0</v>
      </c>
      <c r="J388" s="168"/>
      <c r="K388" s="169">
        <f>ROUND(E388*J388,2)</f>
        <v>0</v>
      </c>
      <c r="L388" s="169">
        <v>15</v>
      </c>
      <c r="M388" s="169">
        <f>G388*(1+L388/100)</f>
        <v>0</v>
      </c>
      <c r="N388" s="169">
        <v>0</v>
      </c>
      <c r="O388" s="169">
        <f>ROUND(E388*N388,2)</f>
        <v>0</v>
      </c>
      <c r="P388" s="169">
        <v>1E-3</v>
      </c>
      <c r="Q388" s="169">
        <f>ROUND(E388*P388,2)</f>
        <v>0.09</v>
      </c>
      <c r="R388" s="169" t="s">
        <v>714</v>
      </c>
      <c r="S388" s="169" t="s">
        <v>189</v>
      </c>
      <c r="T388" s="170" t="s">
        <v>209</v>
      </c>
      <c r="U388" s="156">
        <v>0.105</v>
      </c>
      <c r="V388" s="156">
        <f>ROUND(E388*U388,2)</f>
        <v>9.08</v>
      </c>
      <c r="W388" s="156"/>
      <c r="X388" s="156" t="s">
        <v>210</v>
      </c>
      <c r="Y388" s="147"/>
      <c r="Z388" s="147"/>
      <c r="AA388" s="147"/>
      <c r="AB388" s="147"/>
      <c r="AC388" s="147"/>
      <c r="AD388" s="147"/>
      <c r="AE388" s="147"/>
      <c r="AF388" s="147"/>
      <c r="AG388" s="147" t="s">
        <v>211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89" t="s">
        <v>1465</v>
      </c>
      <c r="D389" s="178"/>
      <c r="E389" s="179">
        <v>12.13</v>
      </c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47"/>
      <c r="Z389" s="147"/>
      <c r="AA389" s="147"/>
      <c r="AB389" s="147"/>
      <c r="AC389" s="147"/>
      <c r="AD389" s="147"/>
      <c r="AE389" s="147"/>
      <c r="AF389" s="147"/>
      <c r="AG389" s="147" t="s">
        <v>215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189" t="s">
        <v>1468</v>
      </c>
      <c r="D390" s="178"/>
      <c r="E390" s="179">
        <v>11.19</v>
      </c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47"/>
      <c r="Z390" s="147"/>
      <c r="AA390" s="147"/>
      <c r="AB390" s="147"/>
      <c r="AC390" s="147"/>
      <c r="AD390" s="147"/>
      <c r="AE390" s="147"/>
      <c r="AF390" s="147"/>
      <c r="AG390" s="147" t="s">
        <v>215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189" t="s">
        <v>1469</v>
      </c>
      <c r="D391" s="178"/>
      <c r="E391" s="179">
        <v>57.71</v>
      </c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47"/>
      <c r="Z391" s="147"/>
      <c r="AA391" s="147"/>
      <c r="AB391" s="147"/>
      <c r="AC391" s="147"/>
      <c r="AD391" s="147"/>
      <c r="AE391" s="147"/>
      <c r="AF391" s="147"/>
      <c r="AG391" s="147" t="s">
        <v>215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9" t="s">
        <v>1470</v>
      </c>
      <c r="D392" s="178"/>
      <c r="E392" s="179">
        <v>5.48</v>
      </c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215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ht="22.5" outlineLevel="1" x14ac:dyDescent="0.2">
      <c r="A393" s="164">
        <v>84</v>
      </c>
      <c r="B393" s="165" t="s">
        <v>737</v>
      </c>
      <c r="C393" s="174" t="s">
        <v>738</v>
      </c>
      <c r="D393" s="166" t="s">
        <v>226</v>
      </c>
      <c r="E393" s="167">
        <v>63.58</v>
      </c>
      <c r="F393" s="168"/>
      <c r="G393" s="169">
        <f>ROUND(E393*F393,2)</f>
        <v>0</v>
      </c>
      <c r="H393" s="168"/>
      <c r="I393" s="169">
        <f>ROUND(E393*H393,2)</f>
        <v>0</v>
      </c>
      <c r="J393" s="168"/>
      <c r="K393" s="169">
        <f>ROUND(E393*J393,2)</f>
        <v>0</v>
      </c>
      <c r="L393" s="169">
        <v>15</v>
      </c>
      <c r="M393" s="169">
        <f>G393*(1+L393/100)</f>
        <v>0</v>
      </c>
      <c r="N393" s="169">
        <v>4.0000000000000002E-4</v>
      </c>
      <c r="O393" s="169">
        <f>ROUND(E393*N393,2)</f>
        <v>0.03</v>
      </c>
      <c r="P393" s="169">
        <v>0</v>
      </c>
      <c r="Q393" s="169">
        <f>ROUND(E393*P393,2)</f>
        <v>0</v>
      </c>
      <c r="R393" s="169" t="s">
        <v>714</v>
      </c>
      <c r="S393" s="169" t="s">
        <v>189</v>
      </c>
      <c r="T393" s="170" t="s">
        <v>209</v>
      </c>
      <c r="U393" s="156">
        <v>0.38</v>
      </c>
      <c r="V393" s="156">
        <f>ROUND(E393*U393,2)</f>
        <v>24.16</v>
      </c>
      <c r="W393" s="156"/>
      <c r="X393" s="156" t="s">
        <v>210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211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89" t="s">
        <v>1421</v>
      </c>
      <c r="D394" s="178"/>
      <c r="E394" s="179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215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9" t="s">
        <v>1396</v>
      </c>
      <c r="D395" s="178"/>
      <c r="E395" s="179">
        <v>24.86</v>
      </c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215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189" t="s">
        <v>1397</v>
      </c>
      <c r="D396" s="178"/>
      <c r="E396" s="179">
        <v>17.23</v>
      </c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215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189" t="s">
        <v>1398</v>
      </c>
      <c r="D397" s="178"/>
      <c r="E397" s="179">
        <v>14.29</v>
      </c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215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9" t="s">
        <v>1399</v>
      </c>
      <c r="D398" s="178"/>
      <c r="E398" s="179">
        <v>7.2</v>
      </c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215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64">
        <v>85</v>
      </c>
      <c r="B399" s="165" t="s">
        <v>739</v>
      </c>
      <c r="C399" s="174" t="s">
        <v>740</v>
      </c>
      <c r="D399" s="166" t="s">
        <v>232</v>
      </c>
      <c r="E399" s="167">
        <v>66.682000000000002</v>
      </c>
      <c r="F399" s="168"/>
      <c r="G399" s="169">
        <f>ROUND(E399*F399,2)</f>
        <v>0</v>
      </c>
      <c r="H399" s="168"/>
      <c r="I399" s="169">
        <f>ROUND(E399*H399,2)</f>
        <v>0</v>
      </c>
      <c r="J399" s="168"/>
      <c r="K399" s="169">
        <f>ROUND(E399*J399,2)</f>
        <v>0</v>
      </c>
      <c r="L399" s="169">
        <v>15</v>
      </c>
      <c r="M399" s="169">
        <f>G399*(1+L399/100)</f>
        <v>0</v>
      </c>
      <c r="N399" s="169">
        <v>5.0000000000000001E-4</v>
      </c>
      <c r="O399" s="169">
        <f>ROUND(E399*N399,2)</f>
        <v>0.03</v>
      </c>
      <c r="P399" s="169">
        <v>0</v>
      </c>
      <c r="Q399" s="169">
        <f>ROUND(E399*P399,2)</f>
        <v>0</v>
      </c>
      <c r="R399" s="169" t="s">
        <v>285</v>
      </c>
      <c r="S399" s="169" t="s">
        <v>189</v>
      </c>
      <c r="T399" s="170" t="s">
        <v>209</v>
      </c>
      <c r="U399" s="156">
        <v>0</v>
      </c>
      <c r="V399" s="156">
        <f>ROUND(E399*U399,2)</f>
        <v>0</v>
      </c>
      <c r="W399" s="156"/>
      <c r="X399" s="156" t="s">
        <v>286</v>
      </c>
      <c r="Y399" s="147"/>
      <c r="Z399" s="147"/>
      <c r="AA399" s="147"/>
      <c r="AB399" s="147"/>
      <c r="AC399" s="147"/>
      <c r="AD399" s="147"/>
      <c r="AE399" s="147"/>
      <c r="AF399" s="147"/>
      <c r="AG399" s="147" t="s">
        <v>287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9" t="s">
        <v>1521</v>
      </c>
      <c r="D400" s="178"/>
      <c r="E400" s="179">
        <v>60.62</v>
      </c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215</v>
      </c>
      <c r="AH400" s="147">
        <v>5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90" t="s">
        <v>546</v>
      </c>
      <c r="D401" s="180"/>
      <c r="E401" s="181">
        <v>6.0620000000000003</v>
      </c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215</v>
      </c>
      <c r="AH401" s="147">
        <v>4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ht="22.5" outlineLevel="1" x14ac:dyDescent="0.2">
      <c r="A402" s="164">
        <v>86</v>
      </c>
      <c r="B402" s="165" t="s">
        <v>742</v>
      </c>
      <c r="C402" s="174" t="s">
        <v>743</v>
      </c>
      <c r="D402" s="166" t="s">
        <v>226</v>
      </c>
      <c r="E402" s="167">
        <v>70.578059999999994</v>
      </c>
      <c r="F402" s="168"/>
      <c r="G402" s="169">
        <f>ROUND(E402*F402,2)</f>
        <v>0</v>
      </c>
      <c r="H402" s="168"/>
      <c r="I402" s="169">
        <f>ROUND(E402*H402,2)</f>
        <v>0</v>
      </c>
      <c r="J402" s="168"/>
      <c r="K402" s="169">
        <f>ROUND(E402*J402,2)</f>
        <v>0</v>
      </c>
      <c r="L402" s="169">
        <v>15</v>
      </c>
      <c r="M402" s="169">
        <f>G402*(1+L402/100)</f>
        <v>0</v>
      </c>
      <c r="N402" s="169">
        <v>1.9499999999999999E-3</v>
      </c>
      <c r="O402" s="169">
        <f>ROUND(E402*N402,2)</f>
        <v>0.14000000000000001</v>
      </c>
      <c r="P402" s="169">
        <v>0</v>
      </c>
      <c r="Q402" s="169">
        <f>ROUND(E402*P402,2)</f>
        <v>0</v>
      </c>
      <c r="R402" s="169" t="s">
        <v>285</v>
      </c>
      <c r="S402" s="169" t="s">
        <v>189</v>
      </c>
      <c r="T402" s="170" t="s">
        <v>209</v>
      </c>
      <c r="U402" s="156">
        <v>0</v>
      </c>
      <c r="V402" s="156">
        <f>ROUND(E402*U402,2)</f>
        <v>0</v>
      </c>
      <c r="W402" s="156"/>
      <c r="X402" s="156" t="s">
        <v>286</v>
      </c>
      <c r="Y402" s="147"/>
      <c r="Z402" s="147"/>
      <c r="AA402" s="147"/>
      <c r="AB402" s="147"/>
      <c r="AC402" s="147"/>
      <c r="AD402" s="147"/>
      <c r="AE402" s="147"/>
      <c r="AF402" s="147"/>
      <c r="AG402" s="147" t="s">
        <v>287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249" t="s">
        <v>744</v>
      </c>
      <c r="D403" s="250"/>
      <c r="E403" s="250"/>
      <c r="F403" s="250"/>
      <c r="G403" s="250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47"/>
      <c r="Z403" s="147"/>
      <c r="AA403" s="147"/>
      <c r="AB403" s="147"/>
      <c r="AC403" s="147"/>
      <c r="AD403" s="147"/>
      <c r="AE403" s="147"/>
      <c r="AF403" s="147"/>
      <c r="AG403" s="147" t="s">
        <v>194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258" t="s">
        <v>745</v>
      </c>
      <c r="D404" s="259"/>
      <c r="E404" s="259"/>
      <c r="F404" s="259"/>
      <c r="G404" s="259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47"/>
      <c r="Z404" s="147"/>
      <c r="AA404" s="147"/>
      <c r="AB404" s="147"/>
      <c r="AC404" s="147"/>
      <c r="AD404" s="147"/>
      <c r="AE404" s="147"/>
      <c r="AF404" s="147"/>
      <c r="AG404" s="147" t="s">
        <v>194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258" t="s">
        <v>746</v>
      </c>
      <c r="D405" s="259"/>
      <c r="E405" s="259"/>
      <c r="F405" s="259"/>
      <c r="G405" s="259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47"/>
      <c r="Z405" s="147"/>
      <c r="AA405" s="147"/>
      <c r="AB405" s="147"/>
      <c r="AC405" s="147"/>
      <c r="AD405" s="147"/>
      <c r="AE405" s="147"/>
      <c r="AF405" s="147"/>
      <c r="AG405" s="147" t="s">
        <v>194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258" t="s">
        <v>747</v>
      </c>
      <c r="D406" s="259"/>
      <c r="E406" s="259"/>
      <c r="F406" s="259"/>
      <c r="G406" s="259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47"/>
      <c r="Z406" s="147"/>
      <c r="AA406" s="147"/>
      <c r="AB406" s="147"/>
      <c r="AC406" s="147"/>
      <c r="AD406" s="147"/>
      <c r="AE406" s="147"/>
      <c r="AF406" s="147"/>
      <c r="AG406" s="147" t="s">
        <v>194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258" t="s">
        <v>748</v>
      </c>
      <c r="D407" s="259"/>
      <c r="E407" s="259"/>
      <c r="F407" s="259"/>
      <c r="G407" s="259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47"/>
      <c r="Z407" s="147"/>
      <c r="AA407" s="147"/>
      <c r="AB407" s="147"/>
      <c r="AC407" s="147"/>
      <c r="AD407" s="147"/>
      <c r="AE407" s="147"/>
      <c r="AF407" s="147"/>
      <c r="AG407" s="147" t="s">
        <v>194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189" t="s">
        <v>1522</v>
      </c>
      <c r="D408" s="178"/>
      <c r="E408" s="179">
        <v>63.58</v>
      </c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47"/>
      <c r="Z408" s="147"/>
      <c r="AA408" s="147"/>
      <c r="AB408" s="147"/>
      <c r="AC408" s="147"/>
      <c r="AD408" s="147"/>
      <c r="AE408" s="147"/>
      <c r="AF408" s="147"/>
      <c r="AG408" s="147" t="s">
        <v>215</v>
      </c>
      <c r="AH408" s="147">
        <v>5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189" t="s">
        <v>1523</v>
      </c>
      <c r="D409" s="178"/>
      <c r="E409" s="179">
        <v>3.6372</v>
      </c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215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190" t="s">
        <v>543</v>
      </c>
      <c r="D410" s="180"/>
      <c r="E410" s="181">
        <v>3.3608600000000002</v>
      </c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47"/>
      <c r="Z410" s="147"/>
      <c r="AA410" s="147"/>
      <c r="AB410" s="147"/>
      <c r="AC410" s="147"/>
      <c r="AD410" s="147"/>
      <c r="AE410" s="147"/>
      <c r="AF410" s="147"/>
      <c r="AG410" s="147" t="s">
        <v>215</v>
      </c>
      <c r="AH410" s="147">
        <v>4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64">
        <v>87</v>
      </c>
      <c r="B411" s="165" t="s">
        <v>751</v>
      </c>
      <c r="C411" s="174" t="s">
        <v>752</v>
      </c>
      <c r="D411" s="166" t="s">
        <v>252</v>
      </c>
      <c r="E411" s="167">
        <v>0.20791999999999999</v>
      </c>
      <c r="F411" s="168"/>
      <c r="G411" s="169">
        <f>ROUND(E411*F411,2)</f>
        <v>0</v>
      </c>
      <c r="H411" s="168"/>
      <c r="I411" s="169">
        <f>ROUND(E411*H411,2)</f>
        <v>0</v>
      </c>
      <c r="J411" s="168"/>
      <c r="K411" s="169">
        <f>ROUND(E411*J411,2)</f>
        <v>0</v>
      </c>
      <c r="L411" s="169">
        <v>15</v>
      </c>
      <c r="M411" s="169">
        <f>G411*(1+L411/100)</f>
        <v>0</v>
      </c>
      <c r="N411" s="169">
        <v>0</v>
      </c>
      <c r="O411" s="169">
        <f>ROUND(E411*N411,2)</f>
        <v>0</v>
      </c>
      <c r="P411" s="169">
        <v>0</v>
      </c>
      <c r="Q411" s="169">
        <f>ROUND(E411*P411,2)</f>
        <v>0</v>
      </c>
      <c r="R411" s="169" t="s">
        <v>714</v>
      </c>
      <c r="S411" s="169" t="s">
        <v>189</v>
      </c>
      <c r="T411" s="170" t="s">
        <v>209</v>
      </c>
      <c r="U411" s="156">
        <v>1.091</v>
      </c>
      <c r="V411" s="156">
        <f>ROUND(E411*U411,2)</f>
        <v>0.23</v>
      </c>
      <c r="W411" s="156"/>
      <c r="X411" s="156" t="s">
        <v>502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503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260" t="s">
        <v>753</v>
      </c>
      <c r="D412" s="261"/>
      <c r="E412" s="261"/>
      <c r="F412" s="261"/>
      <c r="G412" s="261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213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189" t="s">
        <v>505</v>
      </c>
      <c r="D413" s="178"/>
      <c r="E413" s="179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215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189" t="s">
        <v>1524</v>
      </c>
      <c r="D414" s="178"/>
      <c r="E414" s="179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215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89" t="s">
        <v>1525</v>
      </c>
      <c r="D415" s="178"/>
      <c r="E415" s="179">
        <v>0.20791999999999999</v>
      </c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215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x14ac:dyDescent="0.2">
      <c r="A416" s="158" t="s">
        <v>184</v>
      </c>
      <c r="B416" s="159" t="s">
        <v>140</v>
      </c>
      <c r="C416" s="173" t="s">
        <v>141</v>
      </c>
      <c r="D416" s="160"/>
      <c r="E416" s="161"/>
      <c r="F416" s="162"/>
      <c r="G416" s="162">
        <f>SUMIF(AG417:AG442,"&lt;&gt;NOR",G417:G442)</f>
        <v>0</v>
      </c>
      <c r="H416" s="162"/>
      <c r="I416" s="162">
        <f>SUM(I417:I442)</f>
        <v>0</v>
      </c>
      <c r="J416" s="162"/>
      <c r="K416" s="162">
        <f>SUM(K417:K442)</f>
        <v>0</v>
      </c>
      <c r="L416" s="162"/>
      <c r="M416" s="162">
        <f>SUM(M417:M442)</f>
        <v>0</v>
      </c>
      <c r="N416" s="162"/>
      <c r="O416" s="162">
        <f>SUM(O417:O442)</f>
        <v>0.66999999999999993</v>
      </c>
      <c r="P416" s="162"/>
      <c r="Q416" s="162">
        <f>SUM(Q417:Q442)</f>
        <v>0</v>
      </c>
      <c r="R416" s="162"/>
      <c r="S416" s="162"/>
      <c r="T416" s="163"/>
      <c r="U416" s="157"/>
      <c r="V416" s="157">
        <f>SUM(V417:V442)</f>
        <v>38.08</v>
      </c>
      <c r="W416" s="157"/>
      <c r="X416" s="157"/>
      <c r="AG416" t="s">
        <v>185</v>
      </c>
    </row>
    <row r="417" spans="1:60" outlineLevel="1" x14ac:dyDescent="0.2">
      <c r="A417" s="164">
        <v>88</v>
      </c>
      <c r="B417" s="165" t="s">
        <v>696</v>
      </c>
      <c r="C417" s="174" t="s">
        <v>697</v>
      </c>
      <c r="D417" s="166" t="s">
        <v>232</v>
      </c>
      <c r="E417" s="167">
        <v>18.78</v>
      </c>
      <c r="F417" s="168"/>
      <c r="G417" s="169">
        <f>ROUND(E417*F417,2)</f>
        <v>0</v>
      </c>
      <c r="H417" s="168"/>
      <c r="I417" s="169">
        <f>ROUND(E417*H417,2)</f>
        <v>0</v>
      </c>
      <c r="J417" s="168"/>
      <c r="K417" s="169">
        <f>ROUND(E417*J417,2)</f>
        <v>0</v>
      </c>
      <c r="L417" s="169">
        <v>15</v>
      </c>
      <c r="M417" s="169">
        <f>G417*(1+L417/100)</f>
        <v>0</v>
      </c>
      <c r="N417" s="169">
        <v>4.0000000000000003E-5</v>
      </c>
      <c r="O417" s="169">
        <f>ROUND(E417*N417,2)</f>
        <v>0</v>
      </c>
      <c r="P417" s="169">
        <v>0</v>
      </c>
      <c r="Q417" s="169">
        <f>ROUND(E417*P417,2)</f>
        <v>0</v>
      </c>
      <c r="R417" s="169" t="s">
        <v>686</v>
      </c>
      <c r="S417" s="169" t="s">
        <v>189</v>
      </c>
      <c r="T417" s="170" t="s">
        <v>209</v>
      </c>
      <c r="U417" s="156">
        <v>7.0000000000000007E-2</v>
      </c>
      <c r="V417" s="156">
        <f>ROUND(E417*U417,2)</f>
        <v>1.31</v>
      </c>
      <c r="W417" s="156"/>
      <c r="X417" s="156" t="s">
        <v>210</v>
      </c>
      <c r="Y417" s="147"/>
      <c r="Z417" s="147"/>
      <c r="AA417" s="147"/>
      <c r="AB417" s="147"/>
      <c r="AC417" s="147"/>
      <c r="AD417" s="147"/>
      <c r="AE417" s="147"/>
      <c r="AF417" s="147"/>
      <c r="AG417" s="147" t="s">
        <v>211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249" t="s">
        <v>698</v>
      </c>
      <c r="D418" s="250"/>
      <c r="E418" s="250"/>
      <c r="F418" s="250"/>
      <c r="G418" s="250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47"/>
      <c r="Z418" s="147"/>
      <c r="AA418" s="147"/>
      <c r="AB418" s="147"/>
      <c r="AC418" s="147"/>
      <c r="AD418" s="147"/>
      <c r="AE418" s="147"/>
      <c r="AF418" s="147"/>
      <c r="AG418" s="147" t="s">
        <v>194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89" t="s">
        <v>1526</v>
      </c>
      <c r="D419" s="178"/>
      <c r="E419" s="179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215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9" t="s">
        <v>1527</v>
      </c>
      <c r="D420" s="178"/>
      <c r="E420" s="179">
        <v>0.6</v>
      </c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215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89" t="s">
        <v>1528</v>
      </c>
      <c r="D421" s="178"/>
      <c r="E421" s="179">
        <v>10.1</v>
      </c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215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89" t="s">
        <v>1529</v>
      </c>
      <c r="D422" s="178"/>
      <c r="E422" s="179">
        <v>8.08</v>
      </c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215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64">
        <v>89</v>
      </c>
      <c r="B423" s="165" t="s">
        <v>760</v>
      </c>
      <c r="C423" s="174" t="s">
        <v>761</v>
      </c>
      <c r="D423" s="166" t="s">
        <v>226</v>
      </c>
      <c r="E423" s="167">
        <v>26.4376</v>
      </c>
      <c r="F423" s="168"/>
      <c r="G423" s="169">
        <f>ROUND(E423*F423,2)</f>
        <v>0</v>
      </c>
      <c r="H423" s="168"/>
      <c r="I423" s="169">
        <f>ROUND(E423*H423,2)</f>
        <v>0</v>
      </c>
      <c r="J423" s="168"/>
      <c r="K423" s="169">
        <f>ROUND(E423*J423,2)</f>
        <v>0</v>
      </c>
      <c r="L423" s="169">
        <v>15</v>
      </c>
      <c r="M423" s="169">
        <f>G423*(1+L423/100)</f>
        <v>0</v>
      </c>
      <c r="N423" s="169">
        <v>2.1000000000000001E-4</v>
      </c>
      <c r="O423" s="169">
        <f>ROUND(E423*N423,2)</f>
        <v>0.01</v>
      </c>
      <c r="P423" s="169">
        <v>0</v>
      </c>
      <c r="Q423" s="169">
        <f>ROUND(E423*P423,2)</f>
        <v>0</v>
      </c>
      <c r="R423" s="169" t="s">
        <v>686</v>
      </c>
      <c r="S423" s="169" t="s">
        <v>189</v>
      </c>
      <c r="T423" s="170" t="s">
        <v>209</v>
      </c>
      <c r="U423" s="156">
        <v>0.05</v>
      </c>
      <c r="V423" s="156">
        <f>ROUND(E423*U423,2)</f>
        <v>1.32</v>
      </c>
      <c r="W423" s="156"/>
      <c r="X423" s="156" t="s">
        <v>210</v>
      </c>
      <c r="Y423" s="147"/>
      <c r="Z423" s="147"/>
      <c r="AA423" s="147"/>
      <c r="AB423" s="147"/>
      <c r="AC423" s="147"/>
      <c r="AD423" s="147"/>
      <c r="AE423" s="147"/>
      <c r="AF423" s="147"/>
      <c r="AG423" s="147" t="s">
        <v>211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249" t="s">
        <v>762</v>
      </c>
      <c r="D424" s="250"/>
      <c r="E424" s="250"/>
      <c r="F424" s="250"/>
      <c r="G424" s="250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47"/>
      <c r="Z424" s="147"/>
      <c r="AA424" s="147"/>
      <c r="AB424" s="147"/>
      <c r="AC424" s="147"/>
      <c r="AD424" s="147"/>
      <c r="AE424" s="147"/>
      <c r="AF424" s="147"/>
      <c r="AG424" s="147" t="s">
        <v>194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89" t="s">
        <v>1530</v>
      </c>
      <c r="D425" s="178"/>
      <c r="E425" s="179">
        <v>26.4376</v>
      </c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215</v>
      </c>
      <c r="AH425" s="147">
        <v>5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ht="22.5" outlineLevel="1" x14ac:dyDescent="0.2">
      <c r="A426" s="164">
        <v>90</v>
      </c>
      <c r="B426" s="165" t="s">
        <v>764</v>
      </c>
      <c r="C426" s="174" t="s">
        <v>765</v>
      </c>
      <c r="D426" s="166" t="s">
        <v>226</v>
      </c>
      <c r="E426" s="167">
        <v>26.4376</v>
      </c>
      <c r="F426" s="168"/>
      <c r="G426" s="169">
        <f>ROUND(E426*F426,2)</f>
        <v>0</v>
      </c>
      <c r="H426" s="168"/>
      <c r="I426" s="169">
        <f>ROUND(E426*H426,2)</f>
        <v>0</v>
      </c>
      <c r="J426" s="168"/>
      <c r="K426" s="169">
        <f>ROUND(E426*J426,2)</f>
        <v>0</v>
      </c>
      <c r="L426" s="169">
        <v>15</v>
      </c>
      <c r="M426" s="169">
        <f>G426*(1+L426/100)</f>
        <v>0</v>
      </c>
      <c r="N426" s="169">
        <v>3.2499999999999999E-3</v>
      </c>
      <c r="O426" s="169">
        <f>ROUND(E426*N426,2)</f>
        <v>0.09</v>
      </c>
      <c r="P426" s="169">
        <v>0</v>
      </c>
      <c r="Q426" s="169">
        <f>ROUND(E426*P426,2)</f>
        <v>0</v>
      </c>
      <c r="R426" s="169" t="s">
        <v>686</v>
      </c>
      <c r="S426" s="169" t="s">
        <v>189</v>
      </c>
      <c r="T426" s="170" t="s">
        <v>209</v>
      </c>
      <c r="U426" s="156">
        <v>1.288</v>
      </c>
      <c r="V426" s="156">
        <f>ROUND(E426*U426,2)</f>
        <v>34.049999999999997</v>
      </c>
      <c r="W426" s="156"/>
      <c r="X426" s="156" t="s">
        <v>210</v>
      </c>
      <c r="Y426" s="147"/>
      <c r="Z426" s="147"/>
      <c r="AA426" s="147"/>
      <c r="AB426" s="147"/>
      <c r="AC426" s="147"/>
      <c r="AD426" s="147"/>
      <c r="AE426" s="147"/>
      <c r="AF426" s="147"/>
      <c r="AG426" s="147" t="s">
        <v>211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9" t="s">
        <v>1531</v>
      </c>
      <c r="D427" s="178"/>
      <c r="E427" s="179">
        <v>1.6259999999999999</v>
      </c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215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89" t="s">
        <v>1532</v>
      </c>
      <c r="D428" s="178"/>
      <c r="E428" s="179">
        <v>16.8064</v>
      </c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215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9" t="s">
        <v>809</v>
      </c>
      <c r="D429" s="178"/>
      <c r="E429" s="179">
        <v>-1.4</v>
      </c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215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89" t="s">
        <v>1533</v>
      </c>
      <c r="D430" s="178"/>
      <c r="E430" s="179">
        <v>10.6252</v>
      </c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215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189" t="s">
        <v>770</v>
      </c>
      <c r="D431" s="178"/>
      <c r="E431" s="179">
        <v>0.18</v>
      </c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215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89" t="s">
        <v>809</v>
      </c>
      <c r="D432" s="178"/>
      <c r="E432" s="179">
        <v>-1.4</v>
      </c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215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64">
        <v>91</v>
      </c>
      <c r="B433" s="165" t="s">
        <v>771</v>
      </c>
      <c r="C433" s="174" t="s">
        <v>772</v>
      </c>
      <c r="D433" s="166" t="s">
        <v>232</v>
      </c>
      <c r="E433" s="167">
        <v>2.92</v>
      </c>
      <c r="F433" s="168"/>
      <c r="G433" s="169">
        <f>ROUND(E433*F433,2)</f>
        <v>0</v>
      </c>
      <c r="H433" s="168"/>
      <c r="I433" s="169">
        <f>ROUND(E433*H433,2)</f>
        <v>0</v>
      </c>
      <c r="J433" s="168"/>
      <c r="K433" s="169">
        <f>ROUND(E433*J433,2)</f>
        <v>0</v>
      </c>
      <c r="L433" s="169">
        <v>15</v>
      </c>
      <c r="M433" s="169">
        <f>G433*(1+L433/100)</f>
        <v>0</v>
      </c>
      <c r="N433" s="169">
        <v>1.7000000000000001E-4</v>
      </c>
      <c r="O433" s="169">
        <f>ROUND(E433*N433,2)</f>
        <v>0</v>
      </c>
      <c r="P433" s="169">
        <v>0</v>
      </c>
      <c r="Q433" s="169">
        <f>ROUND(E433*P433,2)</f>
        <v>0</v>
      </c>
      <c r="R433" s="169" t="s">
        <v>686</v>
      </c>
      <c r="S433" s="169" t="s">
        <v>189</v>
      </c>
      <c r="T433" s="170" t="s">
        <v>209</v>
      </c>
      <c r="U433" s="156">
        <v>0.12</v>
      </c>
      <c r="V433" s="156">
        <f>ROUND(E433*U433,2)</f>
        <v>0.35</v>
      </c>
      <c r="W433" s="156"/>
      <c r="X433" s="156" t="s">
        <v>210</v>
      </c>
      <c r="Y433" s="147"/>
      <c r="Z433" s="147"/>
      <c r="AA433" s="147"/>
      <c r="AB433" s="147"/>
      <c r="AC433" s="147"/>
      <c r="AD433" s="147"/>
      <c r="AE433" s="147"/>
      <c r="AF433" s="147"/>
      <c r="AG433" s="147" t="s">
        <v>211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89" t="s">
        <v>1534</v>
      </c>
      <c r="D434" s="178"/>
      <c r="E434" s="179">
        <v>2.02</v>
      </c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215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189" t="s">
        <v>1535</v>
      </c>
      <c r="D435" s="178"/>
      <c r="E435" s="179">
        <v>0.9</v>
      </c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215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ht="22.5" outlineLevel="1" x14ac:dyDescent="0.2">
      <c r="A436" s="164">
        <v>92</v>
      </c>
      <c r="B436" s="165" t="s">
        <v>775</v>
      </c>
      <c r="C436" s="174" t="s">
        <v>776</v>
      </c>
      <c r="D436" s="166" t="s">
        <v>226</v>
      </c>
      <c r="E436" s="167">
        <v>29.08136</v>
      </c>
      <c r="F436" s="168"/>
      <c r="G436" s="169">
        <f>ROUND(E436*F436,2)</f>
        <v>0</v>
      </c>
      <c r="H436" s="168"/>
      <c r="I436" s="169">
        <f>ROUND(E436*H436,2)</f>
        <v>0</v>
      </c>
      <c r="J436" s="168"/>
      <c r="K436" s="169">
        <f>ROUND(E436*J436,2)</f>
        <v>0</v>
      </c>
      <c r="L436" s="169">
        <v>15</v>
      </c>
      <c r="M436" s="169">
        <f>G436*(1+L436/100)</f>
        <v>0</v>
      </c>
      <c r="N436" s="169">
        <v>1.9429999999999999E-2</v>
      </c>
      <c r="O436" s="169">
        <f>ROUND(E436*N436,2)</f>
        <v>0.56999999999999995</v>
      </c>
      <c r="P436" s="169">
        <v>0</v>
      </c>
      <c r="Q436" s="169">
        <f>ROUND(E436*P436,2)</f>
        <v>0</v>
      </c>
      <c r="R436" s="169" t="s">
        <v>285</v>
      </c>
      <c r="S436" s="169" t="s">
        <v>189</v>
      </c>
      <c r="T436" s="170" t="s">
        <v>209</v>
      </c>
      <c r="U436" s="156">
        <v>0</v>
      </c>
      <c r="V436" s="156">
        <f>ROUND(E436*U436,2)</f>
        <v>0</v>
      </c>
      <c r="W436" s="156"/>
      <c r="X436" s="156" t="s">
        <v>286</v>
      </c>
      <c r="Y436" s="147"/>
      <c r="Z436" s="147"/>
      <c r="AA436" s="147"/>
      <c r="AB436" s="147"/>
      <c r="AC436" s="147"/>
      <c r="AD436" s="147"/>
      <c r="AE436" s="147"/>
      <c r="AF436" s="147"/>
      <c r="AG436" s="147" t="s">
        <v>287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9" t="s">
        <v>1530</v>
      </c>
      <c r="D437" s="178"/>
      <c r="E437" s="179">
        <v>26.4376</v>
      </c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215</v>
      </c>
      <c r="AH437" s="147">
        <v>5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90" t="s">
        <v>546</v>
      </c>
      <c r="D438" s="180"/>
      <c r="E438" s="181">
        <v>2.6437599999999999</v>
      </c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215</v>
      </c>
      <c r="AH438" s="147">
        <v>4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64">
        <v>93</v>
      </c>
      <c r="B439" s="165" t="s">
        <v>777</v>
      </c>
      <c r="C439" s="174" t="s">
        <v>778</v>
      </c>
      <c r="D439" s="166" t="s">
        <v>252</v>
      </c>
      <c r="E439" s="167">
        <v>0.65776999999999997</v>
      </c>
      <c r="F439" s="168"/>
      <c r="G439" s="169">
        <f>ROUND(E439*F439,2)</f>
        <v>0</v>
      </c>
      <c r="H439" s="168"/>
      <c r="I439" s="169">
        <f>ROUND(E439*H439,2)</f>
        <v>0</v>
      </c>
      <c r="J439" s="168"/>
      <c r="K439" s="169">
        <f>ROUND(E439*J439,2)</f>
        <v>0</v>
      </c>
      <c r="L439" s="169">
        <v>15</v>
      </c>
      <c r="M439" s="169">
        <f>G439*(1+L439/100)</f>
        <v>0</v>
      </c>
      <c r="N439" s="169">
        <v>0</v>
      </c>
      <c r="O439" s="169">
        <f>ROUND(E439*N439,2)</f>
        <v>0</v>
      </c>
      <c r="P439" s="169">
        <v>0</v>
      </c>
      <c r="Q439" s="169">
        <f>ROUND(E439*P439,2)</f>
        <v>0</v>
      </c>
      <c r="R439" s="169" t="s">
        <v>686</v>
      </c>
      <c r="S439" s="169" t="s">
        <v>189</v>
      </c>
      <c r="T439" s="170" t="s">
        <v>209</v>
      </c>
      <c r="U439" s="156">
        <v>1.5980000000000001</v>
      </c>
      <c r="V439" s="156">
        <f>ROUND(E439*U439,2)</f>
        <v>1.05</v>
      </c>
      <c r="W439" s="156"/>
      <c r="X439" s="156" t="s">
        <v>502</v>
      </c>
      <c r="Y439" s="147"/>
      <c r="Z439" s="147"/>
      <c r="AA439" s="147"/>
      <c r="AB439" s="147"/>
      <c r="AC439" s="147"/>
      <c r="AD439" s="147"/>
      <c r="AE439" s="147"/>
      <c r="AF439" s="147"/>
      <c r="AG439" s="147" t="s">
        <v>503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89" t="s">
        <v>505</v>
      </c>
      <c r="D440" s="178"/>
      <c r="E440" s="179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215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9" t="s">
        <v>1536</v>
      </c>
      <c r="D441" s="178"/>
      <c r="E441" s="179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215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89" t="s">
        <v>1537</v>
      </c>
      <c r="D442" s="178"/>
      <c r="E442" s="179">
        <v>0.65776999999999997</v>
      </c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215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x14ac:dyDescent="0.2">
      <c r="A443" s="158" t="s">
        <v>184</v>
      </c>
      <c r="B443" s="159" t="s">
        <v>142</v>
      </c>
      <c r="C443" s="173" t="s">
        <v>143</v>
      </c>
      <c r="D443" s="160"/>
      <c r="E443" s="161"/>
      <c r="F443" s="162"/>
      <c r="G443" s="162">
        <f>SUMIF(AG444:AG446,"&lt;&gt;NOR",G444:G446)</f>
        <v>0</v>
      </c>
      <c r="H443" s="162"/>
      <c r="I443" s="162">
        <f>SUM(I444:I446)</f>
        <v>0</v>
      </c>
      <c r="J443" s="162"/>
      <c r="K443" s="162">
        <f>SUM(K444:K446)</f>
        <v>0</v>
      </c>
      <c r="L443" s="162"/>
      <c r="M443" s="162">
        <f>SUM(M444:M446)</f>
        <v>0</v>
      </c>
      <c r="N443" s="162"/>
      <c r="O443" s="162">
        <f>SUM(O444:O446)</f>
        <v>0</v>
      </c>
      <c r="P443" s="162"/>
      <c r="Q443" s="162">
        <f>SUM(Q444:Q446)</f>
        <v>0</v>
      </c>
      <c r="R443" s="162"/>
      <c r="S443" s="162"/>
      <c r="T443" s="163"/>
      <c r="U443" s="157"/>
      <c r="V443" s="157">
        <f>SUM(V444:V446)</f>
        <v>0.37</v>
      </c>
      <c r="W443" s="157"/>
      <c r="X443" s="157"/>
      <c r="AG443" t="s">
        <v>185</v>
      </c>
    </row>
    <row r="444" spans="1:60" outlineLevel="1" x14ac:dyDescent="0.2">
      <c r="A444" s="164">
        <v>94</v>
      </c>
      <c r="B444" s="165" t="s">
        <v>781</v>
      </c>
      <c r="C444" s="174" t="s">
        <v>782</v>
      </c>
      <c r="D444" s="166" t="s">
        <v>226</v>
      </c>
      <c r="E444" s="167">
        <v>1.2</v>
      </c>
      <c r="F444" s="168"/>
      <c r="G444" s="169">
        <f>ROUND(E444*F444,2)</f>
        <v>0</v>
      </c>
      <c r="H444" s="168"/>
      <c r="I444" s="169">
        <f>ROUND(E444*H444,2)</f>
        <v>0</v>
      </c>
      <c r="J444" s="168"/>
      <c r="K444" s="169">
        <f>ROUND(E444*J444,2)</f>
        <v>0</v>
      </c>
      <c r="L444" s="169">
        <v>15</v>
      </c>
      <c r="M444" s="169">
        <f>G444*(1+L444/100)</f>
        <v>0</v>
      </c>
      <c r="N444" s="169">
        <v>2.7999999999999998E-4</v>
      </c>
      <c r="O444" s="169">
        <f>ROUND(E444*N444,2)</f>
        <v>0</v>
      </c>
      <c r="P444" s="169">
        <v>0</v>
      </c>
      <c r="Q444" s="169">
        <f>ROUND(E444*P444,2)</f>
        <v>0</v>
      </c>
      <c r="R444" s="169" t="s">
        <v>783</v>
      </c>
      <c r="S444" s="169" t="s">
        <v>189</v>
      </c>
      <c r="T444" s="170" t="s">
        <v>209</v>
      </c>
      <c r="U444" s="156">
        <v>0.307</v>
      </c>
      <c r="V444" s="156">
        <f>ROUND(E444*U444,2)</f>
        <v>0.37</v>
      </c>
      <c r="W444" s="156"/>
      <c r="X444" s="156" t="s">
        <v>210</v>
      </c>
      <c r="Y444" s="147"/>
      <c r="Z444" s="147"/>
      <c r="AA444" s="147"/>
      <c r="AB444" s="147"/>
      <c r="AC444" s="147"/>
      <c r="AD444" s="147"/>
      <c r="AE444" s="147"/>
      <c r="AF444" s="147"/>
      <c r="AG444" s="147" t="s">
        <v>211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249" t="s">
        <v>784</v>
      </c>
      <c r="D445" s="250"/>
      <c r="E445" s="250"/>
      <c r="F445" s="250"/>
      <c r="G445" s="250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47"/>
      <c r="Z445" s="147"/>
      <c r="AA445" s="147"/>
      <c r="AB445" s="147"/>
      <c r="AC445" s="147"/>
      <c r="AD445" s="147"/>
      <c r="AE445" s="147"/>
      <c r="AF445" s="147"/>
      <c r="AG445" s="147" t="s">
        <v>194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89" t="s">
        <v>785</v>
      </c>
      <c r="D446" s="178"/>
      <c r="E446" s="179">
        <v>1.2</v>
      </c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215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x14ac:dyDescent="0.2">
      <c r="A447" s="158" t="s">
        <v>184</v>
      </c>
      <c r="B447" s="159" t="s">
        <v>144</v>
      </c>
      <c r="C447" s="173" t="s">
        <v>145</v>
      </c>
      <c r="D447" s="160"/>
      <c r="E447" s="161"/>
      <c r="F447" s="162"/>
      <c r="G447" s="162">
        <f>SUMIF(AG448:AG501,"&lt;&gt;NOR",G448:G501)</f>
        <v>0</v>
      </c>
      <c r="H447" s="162"/>
      <c r="I447" s="162">
        <f>SUM(I448:I501)</f>
        <v>0</v>
      </c>
      <c r="J447" s="162"/>
      <c r="K447" s="162">
        <f>SUM(K448:K501)</f>
        <v>0</v>
      </c>
      <c r="L447" s="162"/>
      <c r="M447" s="162">
        <f>SUM(M448:M501)</f>
        <v>0</v>
      </c>
      <c r="N447" s="162"/>
      <c r="O447" s="162">
        <f>SUM(O448:O501)</f>
        <v>7.0000000000000007E-2</v>
      </c>
      <c r="P447" s="162"/>
      <c r="Q447" s="162">
        <f>SUM(Q448:Q501)</f>
        <v>0</v>
      </c>
      <c r="R447" s="162"/>
      <c r="S447" s="162"/>
      <c r="T447" s="163"/>
      <c r="U447" s="157"/>
      <c r="V447" s="157">
        <f>SUM(V448:V501)</f>
        <v>60.56</v>
      </c>
      <c r="W447" s="157"/>
      <c r="X447" s="157"/>
      <c r="AG447" t="s">
        <v>185</v>
      </c>
    </row>
    <row r="448" spans="1:60" outlineLevel="1" x14ac:dyDescent="0.2">
      <c r="A448" s="164">
        <v>95</v>
      </c>
      <c r="B448" s="165" t="s">
        <v>790</v>
      </c>
      <c r="C448" s="174" t="s">
        <v>791</v>
      </c>
      <c r="D448" s="166" t="s">
        <v>226</v>
      </c>
      <c r="E448" s="167">
        <v>205.15219999999999</v>
      </c>
      <c r="F448" s="168"/>
      <c r="G448" s="169">
        <f>ROUND(E448*F448,2)</f>
        <v>0</v>
      </c>
      <c r="H448" s="168"/>
      <c r="I448" s="169">
        <f>ROUND(E448*H448,2)</f>
        <v>0</v>
      </c>
      <c r="J448" s="168"/>
      <c r="K448" s="169">
        <f>ROUND(E448*J448,2)</f>
        <v>0</v>
      </c>
      <c r="L448" s="169">
        <v>15</v>
      </c>
      <c r="M448" s="169">
        <f>G448*(1+L448/100)</f>
        <v>0</v>
      </c>
      <c r="N448" s="169">
        <v>0</v>
      </c>
      <c r="O448" s="169">
        <f>ROUND(E448*N448,2)</f>
        <v>0</v>
      </c>
      <c r="P448" s="169">
        <v>0</v>
      </c>
      <c r="Q448" s="169">
        <f>ROUND(E448*P448,2)</f>
        <v>0</v>
      </c>
      <c r="R448" s="169" t="s">
        <v>792</v>
      </c>
      <c r="S448" s="169" t="s">
        <v>189</v>
      </c>
      <c r="T448" s="170" t="s">
        <v>209</v>
      </c>
      <c r="U448" s="156">
        <v>6.9709999999999994E-2</v>
      </c>
      <c r="V448" s="156">
        <f>ROUND(E448*U448,2)</f>
        <v>14.3</v>
      </c>
      <c r="W448" s="156"/>
      <c r="X448" s="156" t="s">
        <v>210</v>
      </c>
      <c r="Y448" s="147"/>
      <c r="Z448" s="147"/>
      <c r="AA448" s="147"/>
      <c r="AB448" s="147"/>
      <c r="AC448" s="147"/>
      <c r="AD448" s="147"/>
      <c r="AE448" s="147"/>
      <c r="AF448" s="147"/>
      <c r="AG448" s="147" t="s">
        <v>211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54"/>
      <c r="B449" s="155"/>
      <c r="C449" s="189" t="s">
        <v>1538</v>
      </c>
      <c r="D449" s="178"/>
      <c r="E449" s="179">
        <v>18.559000000000001</v>
      </c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47"/>
      <c r="Z449" s="147"/>
      <c r="AA449" s="147"/>
      <c r="AB449" s="147"/>
      <c r="AC449" s="147"/>
      <c r="AD449" s="147"/>
      <c r="AE449" s="147"/>
      <c r="AF449" s="147"/>
      <c r="AG449" s="147" t="s">
        <v>215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189" t="s">
        <v>334</v>
      </c>
      <c r="D450" s="178"/>
      <c r="E450" s="179">
        <v>-1.8</v>
      </c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215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89" t="s">
        <v>330</v>
      </c>
      <c r="D451" s="178"/>
      <c r="E451" s="179">
        <v>-1.6</v>
      </c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215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89" t="s">
        <v>1402</v>
      </c>
      <c r="D452" s="178"/>
      <c r="E452" s="179">
        <v>1.2250000000000001</v>
      </c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215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189" t="s">
        <v>1403</v>
      </c>
      <c r="D453" s="178"/>
      <c r="E453" s="179">
        <v>3.1360000000000001</v>
      </c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47"/>
      <c r="Z453" s="147"/>
      <c r="AA453" s="147"/>
      <c r="AB453" s="147"/>
      <c r="AC453" s="147"/>
      <c r="AD453" s="147"/>
      <c r="AE453" s="147"/>
      <c r="AF453" s="147"/>
      <c r="AG453" s="147" t="s">
        <v>215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9" t="s">
        <v>1539</v>
      </c>
      <c r="D454" s="178"/>
      <c r="E454" s="179">
        <v>32.427999999999997</v>
      </c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215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9" t="s">
        <v>330</v>
      </c>
      <c r="D455" s="178"/>
      <c r="E455" s="179">
        <v>-1.6</v>
      </c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215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9" t="s">
        <v>342</v>
      </c>
      <c r="D456" s="178"/>
      <c r="E456" s="179">
        <v>-4.18</v>
      </c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215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189" t="s">
        <v>343</v>
      </c>
      <c r="D457" s="178"/>
      <c r="E457" s="179">
        <v>2.254</v>
      </c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215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89" t="s">
        <v>1540</v>
      </c>
      <c r="D458" s="178"/>
      <c r="E458" s="179">
        <v>22.646000000000001</v>
      </c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215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9" t="s">
        <v>335</v>
      </c>
      <c r="D459" s="178"/>
      <c r="E459" s="179">
        <v>-2.09</v>
      </c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215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189" t="s">
        <v>1541</v>
      </c>
      <c r="D460" s="178"/>
      <c r="E460" s="179">
        <v>-2.3759999999999999</v>
      </c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47"/>
      <c r="Z460" s="147"/>
      <c r="AA460" s="147"/>
      <c r="AB460" s="147"/>
      <c r="AC460" s="147"/>
      <c r="AD460" s="147"/>
      <c r="AE460" s="147"/>
      <c r="AF460" s="147"/>
      <c r="AG460" s="147" t="s">
        <v>215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189" t="s">
        <v>336</v>
      </c>
      <c r="D461" s="178"/>
      <c r="E461" s="179">
        <v>1.127</v>
      </c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215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89" t="s">
        <v>1542</v>
      </c>
      <c r="D462" s="178"/>
      <c r="E462" s="179">
        <v>35.543500000000002</v>
      </c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215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9" t="s">
        <v>809</v>
      </c>
      <c r="D463" s="178"/>
      <c r="E463" s="179">
        <v>-1.4</v>
      </c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215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89" t="s">
        <v>335</v>
      </c>
      <c r="D464" s="178"/>
      <c r="E464" s="179">
        <v>-2.09</v>
      </c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215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89" t="s">
        <v>336</v>
      </c>
      <c r="D465" s="178"/>
      <c r="E465" s="179">
        <v>1.127</v>
      </c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215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89" t="s">
        <v>1543</v>
      </c>
      <c r="D466" s="178"/>
      <c r="E466" s="179">
        <v>25.627500000000001</v>
      </c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47"/>
      <c r="Z466" s="147"/>
      <c r="AA466" s="147"/>
      <c r="AB466" s="147"/>
      <c r="AC466" s="147"/>
      <c r="AD466" s="147"/>
      <c r="AE466" s="147"/>
      <c r="AF466" s="147"/>
      <c r="AG466" s="147" t="s">
        <v>215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189" t="s">
        <v>330</v>
      </c>
      <c r="D467" s="178"/>
      <c r="E467" s="179">
        <v>-1.6</v>
      </c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215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189" t="s">
        <v>1544</v>
      </c>
      <c r="D468" s="178"/>
      <c r="E468" s="179">
        <v>-2.0299999999999998</v>
      </c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215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89" t="s">
        <v>1408</v>
      </c>
      <c r="D469" s="178"/>
      <c r="E469" s="179">
        <v>3.2</v>
      </c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47"/>
      <c r="Z469" s="147"/>
      <c r="AA469" s="147"/>
      <c r="AB469" s="147"/>
      <c r="AC469" s="147"/>
      <c r="AD469" s="147"/>
      <c r="AE469" s="147"/>
      <c r="AF469" s="147"/>
      <c r="AG469" s="147" t="s">
        <v>215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89" t="s">
        <v>1545</v>
      </c>
      <c r="D470" s="178"/>
      <c r="E470" s="179">
        <v>9.6814999999999998</v>
      </c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215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9" t="s">
        <v>1546</v>
      </c>
      <c r="D471" s="178"/>
      <c r="E471" s="179">
        <v>5.7954999999999997</v>
      </c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215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89" t="s">
        <v>1547</v>
      </c>
      <c r="D472" s="178"/>
      <c r="E472" s="179">
        <v>-3.7080000000000002</v>
      </c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215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89" t="s">
        <v>1548</v>
      </c>
      <c r="D473" s="178"/>
      <c r="E473" s="179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215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89" t="s">
        <v>1549</v>
      </c>
      <c r="D474" s="178"/>
      <c r="E474" s="179">
        <v>-5.0838000000000001</v>
      </c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215</v>
      </c>
      <c r="AH474" s="147">
        <v>5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189" t="s">
        <v>810</v>
      </c>
      <c r="D475" s="178"/>
      <c r="E475" s="179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215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89" t="s">
        <v>1395</v>
      </c>
      <c r="D476" s="178"/>
      <c r="E476" s="179">
        <v>8.7799999999999994</v>
      </c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215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89" t="s">
        <v>1396</v>
      </c>
      <c r="D477" s="178"/>
      <c r="E477" s="179">
        <v>24.86</v>
      </c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215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89" t="s">
        <v>1397</v>
      </c>
      <c r="D478" s="178"/>
      <c r="E478" s="179">
        <v>17.23</v>
      </c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215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189" t="s">
        <v>1398</v>
      </c>
      <c r="D479" s="178"/>
      <c r="E479" s="179">
        <v>14.29</v>
      </c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215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89" t="s">
        <v>1399</v>
      </c>
      <c r="D480" s="178"/>
      <c r="E480" s="179">
        <v>7.2</v>
      </c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215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64">
        <v>96</v>
      </c>
      <c r="B481" s="165" t="s">
        <v>813</v>
      </c>
      <c r="C481" s="174" t="s">
        <v>814</v>
      </c>
      <c r="D481" s="166" t="s">
        <v>226</v>
      </c>
      <c r="E481" s="167">
        <v>344.18040000000002</v>
      </c>
      <c r="F481" s="168"/>
      <c r="G481" s="169">
        <f>ROUND(E481*F481,2)</f>
        <v>0</v>
      </c>
      <c r="H481" s="168"/>
      <c r="I481" s="169">
        <f>ROUND(E481*H481,2)</f>
        <v>0</v>
      </c>
      <c r="J481" s="168"/>
      <c r="K481" s="169">
        <f>ROUND(E481*J481,2)</f>
        <v>0</v>
      </c>
      <c r="L481" s="169">
        <v>15</v>
      </c>
      <c r="M481" s="169">
        <f>G481*(1+L481/100)</f>
        <v>0</v>
      </c>
      <c r="N481" s="169">
        <v>6.9999999999999994E-5</v>
      </c>
      <c r="O481" s="169">
        <f>ROUND(E481*N481,2)</f>
        <v>0.02</v>
      </c>
      <c r="P481" s="169">
        <v>0</v>
      </c>
      <c r="Q481" s="169">
        <f>ROUND(E481*P481,2)</f>
        <v>0</v>
      </c>
      <c r="R481" s="169" t="s">
        <v>792</v>
      </c>
      <c r="S481" s="169" t="s">
        <v>189</v>
      </c>
      <c r="T481" s="170" t="s">
        <v>209</v>
      </c>
      <c r="U481" s="156">
        <v>3.2480000000000002E-2</v>
      </c>
      <c r="V481" s="156">
        <f>ROUND(E481*U481,2)</f>
        <v>11.18</v>
      </c>
      <c r="W481" s="156"/>
      <c r="X481" s="156" t="s">
        <v>210</v>
      </c>
      <c r="Y481" s="147"/>
      <c r="Z481" s="147"/>
      <c r="AA481" s="147"/>
      <c r="AB481" s="147"/>
      <c r="AC481" s="147"/>
      <c r="AD481" s="147"/>
      <c r="AE481" s="147"/>
      <c r="AF481" s="147"/>
      <c r="AG481" s="147" t="s">
        <v>211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89" t="s">
        <v>1550</v>
      </c>
      <c r="D482" s="178"/>
      <c r="E482" s="179">
        <v>344.18040000000002</v>
      </c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215</v>
      </c>
      <c r="AH482" s="147">
        <v>5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64">
        <v>97</v>
      </c>
      <c r="B483" s="165" t="s">
        <v>816</v>
      </c>
      <c r="C483" s="174" t="s">
        <v>817</v>
      </c>
      <c r="D483" s="166" t="s">
        <v>226</v>
      </c>
      <c r="E483" s="167">
        <v>344.18040000000002</v>
      </c>
      <c r="F483" s="168"/>
      <c r="G483" s="169">
        <f>ROUND(E483*F483,2)</f>
        <v>0</v>
      </c>
      <c r="H483" s="168"/>
      <c r="I483" s="169">
        <f>ROUND(E483*H483,2)</f>
        <v>0</v>
      </c>
      <c r="J483" s="168"/>
      <c r="K483" s="169">
        <f>ROUND(E483*J483,2)</f>
        <v>0</v>
      </c>
      <c r="L483" s="169">
        <v>15</v>
      </c>
      <c r="M483" s="169">
        <f>G483*(1+L483/100)</f>
        <v>0</v>
      </c>
      <c r="N483" s="169">
        <v>1.4999999999999999E-4</v>
      </c>
      <c r="O483" s="169">
        <f>ROUND(E483*N483,2)</f>
        <v>0.05</v>
      </c>
      <c r="P483" s="169">
        <v>0</v>
      </c>
      <c r="Q483" s="169">
        <f>ROUND(E483*P483,2)</f>
        <v>0</v>
      </c>
      <c r="R483" s="169" t="s">
        <v>792</v>
      </c>
      <c r="S483" s="169" t="s">
        <v>189</v>
      </c>
      <c r="T483" s="170" t="s">
        <v>209</v>
      </c>
      <c r="U483" s="156">
        <v>0.10191</v>
      </c>
      <c r="V483" s="156">
        <f>ROUND(E483*U483,2)</f>
        <v>35.08</v>
      </c>
      <c r="W483" s="156"/>
      <c r="X483" s="156" t="s">
        <v>210</v>
      </c>
      <c r="Y483" s="147"/>
      <c r="Z483" s="147"/>
      <c r="AA483" s="147"/>
      <c r="AB483" s="147"/>
      <c r="AC483" s="147"/>
      <c r="AD483" s="147"/>
      <c r="AE483" s="147"/>
      <c r="AF483" s="147"/>
      <c r="AG483" s="147" t="s">
        <v>211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89" t="s">
        <v>1551</v>
      </c>
      <c r="D484" s="178"/>
      <c r="E484" s="179">
        <v>37.654000000000003</v>
      </c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215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54"/>
      <c r="B485" s="155"/>
      <c r="C485" s="189" t="s">
        <v>1552</v>
      </c>
      <c r="D485" s="178"/>
      <c r="E485" s="179">
        <v>66.129000000000005</v>
      </c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47"/>
      <c r="Z485" s="147"/>
      <c r="AA485" s="147"/>
      <c r="AB485" s="147"/>
      <c r="AC485" s="147"/>
      <c r="AD485" s="147"/>
      <c r="AE485" s="147"/>
      <c r="AF485" s="147"/>
      <c r="AG485" s="147" t="s">
        <v>215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189" t="s">
        <v>1553</v>
      </c>
      <c r="D486" s="178"/>
      <c r="E486" s="179">
        <v>56.347000000000001</v>
      </c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47"/>
      <c r="Z486" s="147"/>
      <c r="AA486" s="147"/>
      <c r="AB486" s="147"/>
      <c r="AC486" s="147"/>
      <c r="AD486" s="147"/>
      <c r="AE486" s="147"/>
      <c r="AF486" s="147"/>
      <c r="AG486" s="147" t="s">
        <v>215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189" t="s">
        <v>1554</v>
      </c>
      <c r="D487" s="178"/>
      <c r="E487" s="179">
        <v>52.393999999999998</v>
      </c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47"/>
      <c r="Z487" s="147"/>
      <c r="AA487" s="147"/>
      <c r="AB487" s="147"/>
      <c r="AC487" s="147"/>
      <c r="AD487" s="147"/>
      <c r="AE487" s="147"/>
      <c r="AF487" s="147"/>
      <c r="AG487" s="147" t="s">
        <v>215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54"/>
      <c r="B488" s="155"/>
      <c r="C488" s="189" t="s">
        <v>1555</v>
      </c>
      <c r="D488" s="178"/>
      <c r="E488" s="179">
        <v>31.356000000000002</v>
      </c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47"/>
      <c r="Z488" s="147"/>
      <c r="AA488" s="147"/>
      <c r="AB488" s="147"/>
      <c r="AC488" s="147"/>
      <c r="AD488" s="147"/>
      <c r="AE488" s="147"/>
      <c r="AF488" s="147"/>
      <c r="AG488" s="147" t="s">
        <v>215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9" t="s">
        <v>1556</v>
      </c>
      <c r="D489" s="178"/>
      <c r="E489" s="179">
        <v>3.1616</v>
      </c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47"/>
      <c r="Z489" s="147"/>
      <c r="AA489" s="147"/>
      <c r="AB489" s="147"/>
      <c r="AC489" s="147"/>
      <c r="AD489" s="147"/>
      <c r="AE489" s="147"/>
      <c r="AF489" s="147"/>
      <c r="AG489" s="147" t="s">
        <v>215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189" t="s">
        <v>1557</v>
      </c>
      <c r="D490" s="178"/>
      <c r="E490" s="179">
        <v>1.9987999999999999</v>
      </c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47"/>
      <c r="Z490" s="147"/>
      <c r="AA490" s="147"/>
      <c r="AB490" s="147"/>
      <c r="AC490" s="147"/>
      <c r="AD490" s="147"/>
      <c r="AE490" s="147"/>
      <c r="AF490" s="147"/>
      <c r="AG490" s="147" t="s">
        <v>215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189" t="s">
        <v>1558</v>
      </c>
      <c r="D491" s="178"/>
      <c r="E491" s="179">
        <v>3.75</v>
      </c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215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189" t="s">
        <v>1559</v>
      </c>
      <c r="D492" s="178"/>
      <c r="E492" s="179">
        <v>5</v>
      </c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47"/>
      <c r="Z492" s="147"/>
      <c r="AA492" s="147"/>
      <c r="AB492" s="147"/>
      <c r="AC492" s="147"/>
      <c r="AD492" s="147"/>
      <c r="AE492" s="147"/>
      <c r="AF492" s="147"/>
      <c r="AG492" s="147" t="s">
        <v>215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89" t="s">
        <v>1560</v>
      </c>
      <c r="D493" s="178"/>
      <c r="E493" s="179">
        <v>3.75</v>
      </c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215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189" t="s">
        <v>1561</v>
      </c>
      <c r="D494" s="178"/>
      <c r="E494" s="179">
        <v>5</v>
      </c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215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9" t="s">
        <v>1395</v>
      </c>
      <c r="D495" s="178"/>
      <c r="E495" s="179">
        <v>8.7799999999999994</v>
      </c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215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9" t="s">
        <v>1396</v>
      </c>
      <c r="D496" s="178"/>
      <c r="E496" s="179">
        <v>24.86</v>
      </c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215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89" t="s">
        <v>1397</v>
      </c>
      <c r="D497" s="178"/>
      <c r="E497" s="179">
        <v>17.23</v>
      </c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215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189" t="s">
        <v>1398</v>
      </c>
      <c r="D498" s="178"/>
      <c r="E498" s="179">
        <v>14.29</v>
      </c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215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189" t="s">
        <v>1399</v>
      </c>
      <c r="D499" s="178"/>
      <c r="E499" s="179">
        <v>7.2</v>
      </c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47"/>
      <c r="Z499" s="147"/>
      <c r="AA499" s="147"/>
      <c r="AB499" s="147"/>
      <c r="AC499" s="147"/>
      <c r="AD499" s="147"/>
      <c r="AE499" s="147"/>
      <c r="AF499" s="147"/>
      <c r="AG499" s="147" t="s">
        <v>215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89" t="s">
        <v>1393</v>
      </c>
      <c r="D500" s="178"/>
      <c r="E500" s="179">
        <v>3.7</v>
      </c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215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89" t="s">
        <v>1394</v>
      </c>
      <c r="D501" s="178"/>
      <c r="E501" s="179">
        <v>1.58</v>
      </c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215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x14ac:dyDescent="0.2">
      <c r="A502" s="158" t="s">
        <v>184</v>
      </c>
      <c r="B502" s="159" t="s">
        <v>150</v>
      </c>
      <c r="C502" s="173" t="s">
        <v>151</v>
      </c>
      <c r="D502" s="160"/>
      <c r="E502" s="161"/>
      <c r="F502" s="162"/>
      <c r="G502" s="162">
        <f>SUMIF(AG503:AG532,"&lt;&gt;NOR",G503:G532)</f>
        <v>0</v>
      </c>
      <c r="H502" s="162"/>
      <c r="I502" s="162">
        <f>SUM(I503:I532)</f>
        <v>0</v>
      </c>
      <c r="J502" s="162"/>
      <c r="K502" s="162">
        <f>SUM(K503:K532)</f>
        <v>0</v>
      </c>
      <c r="L502" s="162"/>
      <c r="M502" s="162">
        <f>SUM(M503:M532)</f>
        <v>0</v>
      </c>
      <c r="N502" s="162"/>
      <c r="O502" s="162">
        <f>SUM(O503:O532)</f>
        <v>0</v>
      </c>
      <c r="P502" s="162"/>
      <c r="Q502" s="162">
        <f>SUM(Q503:Q532)</f>
        <v>0</v>
      </c>
      <c r="R502" s="162"/>
      <c r="S502" s="162"/>
      <c r="T502" s="163"/>
      <c r="U502" s="157"/>
      <c r="V502" s="157">
        <f>SUM(V503:V532)</f>
        <v>20.259999999999998</v>
      </c>
      <c r="W502" s="157"/>
      <c r="X502" s="157"/>
      <c r="AG502" t="s">
        <v>185</v>
      </c>
    </row>
    <row r="503" spans="1:60" outlineLevel="1" x14ac:dyDescent="0.2">
      <c r="A503" s="164">
        <v>98</v>
      </c>
      <c r="B503" s="165" t="s">
        <v>821</v>
      </c>
      <c r="C503" s="174" t="s">
        <v>822</v>
      </c>
      <c r="D503" s="166" t="s">
        <v>252</v>
      </c>
      <c r="E503" s="167">
        <v>8.6920099999999998</v>
      </c>
      <c r="F503" s="168"/>
      <c r="G503" s="169">
        <f>ROUND(E503*F503,2)</f>
        <v>0</v>
      </c>
      <c r="H503" s="168"/>
      <c r="I503" s="169">
        <f>ROUND(E503*H503,2)</f>
        <v>0</v>
      </c>
      <c r="J503" s="168"/>
      <c r="K503" s="169">
        <f>ROUND(E503*J503,2)</f>
        <v>0</v>
      </c>
      <c r="L503" s="169">
        <v>15</v>
      </c>
      <c r="M503" s="169">
        <f>G503*(1+L503/100)</f>
        <v>0</v>
      </c>
      <c r="N503" s="169">
        <v>0</v>
      </c>
      <c r="O503" s="169">
        <f>ROUND(E503*N503,2)</f>
        <v>0</v>
      </c>
      <c r="P503" s="169">
        <v>0</v>
      </c>
      <c r="Q503" s="169">
        <f>ROUND(E503*P503,2)</f>
        <v>0</v>
      </c>
      <c r="R503" s="169" t="s">
        <v>418</v>
      </c>
      <c r="S503" s="169" t="s">
        <v>189</v>
      </c>
      <c r="T503" s="170" t="s">
        <v>209</v>
      </c>
      <c r="U503" s="156">
        <v>0</v>
      </c>
      <c r="V503" s="156">
        <f>ROUND(E503*U503,2)</f>
        <v>0</v>
      </c>
      <c r="W503" s="156"/>
      <c r="X503" s="156" t="s">
        <v>210</v>
      </c>
      <c r="Y503" s="147"/>
      <c r="Z503" s="147"/>
      <c r="AA503" s="147"/>
      <c r="AB503" s="147"/>
      <c r="AC503" s="147"/>
      <c r="AD503" s="147"/>
      <c r="AE503" s="147"/>
      <c r="AF503" s="147"/>
      <c r="AG503" s="147" t="s">
        <v>211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89" t="s">
        <v>823</v>
      </c>
      <c r="D504" s="178"/>
      <c r="E504" s="179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215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89" t="s">
        <v>1562</v>
      </c>
      <c r="D505" s="178"/>
      <c r="E505" s="179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215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89" t="s">
        <v>1563</v>
      </c>
      <c r="D506" s="178"/>
      <c r="E506" s="179">
        <v>12.340450000000001</v>
      </c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215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89" t="s">
        <v>1564</v>
      </c>
      <c r="D507" s="178"/>
      <c r="E507" s="179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215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189" t="s">
        <v>1565</v>
      </c>
      <c r="D508" s="178"/>
      <c r="E508" s="179">
        <v>-3.6484399999999999</v>
      </c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215</v>
      </c>
      <c r="AH508" s="147">
        <v>5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64">
        <v>99</v>
      </c>
      <c r="B509" s="165" t="s">
        <v>828</v>
      </c>
      <c r="C509" s="174" t="s">
        <v>829</v>
      </c>
      <c r="D509" s="166" t="s">
        <v>252</v>
      </c>
      <c r="E509" s="167">
        <v>3.6484399999999999</v>
      </c>
      <c r="F509" s="168"/>
      <c r="G509" s="169">
        <f>ROUND(E509*F509,2)</f>
        <v>0</v>
      </c>
      <c r="H509" s="168"/>
      <c r="I509" s="169">
        <f>ROUND(E509*H509,2)</f>
        <v>0</v>
      </c>
      <c r="J509" s="168"/>
      <c r="K509" s="169">
        <f>ROUND(E509*J509,2)</f>
        <v>0</v>
      </c>
      <c r="L509" s="169">
        <v>15</v>
      </c>
      <c r="M509" s="169">
        <f>G509*(1+L509/100)</f>
        <v>0</v>
      </c>
      <c r="N509" s="169">
        <v>0</v>
      </c>
      <c r="O509" s="169">
        <f>ROUND(E509*N509,2)</f>
        <v>0</v>
      </c>
      <c r="P509" s="169">
        <v>0</v>
      </c>
      <c r="Q509" s="169">
        <f>ROUND(E509*P509,2)</f>
        <v>0</v>
      </c>
      <c r="R509" s="169" t="s">
        <v>418</v>
      </c>
      <c r="S509" s="169" t="s">
        <v>189</v>
      </c>
      <c r="T509" s="170" t="s">
        <v>209</v>
      </c>
      <c r="U509" s="156">
        <v>0</v>
      </c>
      <c r="V509" s="156">
        <f>ROUND(E509*U509,2)</f>
        <v>0</v>
      </c>
      <c r="W509" s="156"/>
      <c r="X509" s="156" t="s">
        <v>210</v>
      </c>
      <c r="Y509" s="147"/>
      <c r="Z509" s="147"/>
      <c r="AA509" s="147"/>
      <c r="AB509" s="147"/>
      <c r="AC509" s="147"/>
      <c r="AD509" s="147"/>
      <c r="AE509" s="147"/>
      <c r="AF509" s="147"/>
      <c r="AG509" s="147" t="s">
        <v>211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189" t="s">
        <v>1566</v>
      </c>
      <c r="D510" s="178"/>
      <c r="E510" s="179">
        <v>0.12</v>
      </c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215</v>
      </c>
      <c r="AH510" s="147">
        <v>7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54"/>
      <c r="B511" s="155"/>
      <c r="C511" s="189" t="s">
        <v>1567</v>
      </c>
      <c r="D511" s="178"/>
      <c r="E511" s="179">
        <v>4.0070000000000001E-2</v>
      </c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215</v>
      </c>
      <c r="AH511" s="147">
        <v>7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89" t="s">
        <v>1568</v>
      </c>
      <c r="D512" s="178"/>
      <c r="E512" s="179">
        <v>0.38897999999999999</v>
      </c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215</v>
      </c>
      <c r="AH512" s="147">
        <v>7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89" t="s">
        <v>1569</v>
      </c>
      <c r="D513" s="178"/>
      <c r="E513" s="179">
        <v>3.0278499999999999</v>
      </c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215</v>
      </c>
      <c r="AH513" s="147">
        <v>7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54"/>
      <c r="B514" s="155"/>
      <c r="C514" s="189" t="s">
        <v>1570</v>
      </c>
      <c r="D514" s="178"/>
      <c r="E514" s="179">
        <v>6.0740000000000002E-2</v>
      </c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215</v>
      </c>
      <c r="AH514" s="147">
        <v>7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189" t="s">
        <v>1571</v>
      </c>
      <c r="D515" s="178"/>
      <c r="E515" s="179">
        <v>1.0800000000000001E-2</v>
      </c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215</v>
      </c>
      <c r="AH515" s="147">
        <v>7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64">
        <v>100</v>
      </c>
      <c r="B516" s="165" t="s">
        <v>839</v>
      </c>
      <c r="C516" s="174" t="s">
        <v>840</v>
      </c>
      <c r="D516" s="166" t="s">
        <v>252</v>
      </c>
      <c r="E516" s="167">
        <v>12.340450000000001</v>
      </c>
      <c r="F516" s="168"/>
      <c r="G516" s="169">
        <f>ROUND(E516*F516,2)</f>
        <v>0</v>
      </c>
      <c r="H516" s="168"/>
      <c r="I516" s="169">
        <f>ROUND(E516*H516,2)</f>
        <v>0</v>
      </c>
      <c r="J516" s="168"/>
      <c r="K516" s="169">
        <f>ROUND(E516*J516,2)</f>
        <v>0</v>
      </c>
      <c r="L516" s="169">
        <v>15</v>
      </c>
      <c r="M516" s="169">
        <f>G516*(1+L516/100)</f>
        <v>0</v>
      </c>
      <c r="N516" s="169">
        <v>0</v>
      </c>
      <c r="O516" s="169">
        <f>ROUND(E516*N516,2)</f>
        <v>0</v>
      </c>
      <c r="P516" s="169">
        <v>0</v>
      </c>
      <c r="Q516" s="169">
        <f>ROUND(E516*P516,2)</f>
        <v>0</v>
      </c>
      <c r="R516" s="169" t="s">
        <v>418</v>
      </c>
      <c r="S516" s="169" t="s">
        <v>189</v>
      </c>
      <c r="T516" s="170" t="s">
        <v>209</v>
      </c>
      <c r="U516" s="156">
        <v>0.49</v>
      </c>
      <c r="V516" s="156">
        <f>ROUND(E516*U516,2)</f>
        <v>6.05</v>
      </c>
      <c r="W516" s="156"/>
      <c r="X516" s="156" t="s">
        <v>841</v>
      </c>
      <c r="Y516" s="147"/>
      <c r="Z516" s="147"/>
      <c r="AA516" s="147"/>
      <c r="AB516" s="147"/>
      <c r="AC516" s="147"/>
      <c r="AD516" s="147"/>
      <c r="AE516" s="147"/>
      <c r="AF516" s="147"/>
      <c r="AG516" s="147" t="s">
        <v>842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54"/>
      <c r="B517" s="155"/>
      <c r="C517" s="249" t="s">
        <v>843</v>
      </c>
      <c r="D517" s="250"/>
      <c r="E517" s="250"/>
      <c r="F517" s="250"/>
      <c r="G517" s="250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47"/>
      <c r="Z517" s="147"/>
      <c r="AA517" s="147"/>
      <c r="AB517" s="147"/>
      <c r="AC517" s="147"/>
      <c r="AD517" s="147"/>
      <c r="AE517" s="147"/>
      <c r="AF517" s="147"/>
      <c r="AG517" s="147" t="s">
        <v>194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54"/>
      <c r="B518" s="155"/>
      <c r="C518" s="189" t="s">
        <v>823</v>
      </c>
      <c r="D518" s="178"/>
      <c r="E518" s="179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215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89" t="s">
        <v>1572</v>
      </c>
      <c r="D519" s="178"/>
      <c r="E519" s="179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215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54"/>
      <c r="B520" s="155"/>
      <c r="C520" s="189" t="s">
        <v>1563</v>
      </c>
      <c r="D520" s="178"/>
      <c r="E520" s="179">
        <v>12.340450000000001</v>
      </c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215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64">
        <v>101</v>
      </c>
      <c r="B521" s="165" t="s">
        <v>845</v>
      </c>
      <c r="C521" s="174" t="s">
        <v>846</v>
      </c>
      <c r="D521" s="166" t="s">
        <v>252</v>
      </c>
      <c r="E521" s="167">
        <v>74.042689999999993</v>
      </c>
      <c r="F521" s="168"/>
      <c r="G521" s="169">
        <f>ROUND(E521*F521,2)</f>
        <v>0</v>
      </c>
      <c r="H521" s="168"/>
      <c r="I521" s="169">
        <f>ROUND(E521*H521,2)</f>
        <v>0</v>
      </c>
      <c r="J521" s="168"/>
      <c r="K521" s="169">
        <f>ROUND(E521*J521,2)</f>
        <v>0</v>
      </c>
      <c r="L521" s="169">
        <v>15</v>
      </c>
      <c r="M521" s="169">
        <f>G521*(1+L521/100)</f>
        <v>0</v>
      </c>
      <c r="N521" s="169">
        <v>0</v>
      </c>
      <c r="O521" s="169">
        <f>ROUND(E521*N521,2)</f>
        <v>0</v>
      </c>
      <c r="P521" s="169">
        <v>0</v>
      </c>
      <c r="Q521" s="169">
        <f>ROUND(E521*P521,2)</f>
        <v>0</v>
      </c>
      <c r="R521" s="169" t="s">
        <v>418</v>
      </c>
      <c r="S521" s="169" t="s">
        <v>189</v>
      </c>
      <c r="T521" s="170" t="s">
        <v>209</v>
      </c>
      <c r="U521" s="156">
        <v>0</v>
      </c>
      <c r="V521" s="156">
        <f>ROUND(E521*U521,2)</f>
        <v>0</v>
      </c>
      <c r="W521" s="156"/>
      <c r="X521" s="156" t="s">
        <v>841</v>
      </c>
      <c r="Y521" s="147"/>
      <c r="Z521" s="147"/>
      <c r="AA521" s="147"/>
      <c r="AB521" s="147"/>
      <c r="AC521" s="147"/>
      <c r="AD521" s="147"/>
      <c r="AE521" s="147"/>
      <c r="AF521" s="147"/>
      <c r="AG521" s="147" t="s">
        <v>842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189" t="s">
        <v>823</v>
      </c>
      <c r="D522" s="178"/>
      <c r="E522" s="179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215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189" t="s">
        <v>1572</v>
      </c>
      <c r="D523" s="178"/>
      <c r="E523" s="179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215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189" t="s">
        <v>1573</v>
      </c>
      <c r="D524" s="178"/>
      <c r="E524" s="179">
        <v>74.042689999999993</v>
      </c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215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64">
        <v>102</v>
      </c>
      <c r="B525" s="165" t="s">
        <v>848</v>
      </c>
      <c r="C525" s="174" t="s">
        <v>849</v>
      </c>
      <c r="D525" s="166" t="s">
        <v>252</v>
      </c>
      <c r="E525" s="167">
        <v>12.340450000000001</v>
      </c>
      <c r="F525" s="168"/>
      <c r="G525" s="169">
        <f>ROUND(E525*F525,2)</f>
        <v>0</v>
      </c>
      <c r="H525" s="168"/>
      <c r="I525" s="169">
        <f>ROUND(E525*H525,2)</f>
        <v>0</v>
      </c>
      <c r="J525" s="168"/>
      <c r="K525" s="169">
        <f>ROUND(E525*J525,2)</f>
        <v>0</v>
      </c>
      <c r="L525" s="169">
        <v>15</v>
      </c>
      <c r="M525" s="169">
        <f>G525*(1+L525/100)</f>
        <v>0</v>
      </c>
      <c r="N525" s="169">
        <v>0</v>
      </c>
      <c r="O525" s="169">
        <f>ROUND(E525*N525,2)</f>
        <v>0</v>
      </c>
      <c r="P525" s="169">
        <v>0</v>
      </c>
      <c r="Q525" s="169">
        <f>ROUND(E525*P525,2)</f>
        <v>0</v>
      </c>
      <c r="R525" s="169" t="s">
        <v>418</v>
      </c>
      <c r="S525" s="169" t="s">
        <v>189</v>
      </c>
      <c r="T525" s="170" t="s">
        <v>209</v>
      </c>
      <c r="U525" s="156">
        <v>0.94199999999999995</v>
      </c>
      <c r="V525" s="156">
        <f>ROUND(E525*U525,2)</f>
        <v>11.62</v>
      </c>
      <c r="W525" s="156"/>
      <c r="X525" s="156" t="s">
        <v>841</v>
      </c>
      <c r="Y525" s="147"/>
      <c r="Z525" s="147"/>
      <c r="AA525" s="147"/>
      <c r="AB525" s="147"/>
      <c r="AC525" s="147"/>
      <c r="AD525" s="147"/>
      <c r="AE525" s="147"/>
      <c r="AF525" s="147"/>
      <c r="AG525" s="147" t="s">
        <v>842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189" t="s">
        <v>823</v>
      </c>
      <c r="D526" s="178"/>
      <c r="E526" s="179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47"/>
      <c r="Z526" s="147"/>
      <c r="AA526" s="147"/>
      <c r="AB526" s="147"/>
      <c r="AC526" s="147"/>
      <c r="AD526" s="147"/>
      <c r="AE526" s="147"/>
      <c r="AF526" s="147"/>
      <c r="AG526" s="147" t="s">
        <v>215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54"/>
      <c r="B527" s="155"/>
      <c r="C527" s="189" t="s">
        <v>1572</v>
      </c>
      <c r="D527" s="178"/>
      <c r="E527" s="179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215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54"/>
      <c r="B528" s="155"/>
      <c r="C528" s="189" t="s">
        <v>1563</v>
      </c>
      <c r="D528" s="178"/>
      <c r="E528" s="179">
        <v>12.340450000000001</v>
      </c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47"/>
      <c r="Z528" s="147"/>
      <c r="AA528" s="147"/>
      <c r="AB528" s="147"/>
      <c r="AC528" s="147"/>
      <c r="AD528" s="147"/>
      <c r="AE528" s="147"/>
      <c r="AF528" s="147"/>
      <c r="AG528" s="147" t="s">
        <v>215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ht="22.5" outlineLevel="1" x14ac:dyDescent="0.2">
      <c r="A529" s="164">
        <v>103</v>
      </c>
      <c r="B529" s="165" t="s">
        <v>850</v>
      </c>
      <c r="C529" s="174" t="s">
        <v>851</v>
      </c>
      <c r="D529" s="166" t="s">
        <v>252</v>
      </c>
      <c r="E529" s="167">
        <v>24.680900000000001</v>
      </c>
      <c r="F529" s="168"/>
      <c r="G529" s="169">
        <f>ROUND(E529*F529,2)</f>
        <v>0</v>
      </c>
      <c r="H529" s="168"/>
      <c r="I529" s="169">
        <f>ROUND(E529*H529,2)</f>
        <v>0</v>
      </c>
      <c r="J529" s="168"/>
      <c r="K529" s="169">
        <f>ROUND(E529*J529,2)</f>
        <v>0</v>
      </c>
      <c r="L529" s="169">
        <v>15</v>
      </c>
      <c r="M529" s="169">
        <f>G529*(1+L529/100)</f>
        <v>0</v>
      </c>
      <c r="N529" s="169">
        <v>0</v>
      </c>
      <c r="O529" s="169">
        <f>ROUND(E529*N529,2)</f>
        <v>0</v>
      </c>
      <c r="P529" s="169">
        <v>0</v>
      </c>
      <c r="Q529" s="169">
        <f>ROUND(E529*P529,2)</f>
        <v>0</v>
      </c>
      <c r="R529" s="169" t="s">
        <v>418</v>
      </c>
      <c r="S529" s="169" t="s">
        <v>189</v>
      </c>
      <c r="T529" s="170" t="s">
        <v>209</v>
      </c>
      <c r="U529" s="156">
        <v>0.105</v>
      </c>
      <c r="V529" s="156">
        <f>ROUND(E529*U529,2)</f>
        <v>2.59</v>
      </c>
      <c r="W529" s="156"/>
      <c r="X529" s="156" t="s">
        <v>841</v>
      </c>
      <c r="Y529" s="147"/>
      <c r="Z529" s="147"/>
      <c r="AA529" s="147"/>
      <c r="AB529" s="147"/>
      <c r="AC529" s="147"/>
      <c r="AD529" s="147"/>
      <c r="AE529" s="147"/>
      <c r="AF529" s="147"/>
      <c r="AG529" s="147" t="s">
        <v>842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54"/>
      <c r="B530" s="155"/>
      <c r="C530" s="189" t="s">
        <v>823</v>
      </c>
      <c r="D530" s="178"/>
      <c r="E530" s="179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47"/>
      <c r="Z530" s="147"/>
      <c r="AA530" s="147"/>
      <c r="AB530" s="147"/>
      <c r="AC530" s="147"/>
      <c r="AD530" s="147"/>
      <c r="AE530" s="147"/>
      <c r="AF530" s="147"/>
      <c r="AG530" s="147" t="s">
        <v>215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189" t="s">
        <v>1572</v>
      </c>
      <c r="D531" s="178"/>
      <c r="E531" s="179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215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54"/>
      <c r="B532" s="155"/>
      <c r="C532" s="189" t="s">
        <v>1574</v>
      </c>
      <c r="D532" s="178"/>
      <c r="E532" s="179">
        <v>24.680900000000001</v>
      </c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47"/>
      <c r="Z532" s="147"/>
      <c r="AA532" s="147"/>
      <c r="AB532" s="147"/>
      <c r="AC532" s="147"/>
      <c r="AD532" s="147"/>
      <c r="AE532" s="147"/>
      <c r="AF532" s="147"/>
      <c r="AG532" s="147" t="s">
        <v>215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x14ac:dyDescent="0.2">
      <c r="A533" s="3"/>
      <c r="B533" s="4"/>
      <c r="C533" s="175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AE533">
        <v>15</v>
      </c>
      <c r="AF533">
        <v>21</v>
      </c>
      <c r="AG533" t="s">
        <v>171</v>
      </c>
    </row>
    <row r="534" spans="1:60" x14ac:dyDescent="0.2">
      <c r="A534" s="150"/>
      <c r="B534" s="151" t="s">
        <v>29</v>
      </c>
      <c r="C534" s="176"/>
      <c r="D534" s="152"/>
      <c r="E534" s="153"/>
      <c r="F534" s="153"/>
      <c r="G534" s="172">
        <f>G8+G45+G50+G107+G127+G134+G143+G153+G186+G192+G216+G235+G240+G245+G256+G283+G334+G336+G367+G416+G443+G447+G502</f>
        <v>0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AE534">
        <f>SUMIF(L7:L532,AE533,G7:G532)</f>
        <v>0</v>
      </c>
      <c r="AF534">
        <f>SUMIF(L7:L532,AF533,G7:G532)</f>
        <v>0</v>
      </c>
      <c r="AG534" t="s">
        <v>202</v>
      </c>
    </row>
    <row r="535" spans="1:60" x14ac:dyDescent="0.2">
      <c r="C535" s="177"/>
      <c r="D535" s="10"/>
      <c r="AG535" t="s">
        <v>203</v>
      </c>
    </row>
    <row r="536" spans="1:60" x14ac:dyDescent="0.2">
      <c r="D536" s="10"/>
    </row>
    <row r="537" spans="1:60" x14ac:dyDescent="0.2">
      <c r="D537" s="10"/>
    </row>
    <row r="538" spans="1:60" x14ac:dyDescent="0.2">
      <c r="D538" s="10"/>
    </row>
    <row r="539" spans="1:60" x14ac:dyDescent="0.2">
      <c r="D539" s="10"/>
    </row>
    <row r="540" spans="1:60" x14ac:dyDescent="0.2">
      <c r="D540" s="10"/>
    </row>
    <row r="541" spans="1:60" x14ac:dyDescent="0.2">
      <c r="D541" s="10"/>
    </row>
    <row r="542" spans="1:60" x14ac:dyDescent="0.2">
      <c r="D542" s="10"/>
    </row>
    <row r="543" spans="1:60" x14ac:dyDescent="0.2">
      <c r="D543" s="10"/>
    </row>
    <row r="544" spans="1:60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/BUtYa9p5TIovrQdKLPKRm6fUI0Bag+rLpZrGpRSPZEZVvVm8eS6wyrq2FJCs+Rfo6quuDe2f5tEjSCxomYkA==" saltValue="qW6QBlQ7lb10Sw+f226zdg==" spinCount="100000" sheet="1"/>
  <mergeCells count="62">
    <mergeCell ref="C14:G14"/>
    <mergeCell ref="A1:G1"/>
    <mergeCell ref="C2:G2"/>
    <mergeCell ref="C3:G3"/>
    <mergeCell ref="C4:G4"/>
    <mergeCell ref="C10:G10"/>
    <mergeCell ref="C43:G43"/>
    <mergeCell ref="C15:G15"/>
    <mergeCell ref="C19:G19"/>
    <mergeCell ref="C25:G25"/>
    <mergeCell ref="C29:G29"/>
    <mergeCell ref="C34:G34"/>
    <mergeCell ref="C35:G35"/>
    <mergeCell ref="C36:G36"/>
    <mergeCell ref="C37:G37"/>
    <mergeCell ref="C40:G40"/>
    <mergeCell ref="C41:G41"/>
    <mergeCell ref="C42:G42"/>
    <mergeCell ref="C115:G115"/>
    <mergeCell ref="C47:G47"/>
    <mergeCell ref="C52:G52"/>
    <mergeCell ref="C53:G53"/>
    <mergeCell ref="C60:G60"/>
    <mergeCell ref="C63:G63"/>
    <mergeCell ref="C86:G86"/>
    <mergeCell ref="C89:G89"/>
    <mergeCell ref="C93:G93"/>
    <mergeCell ref="C96:G96"/>
    <mergeCell ref="C105:G105"/>
    <mergeCell ref="C109:G109"/>
    <mergeCell ref="C231:G231"/>
    <mergeCell ref="C121:G121"/>
    <mergeCell ref="C129:G129"/>
    <mergeCell ref="C132:G132"/>
    <mergeCell ref="C155:G155"/>
    <mergeCell ref="C162:G162"/>
    <mergeCell ref="C166:G166"/>
    <mergeCell ref="C183:G183"/>
    <mergeCell ref="C188:G188"/>
    <mergeCell ref="C196:G196"/>
    <mergeCell ref="C212:G212"/>
    <mergeCell ref="C224:G224"/>
    <mergeCell ref="C404:G404"/>
    <mergeCell ref="C242:G242"/>
    <mergeCell ref="C243:G243"/>
    <mergeCell ref="C258:G258"/>
    <mergeCell ref="C279:G279"/>
    <mergeCell ref="C285:G285"/>
    <mergeCell ref="C288:G288"/>
    <mergeCell ref="C330:G330"/>
    <mergeCell ref="C351:G351"/>
    <mergeCell ref="C363:G363"/>
    <mergeCell ref="C379:G379"/>
    <mergeCell ref="C403:G403"/>
    <mergeCell ref="C445:G445"/>
    <mergeCell ref="C517:G517"/>
    <mergeCell ref="C405:G405"/>
    <mergeCell ref="C406:G406"/>
    <mergeCell ref="C407:G407"/>
    <mergeCell ref="C412:G412"/>
    <mergeCell ref="C418:G418"/>
    <mergeCell ref="C424:G4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204</v>
      </c>
      <c r="B1" s="251"/>
      <c r="C1" s="251"/>
      <c r="D1" s="251"/>
      <c r="E1" s="251"/>
      <c r="F1" s="251"/>
      <c r="G1" s="251"/>
      <c r="AG1" t="s">
        <v>156</v>
      </c>
    </row>
    <row r="2" spans="1:60" ht="24.95" customHeight="1" x14ac:dyDescent="0.2">
      <c r="A2" s="139" t="s">
        <v>7</v>
      </c>
      <c r="B2" s="49" t="s">
        <v>44</v>
      </c>
      <c r="C2" s="252" t="s">
        <v>45</v>
      </c>
      <c r="D2" s="253"/>
      <c r="E2" s="253"/>
      <c r="F2" s="253"/>
      <c r="G2" s="254"/>
      <c r="AG2" t="s">
        <v>157</v>
      </c>
    </row>
    <row r="3" spans="1:60" ht="24.95" customHeight="1" x14ac:dyDescent="0.2">
      <c r="A3" s="139" t="s">
        <v>8</v>
      </c>
      <c r="B3" s="49" t="s">
        <v>59</v>
      </c>
      <c r="C3" s="252" t="s">
        <v>69</v>
      </c>
      <c r="D3" s="253"/>
      <c r="E3" s="253"/>
      <c r="F3" s="253"/>
      <c r="G3" s="254"/>
      <c r="AC3" s="121" t="s">
        <v>157</v>
      </c>
      <c r="AG3" t="s">
        <v>161</v>
      </c>
    </row>
    <row r="4" spans="1:60" ht="24.95" customHeight="1" x14ac:dyDescent="0.2">
      <c r="A4" s="140" t="s">
        <v>9</v>
      </c>
      <c r="B4" s="141" t="s">
        <v>59</v>
      </c>
      <c r="C4" s="255" t="s">
        <v>60</v>
      </c>
      <c r="D4" s="256"/>
      <c r="E4" s="256"/>
      <c r="F4" s="256"/>
      <c r="G4" s="257"/>
      <c r="AG4" t="s">
        <v>162</v>
      </c>
    </row>
    <row r="5" spans="1:60" x14ac:dyDescent="0.2">
      <c r="D5" s="10"/>
    </row>
    <row r="6" spans="1:60" ht="38.25" x14ac:dyDescent="0.2">
      <c r="A6" s="143" t="s">
        <v>163</v>
      </c>
      <c r="B6" s="145" t="s">
        <v>164</v>
      </c>
      <c r="C6" s="145" t="s">
        <v>165</v>
      </c>
      <c r="D6" s="144" t="s">
        <v>166</v>
      </c>
      <c r="E6" s="143" t="s">
        <v>167</v>
      </c>
      <c r="F6" s="142" t="s">
        <v>168</v>
      </c>
      <c r="G6" s="143" t="s">
        <v>29</v>
      </c>
      <c r="H6" s="146" t="s">
        <v>30</v>
      </c>
      <c r="I6" s="146" t="s">
        <v>169</v>
      </c>
      <c r="J6" s="146" t="s">
        <v>31</v>
      </c>
      <c r="K6" s="146" t="s">
        <v>170</v>
      </c>
      <c r="L6" s="146" t="s">
        <v>171</v>
      </c>
      <c r="M6" s="146" t="s">
        <v>172</v>
      </c>
      <c r="N6" s="146" t="s">
        <v>173</v>
      </c>
      <c r="O6" s="146" t="s">
        <v>174</v>
      </c>
      <c r="P6" s="146" t="s">
        <v>175</v>
      </c>
      <c r="Q6" s="146" t="s">
        <v>176</v>
      </c>
      <c r="R6" s="146" t="s">
        <v>177</v>
      </c>
      <c r="S6" s="146" t="s">
        <v>178</v>
      </c>
      <c r="T6" s="146" t="s">
        <v>179</v>
      </c>
      <c r="U6" s="146" t="s">
        <v>180</v>
      </c>
      <c r="V6" s="146" t="s">
        <v>181</v>
      </c>
      <c r="W6" s="146" t="s">
        <v>182</v>
      </c>
      <c r="X6" s="146" t="s">
        <v>183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184</v>
      </c>
      <c r="B8" s="159" t="s">
        <v>113</v>
      </c>
      <c r="C8" s="173" t="s">
        <v>60</v>
      </c>
      <c r="D8" s="160"/>
      <c r="E8" s="161"/>
      <c r="F8" s="162"/>
      <c r="G8" s="162">
        <f>SUMIF(AG9:AG31,"&lt;&gt;NOR",G9:G31)</f>
        <v>0</v>
      </c>
      <c r="H8" s="162"/>
      <c r="I8" s="162">
        <f>SUM(I9:I31)</f>
        <v>0</v>
      </c>
      <c r="J8" s="162"/>
      <c r="K8" s="162">
        <f>SUM(K9:K31)</f>
        <v>0</v>
      </c>
      <c r="L8" s="162"/>
      <c r="M8" s="162">
        <f>SUM(M9:M31)</f>
        <v>0</v>
      </c>
      <c r="N8" s="162"/>
      <c r="O8" s="162">
        <f>SUM(O9:O31)</f>
        <v>0.03</v>
      </c>
      <c r="P8" s="162"/>
      <c r="Q8" s="162">
        <f>SUM(Q9:Q31)</f>
        <v>0</v>
      </c>
      <c r="R8" s="162"/>
      <c r="S8" s="162"/>
      <c r="T8" s="163"/>
      <c r="U8" s="157"/>
      <c r="V8" s="157">
        <f>SUM(V9:V31)</f>
        <v>2.48</v>
      </c>
      <c r="W8" s="157"/>
      <c r="X8" s="157"/>
      <c r="AG8" t="s">
        <v>185</v>
      </c>
    </row>
    <row r="9" spans="1:60" ht="22.5" outlineLevel="1" x14ac:dyDescent="0.2">
      <c r="A9" s="164">
        <v>1</v>
      </c>
      <c r="B9" s="165" t="s">
        <v>877</v>
      </c>
      <c r="C9" s="174" t="s">
        <v>878</v>
      </c>
      <c r="D9" s="166" t="s">
        <v>232</v>
      </c>
      <c r="E9" s="167">
        <v>2.4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15</v>
      </c>
      <c r="M9" s="169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 t="s">
        <v>879</v>
      </c>
      <c r="S9" s="169" t="s">
        <v>189</v>
      </c>
      <c r="T9" s="170" t="s">
        <v>209</v>
      </c>
      <c r="U9" s="156">
        <v>0.39</v>
      </c>
      <c r="V9" s="156">
        <f>ROUND(E9*U9,2)</f>
        <v>0.94</v>
      </c>
      <c r="W9" s="156"/>
      <c r="X9" s="156" t="s">
        <v>210</v>
      </c>
      <c r="Y9" s="147"/>
      <c r="Z9" s="147"/>
      <c r="AA9" s="147"/>
      <c r="AB9" s="147"/>
      <c r="AC9" s="147"/>
      <c r="AD9" s="147"/>
      <c r="AE9" s="147"/>
      <c r="AF9" s="147"/>
      <c r="AG9" s="147" t="s">
        <v>211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9" t="s">
        <v>1575</v>
      </c>
      <c r="D10" s="178"/>
      <c r="E10" s="179">
        <v>0.4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215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9" t="s">
        <v>882</v>
      </c>
      <c r="D11" s="178"/>
      <c r="E11" s="179">
        <v>2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215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4">
        <v>2</v>
      </c>
      <c r="B12" s="165" t="s">
        <v>883</v>
      </c>
      <c r="C12" s="174" t="s">
        <v>884</v>
      </c>
      <c r="D12" s="166" t="s">
        <v>247</v>
      </c>
      <c r="E12" s="167">
        <v>2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15</v>
      </c>
      <c r="M12" s="169">
        <f>G12*(1+L12/100)</f>
        <v>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69" t="s">
        <v>879</v>
      </c>
      <c r="S12" s="169" t="s">
        <v>189</v>
      </c>
      <c r="T12" s="170" t="s">
        <v>209</v>
      </c>
      <c r="U12" s="156">
        <v>0.37</v>
      </c>
      <c r="V12" s="156">
        <f>ROUND(E12*U12,2)</f>
        <v>0.74</v>
      </c>
      <c r="W12" s="156"/>
      <c r="X12" s="156" t="s">
        <v>210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9" t="s">
        <v>1576</v>
      </c>
      <c r="D13" s="178"/>
      <c r="E13" s="179">
        <v>2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215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64">
        <v>3</v>
      </c>
      <c r="B14" s="165" t="s">
        <v>890</v>
      </c>
      <c r="C14" s="174" t="s">
        <v>891</v>
      </c>
      <c r="D14" s="166" t="s">
        <v>247</v>
      </c>
      <c r="E14" s="167">
        <v>1</v>
      </c>
      <c r="F14" s="168"/>
      <c r="G14" s="169">
        <f>ROUND(E14*F14,2)</f>
        <v>0</v>
      </c>
      <c r="H14" s="168"/>
      <c r="I14" s="169">
        <f>ROUND(E14*H14,2)</f>
        <v>0</v>
      </c>
      <c r="J14" s="168"/>
      <c r="K14" s="169">
        <f>ROUND(E14*J14,2)</f>
        <v>0</v>
      </c>
      <c r="L14" s="169">
        <v>15</v>
      </c>
      <c r="M14" s="169">
        <f>G14*(1+L14/100)</f>
        <v>0</v>
      </c>
      <c r="N14" s="169">
        <v>0</v>
      </c>
      <c r="O14" s="169">
        <f>ROUND(E14*N14,2)</f>
        <v>0</v>
      </c>
      <c r="P14" s="169">
        <v>0</v>
      </c>
      <c r="Q14" s="169">
        <f>ROUND(E14*P14,2)</f>
        <v>0</v>
      </c>
      <c r="R14" s="169" t="s">
        <v>879</v>
      </c>
      <c r="S14" s="169" t="s">
        <v>189</v>
      </c>
      <c r="T14" s="170" t="s">
        <v>209</v>
      </c>
      <c r="U14" s="156">
        <v>0.64</v>
      </c>
      <c r="V14" s="156">
        <f>ROUND(E14*U14,2)</f>
        <v>0.64</v>
      </c>
      <c r="W14" s="156"/>
      <c r="X14" s="156" t="s">
        <v>210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49" t="s">
        <v>892</v>
      </c>
      <c r="D15" s="250"/>
      <c r="E15" s="250"/>
      <c r="F15" s="250"/>
      <c r="G15" s="250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194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4">
        <v>4</v>
      </c>
      <c r="B16" s="165" t="s">
        <v>893</v>
      </c>
      <c r="C16" s="174" t="s">
        <v>894</v>
      </c>
      <c r="D16" s="166" t="s">
        <v>895</v>
      </c>
      <c r="E16" s="167">
        <v>1.5</v>
      </c>
      <c r="F16" s="168"/>
      <c r="G16" s="169">
        <f>ROUND(E16*F16,2)</f>
        <v>0</v>
      </c>
      <c r="H16" s="168"/>
      <c r="I16" s="169">
        <f>ROUND(E16*H16,2)</f>
        <v>0</v>
      </c>
      <c r="J16" s="168"/>
      <c r="K16" s="169">
        <f>ROUND(E16*J16,2)</f>
        <v>0</v>
      </c>
      <c r="L16" s="169">
        <v>15</v>
      </c>
      <c r="M16" s="169">
        <f>G16*(1+L16/100)</f>
        <v>0</v>
      </c>
      <c r="N16" s="169">
        <v>2.8999999999999998E-3</v>
      </c>
      <c r="O16" s="169">
        <f>ROUND(E16*N16,2)</f>
        <v>0</v>
      </c>
      <c r="P16" s="169">
        <v>0</v>
      </c>
      <c r="Q16" s="169">
        <f>ROUND(E16*P16,2)</f>
        <v>0</v>
      </c>
      <c r="R16" s="169"/>
      <c r="S16" s="169" t="s">
        <v>281</v>
      </c>
      <c r="T16" s="170" t="s">
        <v>190</v>
      </c>
      <c r="U16" s="156">
        <v>0</v>
      </c>
      <c r="V16" s="156">
        <f>ROUND(E16*U16,2)</f>
        <v>0</v>
      </c>
      <c r="W16" s="156"/>
      <c r="X16" s="156" t="s">
        <v>210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9" t="s">
        <v>1577</v>
      </c>
      <c r="D17" s="178"/>
      <c r="E17" s="179">
        <v>1.5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215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82">
        <v>5</v>
      </c>
      <c r="B18" s="183" t="s">
        <v>900</v>
      </c>
      <c r="C18" s="191" t="s">
        <v>901</v>
      </c>
      <c r="D18" s="184" t="s">
        <v>902</v>
      </c>
      <c r="E18" s="185">
        <v>1</v>
      </c>
      <c r="F18" s="186"/>
      <c r="G18" s="187">
        <f>ROUND(E18*F18,2)</f>
        <v>0</v>
      </c>
      <c r="H18" s="186"/>
      <c r="I18" s="187">
        <f>ROUND(E18*H18,2)</f>
        <v>0</v>
      </c>
      <c r="J18" s="186"/>
      <c r="K18" s="187">
        <f>ROUND(E18*J18,2)</f>
        <v>0</v>
      </c>
      <c r="L18" s="187">
        <v>15</v>
      </c>
      <c r="M18" s="187">
        <f>G18*(1+L18/100)</f>
        <v>0</v>
      </c>
      <c r="N18" s="187">
        <v>0.01</v>
      </c>
      <c r="O18" s="187">
        <f>ROUND(E18*N18,2)</f>
        <v>0.01</v>
      </c>
      <c r="P18" s="187">
        <v>0</v>
      </c>
      <c r="Q18" s="187">
        <f>ROUND(E18*P18,2)</f>
        <v>0</v>
      </c>
      <c r="R18" s="187"/>
      <c r="S18" s="187" t="s">
        <v>281</v>
      </c>
      <c r="T18" s="188" t="s">
        <v>190</v>
      </c>
      <c r="U18" s="156">
        <v>0</v>
      </c>
      <c r="V18" s="156">
        <f>ROUND(E18*U18,2)</f>
        <v>0</v>
      </c>
      <c r="W18" s="156"/>
      <c r="X18" s="156" t="s">
        <v>210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82">
        <v>6</v>
      </c>
      <c r="B19" s="183" t="s">
        <v>903</v>
      </c>
      <c r="C19" s="191" t="s">
        <v>904</v>
      </c>
      <c r="D19" s="184" t="s">
        <v>902</v>
      </c>
      <c r="E19" s="185">
        <v>1</v>
      </c>
      <c r="F19" s="186"/>
      <c r="G19" s="187">
        <f>ROUND(E19*F19,2)</f>
        <v>0</v>
      </c>
      <c r="H19" s="186"/>
      <c r="I19" s="187">
        <f>ROUND(E19*H19,2)</f>
        <v>0</v>
      </c>
      <c r="J19" s="186"/>
      <c r="K19" s="187">
        <f>ROUND(E19*J19,2)</f>
        <v>0</v>
      </c>
      <c r="L19" s="187">
        <v>15</v>
      </c>
      <c r="M19" s="187">
        <f>G19*(1+L19/100)</f>
        <v>0</v>
      </c>
      <c r="N19" s="187">
        <v>0</v>
      </c>
      <c r="O19" s="187">
        <f>ROUND(E19*N19,2)</f>
        <v>0</v>
      </c>
      <c r="P19" s="187">
        <v>0</v>
      </c>
      <c r="Q19" s="187">
        <f>ROUND(E19*P19,2)</f>
        <v>0</v>
      </c>
      <c r="R19" s="187"/>
      <c r="S19" s="187" t="s">
        <v>281</v>
      </c>
      <c r="T19" s="188" t="s">
        <v>190</v>
      </c>
      <c r="U19" s="156">
        <v>0</v>
      </c>
      <c r="V19" s="156">
        <f>ROUND(E19*U19,2)</f>
        <v>0</v>
      </c>
      <c r="W19" s="156"/>
      <c r="X19" s="156" t="s">
        <v>210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2">
        <v>7</v>
      </c>
      <c r="B20" s="183" t="s">
        <v>905</v>
      </c>
      <c r="C20" s="191" t="s">
        <v>906</v>
      </c>
      <c r="D20" s="184" t="s">
        <v>907</v>
      </c>
      <c r="E20" s="185">
        <v>1</v>
      </c>
      <c r="F20" s="186"/>
      <c r="G20" s="187">
        <f>ROUND(E20*F20,2)</f>
        <v>0</v>
      </c>
      <c r="H20" s="186"/>
      <c r="I20" s="187">
        <f>ROUND(E20*H20,2)</f>
        <v>0</v>
      </c>
      <c r="J20" s="186"/>
      <c r="K20" s="187">
        <f>ROUND(E20*J20,2)</f>
        <v>0</v>
      </c>
      <c r="L20" s="187">
        <v>15</v>
      </c>
      <c r="M20" s="187">
        <f>G20*(1+L20/100)</f>
        <v>0</v>
      </c>
      <c r="N20" s="187">
        <v>0</v>
      </c>
      <c r="O20" s="187">
        <f>ROUND(E20*N20,2)</f>
        <v>0</v>
      </c>
      <c r="P20" s="187">
        <v>0</v>
      </c>
      <c r="Q20" s="187">
        <f>ROUND(E20*P20,2)</f>
        <v>0</v>
      </c>
      <c r="R20" s="187"/>
      <c r="S20" s="187" t="s">
        <v>281</v>
      </c>
      <c r="T20" s="188" t="s">
        <v>190</v>
      </c>
      <c r="U20" s="156">
        <v>0</v>
      </c>
      <c r="V20" s="156">
        <f>ROUND(E20*U20,2)</f>
        <v>0</v>
      </c>
      <c r="W20" s="156"/>
      <c r="X20" s="156" t="s">
        <v>210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4">
        <v>8</v>
      </c>
      <c r="B21" s="165" t="s">
        <v>908</v>
      </c>
      <c r="C21" s="174" t="s">
        <v>909</v>
      </c>
      <c r="D21" s="166" t="s">
        <v>902</v>
      </c>
      <c r="E21" s="167">
        <v>1</v>
      </c>
      <c r="F21" s="168"/>
      <c r="G21" s="169">
        <f>ROUND(E21*F21,2)</f>
        <v>0</v>
      </c>
      <c r="H21" s="168"/>
      <c r="I21" s="169">
        <f>ROUND(E21*H21,2)</f>
        <v>0</v>
      </c>
      <c r="J21" s="168"/>
      <c r="K21" s="169">
        <f>ROUND(E21*J21,2)</f>
        <v>0</v>
      </c>
      <c r="L21" s="169">
        <v>15</v>
      </c>
      <c r="M21" s="169">
        <f>G21*(1+L21/100)</f>
        <v>0</v>
      </c>
      <c r="N21" s="169">
        <v>8.0000000000000002E-3</v>
      </c>
      <c r="O21" s="169">
        <f>ROUND(E21*N21,2)</f>
        <v>0.01</v>
      </c>
      <c r="P21" s="169">
        <v>0</v>
      </c>
      <c r="Q21" s="169">
        <f>ROUND(E21*P21,2)</f>
        <v>0</v>
      </c>
      <c r="R21" s="169"/>
      <c r="S21" s="169" t="s">
        <v>281</v>
      </c>
      <c r="T21" s="170" t="s">
        <v>190</v>
      </c>
      <c r="U21" s="156">
        <v>0</v>
      </c>
      <c r="V21" s="156">
        <f>ROUND(E21*U21,2)</f>
        <v>0</v>
      </c>
      <c r="W21" s="156"/>
      <c r="X21" s="156" t="s">
        <v>286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287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9" t="s">
        <v>363</v>
      </c>
      <c r="D22" s="178"/>
      <c r="E22" s="179">
        <v>1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215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4">
        <v>9</v>
      </c>
      <c r="B23" s="165" t="s">
        <v>910</v>
      </c>
      <c r="C23" s="174" t="s">
        <v>911</v>
      </c>
      <c r="D23" s="166" t="s">
        <v>902</v>
      </c>
      <c r="E23" s="167">
        <v>2</v>
      </c>
      <c r="F23" s="168"/>
      <c r="G23" s="169">
        <f>ROUND(E23*F23,2)</f>
        <v>0</v>
      </c>
      <c r="H23" s="168"/>
      <c r="I23" s="169">
        <f>ROUND(E23*H23,2)</f>
        <v>0</v>
      </c>
      <c r="J23" s="168"/>
      <c r="K23" s="169">
        <f>ROUND(E23*J23,2)</f>
        <v>0</v>
      </c>
      <c r="L23" s="169">
        <v>15</v>
      </c>
      <c r="M23" s="169">
        <f>G23*(1+L23/100)</f>
        <v>0</v>
      </c>
      <c r="N23" s="169">
        <v>5.0000000000000001E-3</v>
      </c>
      <c r="O23" s="169">
        <f>ROUND(E23*N23,2)</f>
        <v>0.01</v>
      </c>
      <c r="P23" s="169">
        <v>0</v>
      </c>
      <c r="Q23" s="169">
        <f>ROUND(E23*P23,2)</f>
        <v>0</v>
      </c>
      <c r="R23" s="169"/>
      <c r="S23" s="169" t="s">
        <v>281</v>
      </c>
      <c r="T23" s="170" t="s">
        <v>190</v>
      </c>
      <c r="U23" s="156">
        <v>0</v>
      </c>
      <c r="V23" s="156">
        <f>ROUND(E23*U23,2)</f>
        <v>0</v>
      </c>
      <c r="W23" s="156"/>
      <c r="X23" s="156" t="s">
        <v>286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912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9" t="s">
        <v>1578</v>
      </c>
      <c r="D24" s="178"/>
      <c r="E24" s="179">
        <v>2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215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64">
        <v>10</v>
      </c>
      <c r="B25" s="165" t="s">
        <v>916</v>
      </c>
      <c r="C25" s="174" t="s">
        <v>917</v>
      </c>
      <c r="D25" s="166" t="s">
        <v>247</v>
      </c>
      <c r="E25" s="167">
        <v>0.3</v>
      </c>
      <c r="F25" s="168"/>
      <c r="G25" s="169">
        <f>ROUND(E25*F25,2)</f>
        <v>0</v>
      </c>
      <c r="H25" s="168"/>
      <c r="I25" s="169">
        <f>ROUND(E25*H25,2)</f>
        <v>0</v>
      </c>
      <c r="J25" s="168"/>
      <c r="K25" s="169">
        <f>ROUND(E25*J25,2)</f>
        <v>0</v>
      </c>
      <c r="L25" s="169">
        <v>15</v>
      </c>
      <c r="M25" s="169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69" t="s">
        <v>285</v>
      </c>
      <c r="S25" s="169" t="s">
        <v>189</v>
      </c>
      <c r="T25" s="170" t="s">
        <v>209</v>
      </c>
      <c r="U25" s="156">
        <v>0</v>
      </c>
      <c r="V25" s="156">
        <f>ROUND(E25*U25,2)</f>
        <v>0</v>
      </c>
      <c r="W25" s="156"/>
      <c r="X25" s="156" t="s">
        <v>286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287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9" t="s">
        <v>918</v>
      </c>
      <c r="D26" s="178"/>
      <c r="E26" s="179">
        <v>0.3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215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4">
        <v>11</v>
      </c>
      <c r="B27" s="165" t="s">
        <v>919</v>
      </c>
      <c r="C27" s="174" t="s">
        <v>920</v>
      </c>
      <c r="D27" s="166" t="s">
        <v>252</v>
      </c>
      <c r="E27" s="167">
        <v>3.2349999999999997E-2</v>
      </c>
      <c r="F27" s="168"/>
      <c r="G27" s="169">
        <f>ROUND(E27*F27,2)</f>
        <v>0</v>
      </c>
      <c r="H27" s="168"/>
      <c r="I27" s="169">
        <f>ROUND(E27*H27,2)</f>
        <v>0</v>
      </c>
      <c r="J27" s="168"/>
      <c r="K27" s="169">
        <f>ROUND(E27*J27,2)</f>
        <v>0</v>
      </c>
      <c r="L27" s="169">
        <v>15</v>
      </c>
      <c r="M27" s="169">
        <f>G27*(1+L27/100)</f>
        <v>0</v>
      </c>
      <c r="N27" s="169">
        <v>0</v>
      </c>
      <c r="O27" s="169">
        <f>ROUND(E27*N27,2)</f>
        <v>0</v>
      </c>
      <c r="P27" s="169">
        <v>0</v>
      </c>
      <c r="Q27" s="169">
        <f>ROUND(E27*P27,2)</f>
        <v>0</v>
      </c>
      <c r="R27" s="169" t="s">
        <v>879</v>
      </c>
      <c r="S27" s="169" t="s">
        <v>189</v>
      </c>
      <c r="T27" s="170" t="s">
        <v>209</v>
      </c>
      <c r="U27" s="156">
        <v>5.0640000000000001</v>
      </c>
      <c r="V27" s="156">
        <f>ROUND(E27*U27,2)</f>
        <v>0.16</v>
      </c>
      <c r="W27" s="156"/>
      <c r="X27" s="156" t="s">
        <v>502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503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60" t="s">
        <v>753</v>
      </c>
      <c r="D28" s="261"/>
      <c r="E28" s="261"/>
      <c r="F28" s="261"/>
      <c r="G28" s="261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213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9" t="s">
        <v>505</v>
      </c>
      <c r="D29" s="178"/>
      <c r="E29" s="179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215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9" t="s">
        <v>1579</v>
      </c>
      <c r="D30" s="178"/>
      <c r="E30" s="179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215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9" t="s">
        <v>1580</v>
      </c>
      <c r="D31" s="178"/>
      <c r="E31" s="179">
        <v>3.2349999999999997E-2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215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3"/>
      <c r="B32" s="4"/>
      <c r="C32" s="175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v>15</v>
      </c>
      <c r="AF32">
        <v>21</v>
      </c>
      <c r="AG32" t="s">
        <v>171</v>
      </c>
    </row>
    <row r="33" spans="1:33" x14ac:dyDescent="0.2">
      <c r="A33" s="150"/>
      <c r="B33" s="151" t="s">
        <v>29</v>
      </c>
      <c r="C33" s="176"/>
      <c r="D33" s="152"/>
      <c r="E33" s="153"/>
      <c r="F33" s="153"/>
      <c r="G33" s="172">
        <f>G8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f>SUMIF(L7:L31,AE32,G7:G31)</f>
        <v>0</v>
      </c>
      <c r="AF33">
        <f>SUMIF(L7:L31,AF32,G7:G31)</f>
        <v>0</v>
      </c>
      <c r="AG33" t="s">
        <v>202</v>
      </c>
    </row>
    <row r="34" spans="1:33" x14ac:dyDescent="0.2">
      <c r="C34" s="177"/>
      <c r="D34" s="10"/>
      <c r="AG34" t="s">
        <v>203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bRVSMsQAvNCp5GTQM225a5ThbzM2pyUdIZObCS4nQM0yejPqR1Ph2pUBD9j4ZV57NguCUiAT2grwzPm+ennDw==" saltValue="+rPLvuj4sWLRKYmsA7Gq4g==" spinCount="100000" sheet="1"/>
  <mergeCells count="6">
    <mergeCell ref="C28:G28"/>
    <mergeCell ref="A1:G1"/>
    <mergeCell ref="C2:G2"/>
    <mergeCell ref="C3:G3"/>
    <mergeCell ref="C4:G4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204</v>
      </c>
      <c r="B1" s="251"/>
      <c r="C1" s="251"/>
      <c r="D1" s="251"/>
      <c r="E1" s="251"/>
      <c r="F1" s="251"/>
      <c r="G1" s="251"/>
      <c r="AG1" t="s">
        <v>156</v>
      </c>
    </row>
    <row r="2" spans="1:60" ht="24.95" customHeight="1" x14ac:dyDescent="0.2">
      <c r="A2" s="139" t="s">
        <v>7</v>
      </c>
      <c r="B2" s="49" t="s">
        <v>44</v>
      </c>
      <c r="C2" s="252" t="s">
        <v>45</v>
      </c>
      <c r="D2" s="253"/>
      <c r="E2" s="253"/>
      <c r="F2" s="253"/>
      <c r="G2" s="254"/>
      <c r="AG2" t="s">
        <v>157</v>
      </c>
    </row>
    <row r="3" spans="1:60" ht="24.95" customHeight="1" x14ac:dyDescent="0.2">
      <c r="A3" s="139" t="s">
        <v>8</v>
      </c>
      <c r="B3" s="49" t="s">
        <v>59</v>
      </c>
      <c r="C3" s="252" t="s">
        <v>69</v>
      </c>
      <c r="D3" s="253"/>
      <c r="E3" s="253"/>
      <c r="F3" s="253"/>
      <c r="G3" s="254"/>
      <c r="AC3" s="121" t="s">
        <v>157</v>
      </c>
      <c r="AG3" t="s">
        <v>161</v>
      </c>
    </row>
    <row r="4" spans="1:60" ht="24.95" customHeight="1" x14ac:dyDescent="0.2">
      <c r="A4" s="140" t="s">
        <v>9</v>
      </c>
      <c r="B4" s="141" t="s">
        <v>61</v>
      </c>
      <c r="C4" s="255" t="s">
        <v>62</v>
      </c>
      <c r="D4" s="256"/>
      <c r="E4" s="256"/>
      <c r="F4" s="256"/>
      <c r="G4" s="257"/>
      <c r="AG4" t="s">
        <v>162</v>
      </c>
    </row>
    <row r="5" spans="1:60" x14ac:dyDescent="0.2">
      <c r="D5" s="10"/>
    </row>
    <row r="6" spans="1:60" ht="38.25" x14ac:dyDescent="0.2">
      <c r="A6" s="143" t="s">
        <v>163</v>
      </c>
      <c r="B6" s="145" t="s">
        <v>164</v>
      </c>
      <c r="C6" s="145" t="s">
        <v>165</v>
      </c>
      <c r="D6" s="144" t="s">
        <v>166</v>
      </c>
      <c r="E6" s="143" t="s">
        <v>167</v>
      </c>
      <c r="F6" s="142" t="s">
        <v>168</v>
      </c>
      <c r="G6" s="143" t="s">
        <v>29</v>
      </c>
      <c r="H6" s="146" t="s">
        <v>30</v>
      </c>
      <c r="I6" s="146" t="s">
        <v>169</v>
      </c>
      <c r="J6" s="146" t="s">
        <v>31</v>
      </c>
      <c r="K6" s="146" t="s">
        <v>170</v>
      </c>
      <c r="L6" s="146" t="s">
        <v>171</v>
      </c>
      <c r="M6" s="146" t="s">
        <v>172</v>
      </c>
      <c r="N6" s="146" t="s">
        <v>173</v>
      </c>
      <c r="O6" s="146" t="s">
        <v>174</v>
      </c>
      <c r="P6" s="146" t="s">
        <v>175</v>
      </c>
      <c r="Q6" s="146" t="s">
        <v>176</v>
      </c>
      <c r="R6" s="146" t="s">
        <v>177</v>
      </c>
      <c r="S6" s="146" t="s">
        <v>178</v>
      </c>
      <c r="T6" s="146" t="s">
        <v>179</v>
      </c>
      <c r="U6" s="146" t="s">
        <v>180</v>
      </c>
      <c r="V6" s="146" t="s">
        <v>181</v>
      </c>
      <c r="W6" s="146" t="s">
        <v>182</v>
      </c>
      <c r="X6" s="146" t="s">
        <v>183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184</v>
      </c>
      <c r="B8" s="159" t="s">
        <v>78</v>
      </c>
      <c r="C8" s="173" t="s">
        <v>79</v>
      </c>
      <c r="D8" s="160"/>
      <c r="E8" s="161"/>
      <c r="F8" s="162"/>
      <c r="G8" s="162">
        <f>SUMIF(AG9:AG19,"&lt;&gt;NOR",G9:G19)</f>
        <v>0</v>
      </c>
      <c r="H8" s="162"/>
      <c r="I8" s="162">
        <f>SUM(I9:I19)</f>
        <v>0</v>
      </c>
      <c r="J8" s="162"/>
      <c r="K8" s="162">
        <f>SUM(K9:K19)</f>
        <v>0</v>
      </c>
      <c r="L8" s="162"/>
      <c r="M8" s="162">
        <f>SUM(M9:M19)</f>
        <v>0</v>
      </c>
      <c r="N8" s="162"/>
      <c r="O8" s="162">
        <f>SUM(O9:O19)</f>
        <v>0.30000000000000004</v>
      </c>
      <c r="P8" s="162"/>
      <c r="Q8" s="162">
        <f>SUM(Q9:Q19)</f>
        <v>0</v>
      </c>
      <c r="R8" s="162"/>
      <c r="S8" s="162"/>
      <c r="T8" s="163"/>
      <c r="U8" s="157"/>
      <c r="V8" s="157">
        <f>SUM(V9:V19)</f>
        <v>4.6499999999999995</v>
      </c>
      <c r="W8" s="157"/>
      <c r="X8" s="157"/>
      <c r="AG8" t="s">
        <v>185</v>
      </c>
    </row>
    <row r="9" spans="1:60" ht="22.5" outlineLevel="1" x14ac:dyDescent="0.2">
      <c r="A9" s="164">
        <v>1</v>
      </c>
      <c r="B9" s="165" t="s">
        <v>928</v>
      </c>
      <c r="C9" s="174" t="s">
        <v>929</v>
      </c>
      <c r="D9" s="166" t="s">
        <v>232</v>
      </c>
      <c r="E9" s="167">
        <v>5.5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15</v>
      </c>
      <c r="M9" s="169">
        <f>G9*(1+L9/100)</f>
        <v>0</v>
      </c>
      <c r="N9" s="169">
        <v>1.7330000000000002E-2</v>
      </c>
      <c r="O9" s="169">
        <f>ROUND(E9*N9,2)</f>
        <v>0.1</v>
      </c>
      <c r="P9" s="169">
        <v>0</v>
      </c>
      <c r="Q9" s="169">
        <f>ROUND(E9*P9,2)</f>
        <v>0</v>
      </c>
      <c r="R9" s="169" t="s">
        <v>208</v>
      </c>
      <c r="S9" s="169" t="s">
        <v>189</v>
      </c>
      <c r="T9" s="170" t="s">
        <v>209</v>
      </c>
      <c r="U9" s="156">
        <v>0.253</v>
      </c>
      <c r="V9" s="156">
        <f>ROUND(E9*U9,2)</f>
        <v>1.39</v>
      </c>
      <c r="W9" s="156"/>
      <c r="X9" s="156" t="s">
        <v>210</v>
      </c>
      <c r="Y9" s="147"/>
      <c r="Z9" s="147"/>
      <c r="AA9" s="147"/>
      <c r="AB9" s="147"/>
      <c r="AC9" s="147"/>
      <c r="AD9" s="147"/>
      <c r="AE9" s="147"/>
      <c r="AF9" s="147"/>
      <c r="AG9" s="147" t="s">
        <v>211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0" t="s">
        <v>926</v>
      </c>
      <c r="D10" s="261"/>
      <c r="E10" s="261"/>
      <c r="F10" s="261"/>
      <c r="G10" s="26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213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9" t="s">
        <v>1581</v>
      </c>
      <c r="D11" s="178"/>
      <c r="E11" s="179">
        <v>5.5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215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4">
        <v>2</v>
      </c>
      <c r="B12" s="165" t="s">
        <v>923</v>
      </c>
      <c r="C12" s="174" t="s">
        <v>924</v>
      </c>
      <c r="D12" s="166" t="s">
        <v>232</v>
      </c>
      <c r="E12" s="167">
        <v>11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15</v>
      </c>
      <c r="M12" s="169">
        <f>G12*(1+L12/100)</f>
        <v>0</v>
      </c>
      <c r="N12" s="169">
        <v>8.4899999999999993E-3</v>
      </c>
      <c r="O12" s="169">
        <f>ROUND(E12*N12,2)</f>
        <v>0.09</v>
      </c>
      <c r="P12" s="169">
        <v>0</v>
      </c>
      <c r="Q12" s="169">
        <f>ROUND(E12*P12,2)</f>
        <v>0</v>
      </c>
      <c r="R12" s="169" t="s">
        <v>208</v>
      </c>
      <c r="S12" s="169" t="s">
        <v>925</v>
      </c>
      <c r="T12" s="170" t="s">
        <v>925</v>
      </c>
      <c r="U12" s="156">
        <v>0.19700000000000001</v>
      </c>
      <c r="V12" s="156">
        <f>ROUND(E12*U12,2)</f>
        <v>2.17</v>
      </c>
      <c r="W12" s="156"/>
      <c r="X12" s="156" t="s">
        <v>210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60" t="s">
        <v>926</v>
      </c>
      <c r="D13" s="261"/>
      <c r="E13" s="261"/>
      <c r="F13" s="261"/>
      <c r="G13" s="261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213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9" t="s">
        <v>1582</v>
      </c>
      <c r="D14" s="178"/>
      <c r="E14" s="179">
        <v>11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215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4">
        <v>3</v>
      </c>
      <c r="B15" s="165" t="s">
        <v>1583</v>
      </c>
      <c r="C15" s="174" t="s">
        <v>1584</v>
      </c>
      <c r="D15" s="166" t="s">
        <v>232</v>
      </c>
      <c r="E15" s="167">
        <v>2.5</v>
      </c>
      <c r="F15" s="168"/>
      <c r="G15" s="169">
        <f>ROUND(E15*F15,2)</f>
        <v>0</v>
      </c>
      <c r="H15" s="168"/>
      <c r="I15" s="169">
        <f>ROUND(E15*H15,2)</f>
        <v>0</v>
      </c>
      <c r="J15" s="168"/>
      <c r="K15" s="169">
        <f>ROUND(E15*J15,2)</f>
        <v>0</v>
      </c>
      <c r="L15" s="169">
        <v>15</v>
      </c>
      <c r="M15" s="169">
        <f>G15*(1+L15/100)</f>
        <v>0</v>
      </c>
      <c r="N15" s="169">
        <v>3.8980000000000001E-2</v>
      </c>
      <c r="O15" s="169">
        <f>ROUND(E15*N15,2)</f>
        <v>0.1</v>
      </c>
      <c r="P15" s="169">
        <v>0</v>
      </c>
      <c r="Q15" s="169">
        <f>ROUND(E15*P15,2)</f>
        <v>0</v>
      </c>
      <c r="R15" s="169" t="s">
        <v>208</v>
      </c>
      <c r="S15" s="169" t="s">
        <v>189</v>
      </c>
      <c r="T15" s="170" t="s">
        <v>209</v>
      </c>
      <c r="U15" s="156">
        <v>0.29299999999999998</v>
      </c>
      <c r="V15" s="156">
        <f>ROUND(E15*U15,2)</f>
        <v>0.73</v>
      </c>
      <c r="W15" s="156"/>
      <c r="X15" s="156" t="s">
        <v>210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60" t="s">
        <v>926</v>
      </c>
      <c r="D16" s="261"/>
      <c r="E16" s="261"/>
      <c r="F16" s="261"/>
      <c r="G16" s="26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213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9" t="s">
        <v>1585</v>
      </c>
      <c r="D17" s="178"/>
      <c r="E17" s="179">
        <v>2.5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215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4">
        <v>4</v>
      </c>
      <c r="B18" s="165" t="s">
        <v>1586</v>
      </c>
      <c r="C18" s="174" t="s">
        <v>1587</v>
      </c>
      <c r="D18" s="166" t="s">
        <v>247</v>
      </c>
      <c r="E18" s="167">
        <v>1</v>
      </c>
      <c r="F18" s="168"/>
      <c r="G18" s="169">
        <f>ROUND(E18*F18,2)</f>
        <v>0</v>
      </c>
      <c r="H18" s="168"/>
      <c r="I18" s="169">
        <f>ROUND(E18*H18,2)</f>
        <v>0</v>
      </c>
      <c r="J18" s="168"/>
      <c r="K18" s="169">
        <f>ROUND(E18*J18,2)</f>
        <v>0</v>
      </c>
      <c r="L18" s="169">
        <v>15</v>
      </c>
      <c r="M18" s="169">
        <f>G18*(1+L18/100)</f>
        <v>0</v>
      </c>
      <c r="N18" s="169">
        <v>8.6700000000000006E-3</v>
      </c>
      <c r="O18" s="169">
        <f>ROUND(E18*N18,2)</f>
        <v>0.01</v>
      </c>
      <c r="P18" s="169">
        <v>0</v>
      </c>
      <c r="Q18" s="169">
        <f>ROUND(E18*P18,2)</f>
        <v>0</v>
      </c>
      <c r="R18" s="169" t="s">
        <v>208</v>
      </c>
      <c r="S18" s="169" t="s">
        <v>189</v>
      </c>
      <c r="T18" s="170" t="s">
        <v>209</v>
      </c>
      <c r="U18" s="156">
        <v>0.35974</v>
      </c>
      <c r="V18" s="156">
        <f>ROUND(E18*U18,2)</f>
        <v>0.36</v>
      </c>
      <c r="W18" s="156"/>
      <c r="X18" s="156" t="s">
        <v>210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0" t="s">
        <v>360</v>
      </c>
      <c r="D19" s="261"/>
      <c r="E19" s="261"/>
      <c r="F19" s="261"/>
      <c r="G19" s="261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213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1" t="str">
        <f>C19</f>
        <v>jakoukoliv maltou, z pomocného pracovního lešení o výšce podlahy do 1900 mm a pro zatížení do 1,5 kPa,</v>
      </c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58" t="s">
        <v>184</v>
      </c>
      <c r="B20" s="159" t="s">
        <v>84</v>
      </c>
      <c r="C20" s="173" t="s">
        <v>85</v>
      </c>
      <c r="D20" s="160"/>
      <c r="E20" s="161"/>
      <c r="F20" s="162"/>
      <c r="G20" s="162">
        <f>SUMIF(AG21:AG22,"&lt;&gt;NOR",G21:G22)</f>
        <v>0</v>
      </c>
      <c r="H20" s="162"/>
      <c r="I20" s="162">
        <f>SUM(I21:I22)</f>
        <v>0</v>
      </c>
      <c r="J20" s="162"/>
      <c r="K20" s="162">
        <f>SUM(K21:K22)</f>
        <v>0</v>
      </c>
      <c r="L20" s="162"/>
      <c r="M20" s="162">
        <f>SUM(M21:M22)</f>
        <v>0</v>
      </c>
      <c r="N20" s="162"/>
      <c r="O20" s="162">
        <f>SUM(O21:O22)</f>
        <v>0</v>
      </c>
      <c r="P20" s="162"/>
      <c r="Q20" s="162">
        <f>SUM(Q21:Q22)</f>
        <v>0.02</v>
      </c>
      <c r="R20" s="162"/>
      <c r="S20" s="162"/>
      <c r="T20" s="163"/>
      <c r="U20" s="157"/>
      <c r="V20" s="157">
        <f>SUM(V21:V22)</f>
        <v>0.54</v>
      </c>
      <c r="W20" s="157"/>
      <c r="X20" s="157"/>
      <c r="AG20" t="s">
        <v>185</v>
      </c>
    </row>
    <row r="21" spans="1:60" ht="22.5" outlineLevel="1" x14ac:dyDescent="0.2">
      <c r="A21" s="164">
        <v>5</v>
      </c>
      <c r="B21" s="165" t="s">
        <v>1588</v>
      </c>
      <c r="C21" s="174" t="s">
        <v>1589</v>
      </c>
      <c r="D21" s="166" t="s">
        <v>247</v>
      </c>
      <c r="E21" s="167">
        <v>1</v>
      </c>
      <c r="F21" s="168"/>
      <c r="G21" s="169">
        <f>ROUND(E21*F21,2)</f>
        <v>0</v>
      </c>
      <c r="H21" s="168"/>
      <c r="I21" s="169">
        <f>ROUND(E21*H21,2)</f>
        <v>0</v>
      </c>
      <c r="J21" s="168"/>
      <c r="K21" s="169">
        <f>ROUND(E21*J21,2)</f>
        <v>0</v>
      </c>
      <c r="L21" s="169">
        <v>15</v>
      </c>
      <c r="M21" s="169">
        <f>G21*(1+L21/100)</f>
        <v>0</v>
      </c>
      <c r="N21" s="169">
        <v>4.8999999999999998E-4</v>
      </c>
      <c r="O21" s="169">
        <f>ROUND(E21*N21,2)</f>
        <v>0</v>
      </c>
      <c r="P21" s="169">
        <v>1.4999999999999999E-2</v>
      </c>
      <c r="Q21" s="169">
        <f>ROUND(E21*P21,2)</f>
        <v>0.02</v>
      </c>
      <c r="R21" s="169" t="s">
        <v>418</v>
      </c>
      <c r="S21" s="169" t="s">
        <v>189</v>
      </c>
      <c r="T21" s="170" t="s">
        <v>209</v>
      </c>
      <c r="U21" s="156">
        <v>0.54200000000000004</v>
      </c>
      <c r="V21" s="156">
        <f>ROUND(E21*U21,2)</f>
        <v>0.54</v>
      </c>
      <c r="W21" s="156"/>
      <c r="X21" s="156" t="s">
        <v>210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9" t="s">
        <v>458</v>
      </c>
      <c r="D22" s="250"/>
      <c r="E22" s="250"/>
      <c r="F22" s="250"/>
      <c r="G22" s="250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194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58" t="s">
        <v>184</v>
      </c>
      <c r="B23" s="159" t="s">
        <v>90</v>
      </c>
      <c r="C23" s="173" t="s">
        <v>91</v>
      </c>
      <c r="D23" s="160"/>
      <c r="E23" s="161"/>
      <c r="F23" s="162"/>
      <c r="G23" s="162">
        <f>SUMIF(AG24:AG32,"&lt;&gt;NOR",G24:G32)</f>
        <v>0</v>
      </c>
      <c r="H23" s="162"/>
      <c r="I23" s="162">
        <f>SUM(I24:I32)</f>
        <v>0</v>
      </c>
      <c r="J23" s="162"/>
      <c r="K23" s="162">
        <f>SUM(K24:K32)</f>
        <v>0</v>
      </c>
      <c r="L23" s="162"/>
      <c r="M23" s="162">
        <f>SUM(M24:M32)</f>
        <v>0</v>
      </c>
      <c r="N23" s="162"/>
      <c r="O23" s="162">
        <f>SUM(O24:O32)</f>
        <v>0.01</v>
      </c>
      <c r="P23" s="162"/>
      <c r="Q23" s="162">
        <f>SUM(Q24:Q32)</f>
        <v>0.30000000000000004</v>
      </c>
      <c r="R23" s="162"/>
      <c r="S23" s="162"/>
      <c r="T23" s="163"/>
      <c r="U23" s="157"/>
      <c r="V23" s="157">
        <f>SUM(V24:V32)</f>
        <v>6.27</v>
      </c>
      <c r="W23" s="157"/>
      <c r="X23" s="157"/>
      <c r="AG23" t="s">
        <v>185</v>
      </c>
    </row>
    <row r="24" spans="1:60" ht="22.5" outlineLevel="1" x14ac:dyDescent="0.2">
      <c r="A24" s="164">
        <v>6</v>
      </c>
      <c r="B24" s="165" t="s">
        <v>931</v>
      </c>
      <c r="C24" s="174" t="s">
        <v>932</v>
      </c>
      <c r="D24" s="166" t="s">
        <v>232</v>
      </c>
      <c r="E24" s="167">
        <v>11</v>
      </c>
      <c r="F24" s="168"/>
      <c r="G24" s="169">
        <f>ROUND(E24*F24,2)</f>
        <v>0</v>
      </c>
      <c r="H24" s="168"/>
      <c r="I24" s="169">
        <f>ROUND(E24*H24,2)</f>
        <v>0</v>
      </c>
      <c r="J24" s="168"/>
      <c r="K24" s="169">
        <f>ROUND(E24*J24,2)</f>
        <v>0</v>
      </c>
      <c r="L24" s="169">
        <v>15</v>
      </c>
      <c r="M24" s="169">
        <f>G24*(1+L24/100)</f>
        <v>0</v>
      </c>
      <c r="N24" s="169">
        <v>4.8999999999999998E-4</v>
      </c>
      <c r="O24" s="169">
        <f>ROUND(E24*N24,2)</f>
        <v>0.01</v>
      </c>
      <c r="P24" s="169">
        <v>8.9999999999999993E-3</v>
      </c>
      <c r="Q24" s="169">
        <f>ROUND(E24*P24,2)</f>
        <v>0.1</v>
      </c>
      <c r="R24" s="169" t="s">
        <v>418</v>
      </c>
      <c r="S24" s="169" t="s">
        <v>189</v>
      </c>
      <c r="T24" s="170" t="s">
        <v>209</v>
      </c>
      <c r="U24" s="156">
        <v>0.247</v>
      </c>
      <c r="V24" s="156">
        <f>ROUND(E24*U24,2)</f>
        <v>2.72</v>
      </c>
      <c r="W24" s="156"/>
      <c r="X24" s="156" t="s">
        <v>210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9" t="s">
        <v>458</v>
      </c>
      <c r="D25" s="250"/>
      <c r="E25" s="250"/>
      <c r="F25" s="250"/>
      <c r="G25" s="250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194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9" t="s">
        <v>1582</v>
      </c>
      <c r="D26" s="178"/>
      <c r="E26" s="179">
        <v>11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215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4">
        <v>7</v>
      </c>
      <c r="B27" s="165" t="s">
        <v>933</v>
      </c>
      <c r="C27" s="174" t="s">
        <v>934</v>
      </c>
      <c r="D27" s="166" t="s">
        <v>232</v>
      </c>
      <c r="E27" s="167">
        <v>5.5</v>
      </c>
      <c r="F27" s="168"/>
      <c r="G27" s="169">
        <f>ROUND(E27*F27,2)</f>
        <v>0</v>
      </c>
      <c r="H27" s="168"/>
      <c r="I27" s="169">
        <f>ROUND(E27*H27,2)</f>
        <v>0</v>
      </c>
      <c r="J27" s="168"/>
      <c r="K27" s="169">
        <f>ROUND(E27*J27,2)</f>
        <v>0</v>
      </c>
      <c r="L27" s="169">
        <v>15</v>
      </c>
      <c r="M27" s="169">
        <f>G27*(1+L27/100)</f>
        <v>0</v>
      </c>
      <c r="N27" s="169">
        <v>4.8999999999999998E-4</v>
      </c>
      <c r="O27" s="169">
        <f>ROUND(E27*N27,2)</f>
        <v>0</v>
      </c>
      <c r="P27" s="169">
        <v>1.7999999999999999E-2</v>
      </c>
      <c r="Q27" s="169">
        <f>ROUND(E27*P27,2)</f>
        <v>0.1</v>
      </c>
      <c r="R27" s="169" t="s">
        <v>418</v>
      </c>
      <c r="S27" s="169" t="s">
        <v>189</v>
      </c>
      <c r="T27" s="170" t="s">
        <v>209</v>
      </c>
      <c r="U27" s="156">
        <v>0.34200000000000003</v>
      </c>
      <c r="V27" s="156">
        <f>ROUND(E27*U27,2)</f>
        <v>1.88</v>
      </c>
      <c r="W27" s="156"/>
      <c r="X27" s="156" t="s">
        <v>210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9" t="s">
        <v>458</v>
      </c>
      <c r="D28" s="250"/>
      <c r="E28" s="250"/>
      <c r="F28" s="250"/>
      <c r="G28" s="250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194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9" t="s">
        <v>1581</v>
      </c>
      <c r="D29" s="178"/>
      <c r="E29" s="179">
        <v>5.5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215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64">
        <v>8</v>
      </c>
      <c r="B30" s="165" t="s">
        <v>480</v>
      </c>
      <c r="C30" s="174" t="s">
        <v>481</v>
      </c>
      <c r="D30" s="166" t="s">
        <v>232</v>
      </c>
      <c r="E30" s="167">
        <v>2.5</v>
      </c>
      <c r="F30" s="168"/>
      <c r="G30" s="169">
        <f>ROUND(E30*F30,2)</f>
        <v>0</v>
      </c>
      <c r="H30" s="168"/>
      <c r="I30" s="169">
        <f>ROUND(E30*H30,2)</f>
        <v>0</v>
      </c>
      <c r="J30" s="168"/>
      <c r="K30" s="169">
        <f>ROUND(E30*J30,2)</f>
        <v>0</v>
      </c>
      <c r="L30" s="169">
        <v>15</v>
      </c>
      <c r="M30" s="169">
        <f>G30*(1+L30/100)</f>
        <v>0</v>
      </c>
      <c r="N30" s="169">
        <v>4.8999999999999998E-4</v>
      </c>
      <c r="O30" s="169">
        <f>ROUND(E30*N30,2)</f>
        <v>0</v>
      </c>
      <c r="P30" s="169">
        <v>0.04</v>
      </c>
      <c r="Q30" s="169">
        <f>ROUND(E30*P30,2)</f>
        <v>0.1</v>
      </c>
      <c r="R30" s="169" t="s">
        <v>418</v>
      </c>
      <c r="S30" s="169" t="s">
        <v>189</v>
      </c>
      <c r="T30" s="170" t="s">
        <v>209</v>
      </c>
      <c r="U30" s="156">
        <v>0.66800000000000004</v>
      </c>
      <c r="V30" s="156">
        <f>ROUND(E30*U30,2)</f>
        <v>1.67</v>
      </c>
      <c r="W30" s="156"/>
      <c r="X30" s="156" t="s">
        <v>210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9" t="s">
        <v>458</v>
      </c>
      <c r="D31" s="250"/>
      <c r="E31" s="250"/>
      <c r="F31" s="250"/>
      <c r="G31" s="250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194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9" t="s">
        <v>1585</v>
      </c>
      <c r="D32" s="178"/>
      <c r="E32" s="179">
        <v>2.5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215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58" t="s">
        <v>184</v>
      </c>
      <c r="B33" s="159" t="s">
        <v>92</v>
      </c>
      <c r="C33" s="173" t="s">
        <v>93</v>
      </c>
      <c r="D33" s="160"/>
      <c r="E33" s="161"/>
      <c r="F33" s="162"/>
      <c r="G33" s="162">
        <f>SUMIF(AG34:AG35,"&lt;&gt;NOR",G34:G35)</f>
        <v>0</v>
      </c>
      <c r="H33" s="162"/>
      <c r="I33" s="162">
        <f>SUM(I34:I35)</f>
        <v>0</v>
      </c>
      <c r="J33" s="162"/>
      <c r="K33" s="162">
        <f>SUM(K34:K35)</f>
        <v>0</v>
      </c>
      <c r="L33" s="162"/>
      <c r="M33" s="162">
        <f>SUM(M34:M35)</f>
        <v>0</v>
      </c>
      <c r="N33" s="162"/>
      <c r="O33" s="162">
        <f>SUM(O34:O35)</f>
        <v>0</v>
      </c>
      <c r="P33" s="162"/>
      <c r="Q33" s="162">
        <f>SUM(Q34:Q35)</f>
        <v>0</v>
      </c>
      <c r="R33" s="162"/>
      <c r="S33" s="162"/>
      <c r="T33" s="163"/>
      <c r="U33" s="157"/>
      <c r="V33" s="157">
        <f>SUM(V34:V35)</f>
        <v>0.28999999999999998</v>
      </c>
      <c r="W33" s="157"/>
      <c r="X33" s="157"/>
      <c r="AG33" t="s">
        <v>185</v>
      </c>
    </row>
    <row r="34" spans="1:60" ht="33.75" outlineLevel="1" x14ac:dyDescent="0.2">
      <c r="A34" s="164">
        <v>9</v>
      </c>
      <c r="B34" s="165" t="s">
        <v>500</v>
      </c>
      <c r="C34" s="174" t="s">
        <v>501</v>
      </c>
      <c r="D34" s="166" t="s">
        <v>252</v>
      </c>
      <c r="E34" s="167">
        <v>0.30462</v>
      </c>
      <c r="F34" s="168"/>
      <c r="G34" s="169">
        <f>ROUND(E34*F34,2)</f>
        <v>0</v>
      </c>
      <c r="H34" s="168"/>
      <c r="I34" s="169">
        <f>ROUND(E34*H34,2)</f>
        <v>0</v>
      </c>
      <c r="J34" s="168"/>
      <c r="K34" s="169">
        <f>ROUND(E34*J34,2)</f>
        <v>0</v>
      </c>
      <c r="L34" s="169">
        <v>15</v>
      </c>
      <c r="M34" s="169">
        <f>G34*(1+L34/100)</f>
        <v>0</v>
      </c>
      <c r="N34" s="169">
        <v>0</v>
      </c>
      <c r="O34" s="169">
        <f>ROUND(E34*N34,2)</f>
        <v>0</v>
      </c>
      <c r="P34" s="169">
        <v>0</v>
      </c>
      <c r="Q34" s="169">
        <f>ROUND(E34*P34,2)</f>
        <v>0</v>
      </c>
      <c r="R34" s="169" t="s">
        <v>208</v>
      </c>
      <c r="S34" s="169" t="s">
        <v>189</v>
      </c>
      <c r="T34" s="170" t="s">
        <v>209</v>
      </c>
      <c r="U34" s="156">
        <v>0.9385</v>
      </c>
      <c r="V34" s="156">
        <f>ROUND(E34*U34,2)</f>
        <v>0.28999999999999998</v>
      </c>
      <c r="W34" s="156"/>
      <c r="X34" s="156" t="s">
        <v>502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503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60" t="s">
        <v>504</v>
      </c>
      <c r="D35" s="261"/>
      <c r="E35" s="261"/>
      <c r="F35" s="261"/>
      <c r="G35" s="261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213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58" t="s">
        <v>184</v>
      </c>
      <c r="B36" s="159" t="s">
        <v>101</v>
      </c>
      <c r="C36" s="173" t="s">
        <v>102</v>
      </c>
      <c r="D36" s="160"/>
      <c r="E36" s="161"/>
      <c r="F36" s="162"/>
      <c r="G36" s="162">
        <f>SUMIF(AG37:AG58,"&lt;&gt;NOR",G37:G58)</f>
        <v>0</v>
      </c>
      <c r="H36" s="162"/>
      <c r="I36" s="162">
        <f>SUM(I37:I58)</f>
        <v>0</v>
      </c>
      <c r="J36" s="162"/>
      <c r="K36" s="162">
        <f>SUM(K37:K58)</f>
        <v>0</v>
      </c>
      <c r="L36" s="162"/>
      <c r="M36" s="162">
        <f>SUM(M37:M58)</f>
        <v>0</v>
      </c>
      <c r="N36" s="162"/>
      <c r="O36" s="162">
        <f>SUM(O37:O58)</f>
        <v>0.01</v>
      </c>
      <c r="P36" s="162"/>
      <c r="Q36" s="162">
        <f>SUM(Q37:Q58)</f>
        <v>0</v>
      </c>
      <c r="R36" s="162"/>
      <c r="S36" s="162"/>
      <c r="T36" s="163"/>
      <c r="U36" s="157"/>
      <c r="V36" s="157">
        <f>SUM(V37:V58)</f>
        <v>10.630000000000003</v>
      </c>
      <c r="W36" s="157"/>
      <c r="X36" s="157"/>
      <c r="AG36" t="s">
        <v>185</v>
      </c>
    </row>
    <row r="37" spans="1:60" outlineLevel="1" x14ac:dyDescent="0.2">
      <c r="A37" s="164">
        <v>10</v>
      </c>
      <c r="B37" s="165" t="s">
        <v>935</v>
      </c>
      <c r="C37" s="174" t="s">
        <v>936</v>
      </c>
      <c r="D37" s="166" t="s">
        <v>232</v>
      </c>
      <c r="E37" s="167">
        <v>8</v>
      </c>
      <c r="F37" s="168"/>
      <c r="G37" s="169">
        <f>ROUND(E37*F37,2)</f>
        <v>0</v>
      </c>
      <c r="H37" s="168"/>
      <c r="I37" s="169">
        <f>ROUND(E37*H37,2)</f>
        <v>0</v>
      </c>
      <c r="J37" s="168"/>
      <c r="K37" s="169">
        <f>ROUND(E37*J37,2)</f>
        <v>0</v>
      </c>
      <c r="L37" s="169">
        <v>15</v>
      </c>
      <c r="M37" s="169">
        <f>G37*(1+L37/100)</f>
        <v>0</v>
      </c>
      <c r="N37" s="169">
        <v>4.6999999999999999E-4</v>
      </c>
      <c r="O37" s="169">
        <f>ROUND(E37*N37,2)</f>
        <v>0</v>
      </c>
      <c r="P37" s="169">
        <v>0</v>
      </c>
      <c r="Q37" s="169">
        <f>ROUND(E37*P37,2)</f>
        <v>0</v>
      </c>
      <c r="R37" s="169" t="s">
        <v>554</v>
      </c>
      <c r="S37" s="169" t="s">
        <v>189</v>
      </c>
      <c r="T37" s="170" t="s">
        <v>209</v>
      </c>
      <c r="U37" s="156">
        <v>0.35899999999999999</v>
      </c>
      <c r="V37" s="156">
        <f>ROUND(E37*U37,2)</f>
        <v>2.87</v>
      </c>
      <c r="W37" s="156"/>
      <c r="X37" s="156" t="s">
        <v>210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9" t="s">
        <v>937</v>
      </c>
      <c r="D38" s="250"/>
      <c r="E38" s="250"/>
      <c r="F38" s="250"/>
      <c r="G38" s="250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194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4">
        <v>11</v>
      </c>
      <c r="B39" s="165" t="s">
        <v>1590</v>
      </c>
      <c r="C39" s="174" t="s">
        <v>1591</v>
      </c>
      <c r="D39" s="166" t="s">
        <v>232</v>
      </c>
      <c r="E39" s="167">
        <v>2</v>
      </c>
      <c r="F39" s="168"/>
      <c r="G39" s="169">
        <f>ROUND(E39*F39,2)</f>
        <v>0</v>
      </c>
      <c r="H39" s="168"/>
      <c r="I39" s="169">
        <f>ROUND(E39*H39,2)</f>
        <v>0</v>
      </c>
      <c r="J39" s="168"/>
      <c r="K39" s="169">
        <f>ROUND(E39*J39,2)</f>
        <v>0</v>
      </c>
      <c r="L39" s="169">
        <v>15</v>
      </c>
      <c r="M39" s="169">
        <f>G39*(1+L39/100)</f>
        <v>0</v>
      </c>
      <c r="N39" s="169">
        <v>6.9999999999999999E-4</v>
      </c>
      <c r="O39" s="169">
        <f>ROUND(E39*N39,2)</f>
        <v>0</v>
      </c>
      <c r="P39" s="169">
        <v>0</v>
      </c>
      <c r="Q39" s="169">
        <f>ROUND(E39*P39,2)</f>
        <v>0</v>
      </c>
      <c r="R39" s="169" t="s">
        <v>554</v>
      </c>
      <c r="S39" s="169" t="s">
        <v>189</v>
      </c>
      <c r="T39" s="170" t="s">
        <v>209</v>
      </c>
      <c r="U39" s="156">
        <v>0.45200000000000001</v>
      </c>
      <c r="V39" s="156">
        <f>ROUND(E39*U39,2)</f>
        <v>0.9</v>
      </c>
      <c r="W39" s="156"/>
      <c r="X39" s="156" t="s">
        <v>210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60" t="s">
        <v>1592</v>
      </c>
      <c r="D40" s="261"/>
      <c r="E40" s="261"/>
      <c r="F40" s="261"/>
      <c r="G40" s="261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213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8" t="s">
        <v>937</v>
      </c>
      <c r="D41" s="259"/>
      <c r="E41" s="259"/>
      <c r="F41" s="259"/>
      <c r="G41" s="259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194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4">
        <v>12</v>
      </c>
      <c r="B42" s="165" t="s">
        <v>938</v>
      </c>
      <c r="C42" s="174" t="s">
        <v>939</v>
      </c>
      <c r="D42" s="166" t="s">
        <v>232</v>
      </c>
      <c r="E42" s="167">
        <v>3.5</v>
      </c>
      <c r="F42" s="168"/>
      <c r="G42" s="169">
        <f>ROUND(E42*F42,2)</f>
        <v>0</v>
      </c>
      <c r="H42" s="168"/>
      <c r="I42" s="169">
        <f>ROUND(E42*H42,2)</f>
        <v>0</v>
      </c>
      <c r="J42" s="168"/>
      <c r="K42" s="169">
        <f>ROUND(E42*J42,2)</f>
        <v>0</v>
      </c>
      <c r="L42" s="169">
        <v>15</v>
      </c>
      <c r="M42" s="169">
        <f>G42*(1+L42/100)</f>
        <v>0</v>
      </c>
      <c r="N42" s="169">
        <v>1.5200000000000001E-3</v>
      </c>
      <c r="O42" s="169">
        <f>ROUND(E42*N42,2)</f>
        <v>0.01</v>
      </c>
      <c r="P42" s="169">
        <v>0</v>
      </c>
      <c r="Q42" s="169">
        <f>ROUND(E42*P42,2)</f>
        <v>0</v>
      </c>
      <c r="R42" s="169" t="s">
        <v>554</v>
      </c>
      <c r="S42" s="169" t="s">
        <v>189</v>
      </c>
      <c r="T42" s="170" t="s">
        <v>209</v>
      </c>
      <c r="U42" s="156">
        <v>1.173</v>
      </c>
      <c r="V42" s="156">
        <f>ROUND(E42*U42,2)</f>
        <v>4.1100000000000003</v>
      </c>
      <c r="W42" s="156"/>
      <c r="X42" s="156" t="s">
        <v>210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9" t="s">
        <v>937</v>
      </c>
      <c r="D43" s="250"/>
      <c r="E43" s="250"/>
      <c r="F43" s="250"/>
      <c r="G43" s="250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194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4">
        <v>13</v>
      </c>
      <c r="B44" s="165" t="s">
        <v>940</v>
      </c>
      <c r="C44" s="174" t="s">
        <v>941</v>
      </c>
      <c r="D44" s="166" t="s">
        <v>247</v>
      </c>
      <c r="E44" s="167">
        <v>2</v>
      </c>
      <c r="F44" s="168"/>
      <c r="G44" s="169">
        <f>ROUND(E44*F44,2)</f>
        <v>0</v>
      </c>
      <c r="H44" s="168"/>
      <c r="I44" s="169">
        <f>ROUND(E44*H44,2)</f>
        <v>0</v>
      </c>
      <c r="J44" s="168"/>
      <c r="K44" s="169">
        <f>ROUND(E44*J44,2)</f>
        <v>0</v>
      </c>
      <c r="L44" s="169">
        <v>15</v>
      </c>
      <c r="M44" s="169">
        <f>G44*(1+L44/100)</f>
        <v>0</v>
      </c>
      <c r="N44" s="169">
        <v>0</v>
      </c>
      <c r="O44" s="169">
        <f>ROUND(E44*N44,2)</f>
        <v>0</v>
      </c>
      <c r="P44" s="169">
        <v>0</v>
      </c>
      <c r="Q44" s="169">
        <f>ROUND(E44*P44,2)</f>
        <v>0</v>
      </c>
      <c r="R44" s="169" t="s">
        <v>554</v>
      </c>
      <c r="S44" s="169" t="s">
        <v>189</v>
      </c>
      <c r="T44" s="170" t="s">
        <v>209</v>
      </c>
      <c r="U44" s="156">
        <v>0.14799999999999999</v>
      </c>
      <c r="V44" s="156">
        <f>ROUND(E44*U44,2)</f>
        <v>0.3</v>
      </c>
      <c r="W44" s="156"/>
      <c r="X44" s="156" t="s">
        <v>210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60" t="s">
        <v>942</v>
      </c>
      <c r="D45" s="261"/>
      <c r="E45" s="261"/>
      <c r="F45" s="261"/>
      <c r="G45" s="261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213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4">
        <v>14</v>
      </c>
      <c r="B46" s="165" t="s">
        <v>943</v>
      </c>
      <c r="C46" s="174" t="s">
        <v>944</v>
      </c>
      <c r="D46" s="166" t="s">
        <v>247</v>
      </c>
      <c r="E46" s="167">
        <v>2</v>
      </c>
      <c r="F46" s="168"/>
      <c r="G46" s="169">
        <f>ROUND(E46*F46,2)</f>
        <v>0</v>
      </c>
      <c r="H46" s="168"/>
      <c r="I46" s="169">
        <f>ROUND(E46*H46,2)</f>
        <v>0</v>
      </c>
      <c r="J46" s="168"/>
      <c r="K46" s="169">
        <f>ROUND(E46*J46,2)</f>
        <v>0</v>
      </c>
      <c r="L46" s="169">
        <v>15</v>
      </c>
      <c r="M46" s="169">
        <f>G46*(1+L46/100)</f>
        <v>0</v>
      </c>
      <c r="N46" s="169">
        <v>0</v>
      </c>
      <c r="O46" s="169">
        <f>ROUND(E46*N46,2)</f>
        <v>0</v>
      </c>
      <c r="P46" s="169">
        <v>0</v>
      </c>
      <c r="Q46" s="169">
        <f>ROUND(E46*P46,2)</f>
        <v>0</v>
      </c>
      <c r="R46" s="169" t="s">
        <v>554</v>
      </c>
      <c r="S46" s="169" t="s">
        <v>189</v>
      </c>
      <c r="T46" s="170" t="s">
        <v>209</v>
      </c>
      <c r="U46" s="156">
        <v>0.157</v>
      </c>
      <c r="V46" s="156">
        <f>ROUND(E46*U46,2)</f>
        <v>0.31</v>
      </c>
      <c r="W46" s="156"/>
      <c r="X46" s="156" t="s">
        <v>210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60" t="s">
        <v>942</v>
      </c>
      <c r="D47" s="261"/>
      <c r="E47" s="261"/>
      <c r="F47" s="261"/>
      <c r="G47" s="261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213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4">
        <v>15</v>
      </c>
      <c r="B48" s="165" t="s">
        <v>945</v>
      </c>
      <c r="C48" s="174" t="s">
        <v>946</v>
      </c>
      <c r="D48" s="166" t="s">
        <v>247</v>
      </c>
      <c r="E48" s="167">
        <v>2</v>
      </c>
      <c r="F48" s="168"/>
      <c r="G48" s="169">
        <f>ROUND(E48*F48,2)</f>
        <v>0</v>
      </c>
      <c r="H48" s="168"/>
      <c r="I48" s="169">
        <f>ROUND(E48*H48,2)</f>
        <v>0</v>
      </c>
      <c r="J48" s="168"/>
      <c r="K48" s="169">
        <f>ROUND(E48*J48,2)</f>
        <v>0</v>
      </c>
      <c r="L48" s="169">
        <v>15</v>
      </c>
      <c r="M48" s="169">
        <f>G48*(1+L48/100)</f>
        <v>0</v>
      </c>
      <c r="N48" s="169">
        <v>0</v>
      </c>
      <c r="O48" s="169">
        <f>ROUND(E48*N48,2)</f>
        <v>0</v>
      </c>
      <c r="P48" s="169">
        <v>0</v>
      </c>
      <c r="Q48" s="169">
        <f>ROUND(E48*P48,2)</f>
        <v>0</v>
      </c>
      <c r="R48" s="169" t="s">
        <v>554</v>
      </c>
      <c r="S48" s="169" t="s">
        <v>189</v>
      </c>
      <c r="T48" s="170" t="s">
        <v>209</v>
      </c>
      <c r="U48" s="156">
        <v>0.17399999999999999</v>
      </c>
      <c r="V48" s="156">
        <f>ROUND(E48*U48,2)</f>
        <v>0.35</v>
      </c>
      <c r="W48" s="156"/>
      <c r="X48" s="156" t="s">
        <v>210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60" t="s">
        <v>942</v>
      </c>
      <c r="D49" s="261"/>
      <c r="E49" s="261"/>
      <c r="F49" s="261"/>
      <c r="G49" s="261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213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4">
        <v>16</v>
      </c>
      <c r="B50" s="165" t="s">
        <v>947</v>
      </c>
      <c r="C50" s="174" t="s">
        <v>948</v>
      </c>
      <c r="D50" s="166" t="s">
        <v>247</v>
      </c>
      <c r="E50" s="167">
        <v>1</v>
      </c>
      <c r="F50" s="168"/>
      <c r="G50" s="169">
        <f>ROUND(E50*F50,2)</f>
        <v>0</v>
      </c>
      <c r="H50" s="168"/>
      <c r="I50" s="169">
        <f>ROUND(E50*H50,2)</f>
        <v>0</v>
      </c>
      <c r="J50" s="168"/>
      <c r="K50" s="169">
        <f>ROUND(E50*J50,2)</f>
        <v>0</v>
      </c>
      <c r="L50" s="169">
        <v>15</v>
      </c>
      <c r="M50" s="169">
        <f>G50*(1+L50/100)</f>
        <v>0</v>
      </c>
      <c r="N50" s="169">
        <v>0</v>
      </c>
      <c r="O50" s="169">
        <f>ROUND(E50*N50,2)</f>
        <v>0</v>
      </c>
      <c r="P50" s="169">
        <v>0</v>
      </c>
      <c r="Q50" s="169">
        <f>ROUND(E50*P50,2)</f>
        <v>0</v>
      </c>
      <c r="R50" s="169" t="s">
        <v>554</v>
      </c>
      <c r="S50" s="169" t="s">
        <v>189</v>
      </c>
      <c r="T50" s="170" t="s">
        <v>209</v>
      </c>
      <c r="U50" s="156">
        <v>0.25900000000000001</v>
      </c>
      <c r="V50" s="156">
        <f>ROUND(E50*U50,2)</f>
        <v>0.26</v>
      </c>
      <c r="W50" s="156"/>
      <c r="X50" s="156" t="s">
        <v>210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0" t="s">
        <v>942</v>
      </c>
      <c r="D51" s="261"/>
      <c r="E51" s="261"/>
      <c r="F51" s="261"/>
      <c r="G51" s="261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213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4">
        <v>17</v>
      </c>
      <c r="B52" s="165" t="s">
        <v>949</v>
      </c>
      <c r="C52" s="174" t="s">
        <v>950</v>
      </c>
      <c r="D52" s="166" t="s">
        <v>232</v>
      </c>
      <c r="E52" s="167">
        <v>13.5</v>
      </c>
      <c r="F52" s="168"/>
      <c r="G52" s="169">
        <f>ROUND(E52*F52,2)</f>
        <v>0</v>
      </c>
      <c r="H52" s="168"/>
      <c r="I52" s="169">
        <f>ROUND(E52*H52,2)</f>
        <v>0</v>
      </c>
      <c r="J52" s="168"/>
      <c r="K52" s="169">
        <f>ROUND(E52*J52,2)</f>
        <v>0</v>
      </c>
      <c r="L52" s="169">
        <v>15</v>
      </c>
      <c r="M52" s="169">
        <f>G52*(1+L52/100)</f>
        <v>0</v>
      </c>
      <c r="N52" s="169">
        <v>0</v>
      </c>
      <c r="O52" s="169">
        <f>ROUND(E52*N52,2)</f>
        <v>0</v>
      </c>
      <c r="P52" s="169">
        <v>0</v>
      </c>
      <c r="Q52" s="169">
        <f>ROUND(E52*P52,2)</f>
        <v>0</v>
      </c>
      <c r="R52" s="169" t="s">
        <v>554</v>
      </c>
      <c r="S52" s="169" t="s">
        <v>189</v>
      </c>
      <c r="T52" s="170" t="s">
        <v>209</v>
      </c>
      <c r="U52" s="156">
        <v>4.8000000000000001E-2</v>
      </c>
      <c r="V52" s="156">
        <f>ROUND(E52*U52,2)</f>
        <v>0.65</v>
      </c>
      <c r="W52" s="156"/>
      <c r="X52" s="156" t="s">
        <v>210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9" t="s">
        <v>1593</v>
      </c>
      <c r="D53" s="178"/>
      <c r="E53" s="179">
        <v>13.5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215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3.75" outlineLevel="1" x14ac:dyDescent="0.2">
      <c r="A54" s="182">
        <v>18</v>
      </c>
      <c r="B54" s="183" t="s">
        <v>952</v>
      </c>
      <c r="C54" s="191" t="s">
        <v>953</v>
      </c>
      <c r="D54" s="184" t="s">
        <v>247</v>
      </c>
      <c r="E54" s="185">
        <v>1</v>
      </c>
      <c r="F54" s="186"/>
      <c r="G54" s="187">
        <f>ROUND(E54*F54,2)</f>
        <v>0</v>
      </c>
      <c r="H54" s="186"/>
      <c r="I54" s="187">
        <f>ROUND(E54*H54,2)</f>
        <v>0</v>
      </c>
      <c r="J54" s="186"/>
      <c r="K54" s="187">
        <f>ROUND(E54*J54,2)</f>
        <v>0</v>
      </c>
      <c r="L54" s="187">
        <v>15</v>
      </c>
      <c r="M54" s="187">
        <f>G54*(1+L54/100)</f>
        <v>0</v>
      </c>
      <c r="N54" s="187">
        <v>2.3000000000000001E-4</v>
      </c>
      <c r="O54" s="187">
        <f>ROUND(E54*N54,2)</f>
        <v>0</v>
      </c>
      <c r="P54" s="187">
        <v>0</v>
      </c>
      <c r="Q54" s="187">
        <f>ROUND(E54*P54,2)</f>
        <v>0</v>
      </c>
      <c r="R54" s="187" t="s">
        <v>554</v>
      </c>
      <c r="S54" s="187" t="s">
        <v>189</v>
      </c>
      <c r="T54" s="188" t="s">
        <v>209</v>
      </c>
      <c r="U54" s="156">
        <v>0.23699999999999999</v>
      </c>
      <c r="V54" s="156">
        <f>ROUND(E54*U54,2)</f>
        <v>0.24</v>
      </c>
      <c r="W54" s="156"/>
      <c r="X54" s="156" t="s">
        <v>210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82">
        <v>19</v>
      </c>
      <c r="B55" s="183" t="s">
        <v>954</v>
      </c>
      <c r="C55" s="191" t="s">
        <v>955</v>
      </c>
      <c r="D55" s="184" t="s">
        <v>247</v>
      </c>
      <c r="E55" s="185">
        <v>1</v>
      </c>
      <c r="F55" s="186"/>
      <c r="G55" s="187">
        <f>ROUND(E55*F55,2)</f>
        <v>0</v>
      </c>
      <c r="H55" s="186"/>
      <c r="I55" s="187">
        <f>ROUND(E55*H55,2)</f>
        <v>0</v>
      </c>
      <c r="J55" s="186"/>
      <c r="K55" s="187">
        <f>ROUND(E55*J55,2)</f>
        <v>0</v>
      </c>
      <c r="L55" s="187">
        <v>15</v>
      </c>
      <c r="M55" s="187">
        <f>G55*(1+L55/100)</f>
        <v>0</v>
      </c>
      <c r="N55" s="187">
        <v>4.8999999999999998E-4</v>
      </c>
      <c r="O55" s="187">
        <f>ROUND(E55*N55,2)</f>
        <v>0</v>
      </c>
      <c r="P55" s="187">
        <v>0</v>
      </c>
      <c r="Q55" s="187">
        <f>ROUND(E55*P55,2)</f>
        <v>0</v>
      </c>
      <c r="R55" s="187" t="s">
        <v>554</v>
      </c>
      <c r="S55" s="187" t="s">
        <v>189</v>
      </c>
      <c r="T55" s="188" t="s">
        <v>209</v>
      </c>
      <c r="U55" s="156">
        <v>0.13300000000000001</v>
      </c>
      <c r="V55" s="156">
        <f>ROUND(E55*U55,2)</f>
        <v>0.13</v>
      </c>
      <c r="W55" s="156"/>
      <c r="X55" s="156" t="s">
        <v>210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3.75" outlineLevel="1" x14ac:dyDescent="0.2">
      <c r="A56" s="182">
        <v>20</v>
      </c>
      <c r="B56" s="183" t="s">
        <v>956</v>
      </c>
      <c r="C56" s="191" t="s">
        <v>957</v>
      </c>
      <c r="D56" s="184" t="s">
        <v>247</v>
      </c>
      <c r="E56" s="185">
        <v>2</v>
      </c>
      <c r="F56" s="186"/>
      <c r="G56" s="187">
        <f>ROUND(E56*F56,2)</f>
        <v>0</v>
      </c>
      <c r="H56" s="186"/>
      <c r="I56" s="187">
        <f>ROUND(E56*H56,2)</f>
        <v>0</v>
      </c>
      <c r="J56" s="186"/>
      <c r="K56" s="187">
        <f>ROUND(E56*J56,2)</f>
        <v>0</v>
      </c>
      <c r="L56" s="187">
        <v>15</v>
      </c>
      <c r="M56" s="187">
        <f>G56*(1+L56/100)</f>
        <v>0</v>
      </c>
      <c r="N56" s="187">
        <v>2.7999999999999998E-4</v>
      </c>
      <c r="O56" s="187">
        <f>ROUND(E56*N56,2)</f>
        <v>0</v>
      </c>
      <c r="P56" s="187">
        <v>0</v>
      </c>
      <c r="Q56" s="187">
        <f>ROUND(E56*P56,2)</f>
        <v>0</v>
      </c>
      <c r="R56" s="187" t="s">
        <v>554</v>
      </c>
      <c r="S56" s="187" t="s">
        <v>189</v>
      </c>
      <c r="T56" s="188" t="s">
        <v>209</v>
      </c>
      <c r="U56" s="156">
        <v>0.246</v>
      </c>
      <c r="V56" s="156">
        <f>ROUND(E56*U56,2)</f>
        <v>0.49</v>
      </c>
      <c r="W56" s="156"/>
      <c r="X56" s="156" t="s">
        <v>210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4">
        <v>21</v>
      </c>
      <c r="B57" s="165" t="s">
        <v>958</v>
      </c>
      <c r="C57" s="174" t="s">
        <v>959</v>
      </c>
      <c r="D57" s="166" t="s">
        <v>252</v>
      </c>
      <c r="E57" s="167">
        <v>1.176E-2</v>
      </c>
      <c r="F57" s="168"/>
      <c r="G57" s="169">
        <f>ROUND(E57*F57,2)</f>
        <v>0</v>
      </c>
      <c r="H57" s="168"/>
      <c r="I57" s="169">
        <f>ROUND(E57*H57,2)</f>
        <v>0</v>
      </c>
      <c r="J57" s="168"/>
      <c r="K57" s="169">
        <f>ROUND(E57*J57,2)</f>
        <v>0</v>
      </c>
      <c r="L57" s="169">
        <v>15</v>
      </c>
      <c r="M57" s="169">
        <f>G57*(1+L57/100)</f>
        <v>0</v>
      </c>
      <c r="N57" s="169">
        <v>0</v>
      </c>
      <c r="O57" s="169">
        <f>ROUND(E57*N57,2)</f>
        <v>0</v>
      </c>
      <c r="P57" s="169">
        <v>0</v>
      </c>
      <c r="Q57" s="169">
        <f>ROUND(E57*P57,2)</f>
        <v>0</v>
      </c>
      <c r="R57" s="169" t="s">
        <v>554</v>
      </c>
      <c r="S57" s="169" t="s">
        <v>189</v>
      </c>
      <c r="T57" s="170" t="s">
        <v>209</v>
      </c>
      <c r="U57" s="156">
        <v>1.47</v>
      </c>
      <c r="V57" s="156">
        <f>ROUND(E57*U57,2)</f>
        <v>0.02</v>
      </c>
      <c r="W57" s="156"/>
      <c r="X57" s="156" t="s">
        <v>502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503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60" t="s">
        <v>960</v>
      </c>
      <c r="D58" s="261"/>
      <c r="E58" s="261"/>
      <c r="F58" s="261"/>
      <c r="G58" s="261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213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58" t="s">
        <v>184</v>
      </c>
      <c r="B59" s="159" t="s">
        <v>103</v>
      </c>
      <c r="C59" s="173" t="s">
        <v>104</v>
      </c>
      <c r="D59" s="160"/>
      <c r="E59" s="161"/>
      <c r="F59" s="162"/>
      <c r="G59" s="162">
        <f>SUMIF(AG60:AG86,"&lt;&gt;NOR",G60:G86)</f>
        <v>0</v>
      </c>
      <c r="H59" s="162"/>
      <c r="I59" s="162">
        <f>SUM(I60:I86)</f>
        <v>0</v>
      </c>
      <c r="J59" s="162"/>
      <c r="K59" s="162">
        <f>SUM(K60:K86)</f>
        <v>0</v>
      </c>
      <c r="L59" s="162"/>
      <c r="M59" s="162">
        <f>SUM(M60:M86)</f>
        <v>0</v>
      </c>
      <c r="N59" s="162"/>
      <c r="O59" s="162">
        <f>SUM(O60:O86)</f>
        <v>0.02</v>
      </c>
      <c r="P59" s="162"/>
      <c r="Q59" s="162">
        <f>SUM(Q60:Q86)</f>
        <v>0</v>
      </c>
      <c r="R59" s="162"/>
      <c r="S59" s="162"/>
      <c r="T59" s="163"/>
      <c r="U59" s="157"/>
      <c r="V59" s="157">
        <f>SUM(V60:V86)</f>
        <v>19.840000000000007</v>
      </c>
      <c r="W59" s="157"/>
      <c r="X59" s="157"/>
      <c r="AG59" t="s">
        <v>185</v>
      </c>
    </row>
    <row r="60" spans="1:60" outlineLevel="1" x14ac:dyDescent="0.2">
      <c r="A60" s="182">
        <v>22</v>
      </c>
      <c r="B60" s="183" t="s">
        <v>1594</v>
      </c>
      <c r="C60" s="191" t="s">
        <v>1595</v>
      </c>
      <c r="D60" s="184" t="s">
        <v>907</v>
      </c>
      <c r="E60" s="185">
        <v>1</v>
      </c>
      <c r="F60" s="186"/>
      <c r="G60" s="187">
        <f>ROUND(E60*F60,2)</f>
        <v>0</v>
      </c>
      <c r="H60" s="186"/>
      <c r="I60" s="187">
        <f>ROUND(E60*H60,2)</f>
        <v>0</v>
      </c>
      <c r="J60" s="186"/>
      <c r="K60" s="187">
        <f>ROUND(E60*J60,2)</f>
        <v>0</v>
      </c>
      <c r="L60" s="187">
        <v>15</v>
      </c>
      <c r="M60" s="187">
        <f>G60*(1+L60/100)</f>
        <v>0</v>
      </c>
      <c r="N60" s="187">
        <v>9.8999999999999999E-4</v>
      </c>
      <c r="O60" s="187">
        <f>ROUND(E60*N60,2)</f>
        <v>0</v>
      </c>
      <c r="P60" s="187">
        <v>0</v>
      </c>
      <c r="Q60" s="187">
        <f>ROUND(E60*P60,2)</f>
        <v>0</v>
      </c>
      <c r="R60" s="187"/>
      <c r="S60" s="187" t="s">
        <v>281</v>
      </c>
      <c r="T60" s="188" t="s">
        <v>190</v>
      </c>
      <c r="U60" s="156">
        <v>0.66900000000000004</v>
      </c>
      <c r="V60" s="156">
        <f>ROUND(E60*U60,2)</f>
        <v>0.67</v>
      </c>
      <c r="W60" s="156"/>
      <c r="X60" s="156" t="s">
        <v>210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64">
        <v>23</v>
      </c>
      <c r="B61" s="165" t="s">
        <v>961</v>
      </c>
      <c r="C61" s="174" t="s">
        <v>962</v>
      </c>
      <c r="D61" s="166" t="s">
        <v>232</v>
      </c>
      <c r="E61" s="167">
        <v>14.5</v>
      </c>
      <c r="F61" s="168"/>
      <c r="G61" s="169">
        <f>ROUND(E61*F61,2)</f>
        <v>0</v>
      </c>
      <c r="H61" s="168"/>
      <c r="I61" s="169">
        <f>ROUND(E61*H61,2)</f>
        <v>0</v>
      </c>
      <c r="J61" s="168"/>
      <c r="K61" s="169">
        <f>ROUND(E61*J61,2)</f>
        <v>0</v>
      </c>
      <c r="L61" s="169">
        <v>15</v>
      </c>
      <c r="M61" s="169">
        <f>G61*(1+L61/100)</f>
        <v>0</v>
      </c>
      <c r="N61" s="169">
        <v>4.4000000000000002E-4</v>
      </c>
      <c r="O61" s="169">
        <f>ROUND(E61*N61,2)</f>
        <v>0.01</v>
      </c>
      <c r="P61" s="169">
        <v>0</v>
      </c>
      <c r="Q61" s="169">
        <f>ROUND(E61*P61,2)</f>
        <v>0</v>
      </c>
      <c r="R61" s="169" t="s">
        <v>554</v>
      </c>
      <c r="S61" s="169" t="s">
        <v>189</v>
      </c>
      <c r="T61" s="170" t="s">
        <v>209</v>
      </c>
      <c r="U61" s="156">
        <v>0.25800000000000001</v>
      </c>
      <c r="V61" s="156">
        <f>ROUND(E61*U61,2)</f>
        <v>3.74</v>
      </c>
      <c r="W61" s="156"/>
      <c r="X61" s="156" t="s">
        <v>210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60" t="s">
        <v>963</v>
      </c>
      <c r="D62" s="261"/>
      <c r="E62" s="261"/>
      <c r="F62" s="261"/>
      <c r="G62" s="261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213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8" t="s">
        <v>964</v>
      </c>
      <c r="D63" s="259"/>
      <c r="E63" s="259"/>
      <c r="F63" s="259"/>
      <c r="G63" s="259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194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8" t="s">
        <v>868</v>
      </c>
      <c r="D64" s="259"/>
      <c r="E64" s="259"/>
      <c r="F64" s="259"/>
      <c r="G64" s="259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194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64">
        <v>24</v>
      </c>
      <c r="B65" s="165" t="s">
        <v>965</v>
      </c>
      <c r="C65" s="174" t="s">
        <v>966</v>
      </c>
      <c r="D65" s="166" t="s">
        <v>232</v>
      </c>
      <c r="E65" s="167">
        <v>12</v>
      </c>
      <c r="F65" s="168"/>
      <c r="G65" s="169">
        <f>ROUND(E65*F65,2)</f>
        <v>0</v>
      </c>
      <c r="H65" s="168"/>
      <c r="I65" s="169">
        <f>ROUND(E65*H65,2)</f>
        <v>0</v>
      </c>
      <c r="J65" s="168"/>
      <c r="K65" s="169">
        <f>ROUND(E65*J65,2)</f>
        <v>0</v>
      </c>
      <c r="L65" s="169">
        <v>15</v>
      </c>
      <c r="M65" s="169">
        <f>G65*(1+L65/100)</f>
        <v>0</v>
      </c>
      <c r="N65" s="169">
        <v>5.5999999999999995E-4</v>
      </c>
      <c r="O65" s="169">
        <f>ROUND(E65*N65,2)</f>
        <v>0.01</v>
      </c>
      <c r="P65" s="169">
        <v>0</v>
      </c>
      <c r="Q65" s="169">
        <f>ROUND(E65*P65,2)</f>
        <v>0</v>
      </c>
      <c r="R65" s="169" t="s">
        <v>554</v>
      </c>
      <c r="S65" s="169" t="s">
        <v>189</v>
      </c>
      <c r="T65" s="170" t="s">
        <v>209</v>
      </c>
      <c r="U65" s="156">
        <v>0.27889999999999998</v>
      </c>
      <c r="V65" s="156">
        <f>ROUND(E65*U65,2)</f>
        <v>3.35</v>
      </c>
      <c r="W65" s="156"/>
      <c r="X65" s="156" t="s">
        <v>210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60" t="s">
        <v>963</v>
      </c>
      <c r="D66" s="261"/>
      <c r="E66" s="261"/>
      <c r="F66" s="261"/>
      <c r="G66" s="261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213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8" t="s">
        <v>964</v>
      </c>
      <c r="D67" s="259"/>
      <c r="E67" s="259"/>
      <c r="F67" s="259"/>
      <c r="G67" s="259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194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58" t="s">
        <v>868</v>
      </c>
      <c r="D68" s="259"/>
      <c r="E68" s="259"/>
      <c r="F68" s="259"/>
      <c r="G68" s="259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194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64">
        <v>25</v>
      </c>
      <c r="B69" s="165" t="s">
        <v>967</v>
      </c>
      <c r="C69" s="174" t="s">
        <v>968</v>
      </c>
      <c r="D69" s="166" t="s">
        <v>232</v>
      </c>
      <c r="E69" s="167">
        <v>14.5</v>
      </c>
      <c r="F69" s="168"/>
      <c r="G69" s="169">
        <f>ROUND(E69*F69,2)</f>
        <v>0</v>
      </c>
      <c r="H69" s="168"/>
      <c r="I69" s="169">
        <f>ROUND(E69*H69,2)</f>
        <v>0</v>
      </c>
      <c r="J69" s="168"/>
      <c r="K69" s="169">
        <f>ROUND(E69*J69,2)</f>
        <v>0</v>
      </c>
      <c r="L69" s="169">
        <v>15</v>
      </c>
      <c r="M69" s="169">
        <f>G69*(1+L69/100)</f>
        <v>0</v>
      </c>
      <c r="N69" s="169">
        <v>4.0000000000000003E-5</v>
      </c>
      <c r="O69" s="169">
        <f>ROUND(E69*N69,2)</f>
        <v>0</v>
      </c>
      <c r="P69" s="169">
        <v>0</v>
      </c>
      <c r="Q69" s="169">
        <f>ROUND(E69*P69,2)</f>
        <v>0</v>
      </c>
      <c r="R69" s="169" t="s">
        <v>554</v>
      </c>
      <c r="S69" s="169" t="s">
        <v>189</v>
      </c>
      <c r="T69" s="170" t="s">
        <v>209</v>
      </c>
      <c r="U69" s="156">
        <v>0.129</v>
      </c>
      <c r="V69" s="156">
        <f>ROUND(E69*U69,2)</f>
        <v>1.87</v>
      </c>
      <c r="W69" s="156"/>
      <c r="X69" s="156" t="s">
        <v>210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9" t="s">
        <v>969</v>
      </c>
      <c r="D70" s="250"/>
      <c r="E70" s="250"/>
      <c r="F70" s="250"/>
      <c r="G70" s="250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194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64">
        <v>26</v>
      </c>
      <c r="B71" s="165" t="s">
        <v>970</v>
      </c>
      <c r="C71" s="174" t="s">
        <v>971</v>
      </c>
      <c r="D71" s="166" t="s">
        <v>232</v>
      </c>
      <c r="E71" s="167">
        <v>12</v>
      </c>
      <c r="F71" s="168"/>
      <c r="G71" s="169">
        <f>ROUND(E71*F71,2)</f>
        <v>0</v>
      </c>
      <c r="H71" s="168"/>
      <c r="I71" s="169">
        <f>ROUND(E71*H71,2)</f>
        <v>0</v>
      </c>
      <c r="J71" s="168"/>
      <c r="K71" s="169">
        <f>ROUND(E71*J71,2)</f>
        <v>0</v>
      </c>
      <c r="L71" s="169">
        <v>15</v>
      </c>
      <c r="M71" s="169">
        <f>G71*(1+L71/100)</f>
        <v>0</v>
      </c>
      <c r="N71" s="169">
        <v>8.0000000000000007E-5</v>
      </c>
      <c r="O71" s="169">
        <f>ROUND(E71*N71,2)</f>
        <v>0</v>
      </c>
      <c r="P71" s="169">
        <v>0</v>
      </c>
      <c r="Q71" s="169">
        <f>ROUND(E71*P71,2)</f>
        <v>0</v>
      </c>
      <c r="R71" s="169" t="s">
        <v>554</v>
      </c>
      <c r="S71" s="169" t="s">
        <v>189</v>
      </c>
      <c r="T71" s="170" t="s">
        <v>209</v>
      </c>
      <c r="U71" s="156">
        <v>0.129</v>
      </c>
      <c r="V71" s="156">
        <f>ROUND(E71*U71,2)</f>
        <v>1.55</v>
      </c>
      <c r="W71" s="156"/>
      <c r="X71" s="156" t="s">
        <v>210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9" t="s">
        <v>969</v>
      </c>
      <c r="D72" s="250"/>
      <c r="E72" s="250"/>
      <c r="F72" s="250"/>
      <c r="G72" s="250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194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4">
        <v>27</v>
      </c>
      <c r="B73" s="165" t="s">
        <v>972</v>
      </c>
      <c r="C73" s="174" t="s">
        <v>973</v>
      </c>
      <c r="D73" s="166" t="s">
        <v>247</v>
      </c>
      <c r="E73" s="167">
        <v>11</v>
      </c>
      <c r="F73" s="168"/>
      <c r="G73" s="169">
        <f>ROUND(E73*F73,2)</f>
        <v>0</v>
      </c>
      <c r="H73" s="168"/>
      <c r="I73" s="169">
        <f>ROUND(E73*H73,2)</f>
        <v>0</v>
      </c>
      <c r="J73" s="168"/>
      <c r="K73" s="169">
        <f>ROUND(E73*J73,2)</f>
        <v>0</v>
      </c>
      <c r="L73" s="169">
        <v>15</v>
      </c>
      <c r="M73" s="169">
        <f>G73*(1+L73/100)</f>
        <v>0</v>
      </c>
      <c r="N73" s="169">
        <v>0</v>
      </c>
      <c r="O73" s="169">
        <f>ROUND(E73*N73,2)</f>
        <v>0</v>
      </c>
      <c r="P73" s="169">
        <v>0</v>
      </c>
      <c r="Q73" s="169">
        <f>ROUND(E73*P73,2)</f>
        <v>0</v>
      </c>
      <c r="R73" s="169" t="s">
        <v>554</v>
      </c>
      <c r="S73" s="169" t="s">
        <v>189</v>
      </c>
      <c r="T73" s="170" t="s">
        <v>209</v>
      </c>
      <c r="U73" s="156">
        <v>0.42499999999999999</v>
      </c>
      <c r="V73" s="156">
        <f>ROUND(E73*U73,2)</f>
        <v>4.68</v>
      </c>
      <c r="W73" s="156"/>
      <c r="X73" s="156" t="s">
        <v>210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9" t="s">
        <v>974</v>
      </c>
      <c r="D74" s="178"/>
      <c r="E74" s="179">
        <v>11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215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82">
        <v>28</v>
      </c>
      <c r="B75" s="183" t="s">
        <v>979</v>
      </c>
      <c r="C75" s="191" t="s">
        <v>980</v>
      </c>
      <c r="D75" s="184" t="s">
        <v>247</v>
      </c>
      <c r="E75" s="185">
        <v>1</v>
      </c>
      <c r="F75" s="186"/>
      <c r="G75" s="187">
        <f t="shared" ref="G75:G80" si="0">ROUND(E75*F75,2)</f>
        <v>0</v>
      </c>
      <c r="H75" s="186"/>
      <c r="I75" s="187">
        <f t="shared" ref="I75:I80" si="1">ROUND(E75*H75,2)</f>
        <v>0</v>
      </c>
      <c r="J75" s="186"/>
      <c r="K75" s="187">
        <f t="shared" ref="K75:K80" si="2">ROUND(E75*J75,2)</f>
        <v>0</v>
      </c>
      <c r="L75" s="187">
        <v>15</v>
      </c>
      <c r="M75" s="187">
        <f t="shared" ref="M75:M80" si="3">G75*(1+L75/100)</f>
        <v>0</v>
      </c>
      <c r="N75" s="187">
        <v>2.3000000000000001E-4</v>
      </c>
      <c r="O75" s="187">
        <f t="shared" ref="O75:O80" si="4">ROUND(E75*N75,2)</f>
        <v>0</v>
      </c>
      <c r="P75" s="187">
        <v>0</v>
      </c>
      <c r="Q75" s="187">
        <f t="shared" ref="Q75:Q80" si="5">ROUND(E75*P75,2)</f>
        <v>0</v>
      </c>
      <c r="R75" s="187" t="s">
        <v>554</v>
      </c>
      <c r="S75" s="187" t="s">
        <v>189</v>
      </c>
      <c r="T75" s="188" t="s">
        <v>209</v>
      </c>
      <c r="U75" s="156">
        <v>0.20699999999999999</v>
      </c>
      <c r="V75" s="156">
        <f t="shared" ref="V75:V80" si="6">ROUND(E75*U75,2)</f>
        <v>0.21</v>
      </c>
      <c r="W75" s="156"/>
      <c r="X75" s="156" t="s">
        <v>210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211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82">
        <v>29</v>
      </c>
      <c r="B76" s="183" t="s">
        <v>983</v>
      </c>
      <c r="C76" s="191" t="s">
        <v>984</v>
      </c>
      <c r="D76" s="184" t="s">
        <v>247</v>
      </c>
      <c r="E76" s="185">
        <v>3</v>
      </c>
      <c r="F76" s="186"/>
      <c r="G76" s="187">
        <f t="shared" si="0"/>
        <v>0</v>
      </c>
      <c r="H76" s="186"/>
      <c r="I76" s="187">
        <f t="shared" si="1"/>
        <v>0</v>
      </c>
      <c r="J76" s="186"/>
      <c r="K76" s="187">
        <f t="shared" si="2"/>
        <v>0</v>
      </c>
      <c r="L76" s="187">
        <v>15</v>
      </c>
      <c r="M76" s="187">
        <f t="shared" si="3"/>
        <v>0</v>
      </c>
      <c r="N76" s="187">
        <v>3.1E-4</v>
      </c>
      <c r="O76" s="187">
        <f t="shared" si="4"/>
        <v>0</v>
      </c>
      <c r="P76" s="187">
        <v>0</v>
      </c>
      <c r="Q76" s="187">
        <f t="shared" si="5"/>
        <v>0</v>
      </c>
      <c r="R76" s="187" t="s">
        <v>554</v>
      </c>
      <c r="S76" s="187" t="s">
        <v>189</v>
      </c>
      <c r="T76" s="188" t="s">
        <v>209</v>
      </c>
      <c r="U76" s="156">
        <v>0.20699999999999999</v>
      </c>
      <c r="V76" s="156">
        <f t="shared" si="6"/>
        <v>0.62</v>
      </c>
      <c r="W76" s="156"/>
      <c r="X76" s="156" t="s">
        <v>210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211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82">
        <v>30</v>
      </c>
      <c r="B77" s="183" t="s">
        <v>985</v>
      </c>
      <c r="C77" s="191" t="s">
        <v>986</v>
      </c>
      <c r="D77" s="184" t="s">
        <v>247</v>
      </c>
      <c r="E77" s="185">
        <v>1</v>
      </c>
      <c r="F77" s="186"/>
      <c r="G77" s="187">
        <f t="shared" si="0"/>
        <v>0</v>
      </c>
      <c r="H77" s="186"/>
      <c r="I77" s="187">
        <f t="shared" si="1"/>
        <v>0</v>
      </c>
      <c r="J77" s="186"/>
      <c r="K77" s="187">
        <f t="shared" si="2"/>
        <v>0</v>
      </c>
      <c r="L77" s="187">
        <v>15</v>
      </c>
      <c r="M77" s="187">
        <f t="shared" si="3"/>
        <v>0</v>
      </c>
      <c r="N77" s="187">
        <v>2.5999999999999998E-4</v>
      </c>
      <c r="O77" s="187">
        <f t="shared" si="4"/>
        <v>0</v>
      </c>
      <c r="P77" s="187">
        <v>0</v>
      </c>
      <c r="Q77" s="187">
        <f t="shared" si="5"/>
        <v>0</v>
      </c>
      <c r="R77" s="187" t="s">
        <v>554</v>
      </c>
      <c r="S77" s="187" t="s">
        <v>189</v>
      </c>
      <c r="T77" s="188" t="s">
        <v>209</v>
      </c>
      <c r="U77" s="156">
        <v>0.16500000000000001</v>
      </c>
      <c r="V77" s="156">
        <f t="shared" si="6"/>
        <v>0.17</v>
      </c>
      <c r="W77" s="156"/>
      <c r="X77" s="156" t="s">
        <v>210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82">
        <v>31</v>
      </c>
      <c r="B78" s="183" t="s">
        <v>987</v>
      </c>
      <c r="C78" s="191" t="s">
        <v>988</v>
      </c>
      <c r="D78" s="184" t="s">
        <v>247</v>
      </c>
      <c r="E78" s="185">
        <v>1</v>
      </c>
      <c r="F78" s="186"/>
      <c r="G78" s="187">
        <f t="shared" si="0"/>
        <v>0</v>
      </c>
      <c r="H78" s="186"/>
      <c r="I78" s="187">
        <f t="shared" si="1"/>
        <v>0</v>
      </c>
      <c r="J78" s="186"/>
      <c r="K78" s="187">
        <f t="shared" si="2"/>
        <v>0</v>
      </c>
      <c r="L78" s="187">
        <v>15</v>
      </c>
      <c r="M78" s="187">
        <f t="shared" si="3"/>
        <v>0</v>
      </c>
      <c r="N78" s="187">
        <v>1.64E-3</v>
      </c>
      <c r="O78" s="187">
        <f t="shared" si="4"/>
        <v>0</v>
      </c>
      <c r="P78" s="187">
        <v>0</v>
      </c>
      <c r="Q78" s="187">
        <f t="shared" si="5"/>
        <v>0</v>
      </c>
      <c r="R78" s="187" t="s">
        <v>554</v>
      </c>
      <c r="S78" s="187" t="s">
        <v>189</v>
      </c>
      <c r="T78" s="188" t="s">
        <v>209</v>
      </c>
      <c r="U78" s="156">
        <v>0.372</v>
      </c>
      <c r="V78" s="156">
        <f t="shared" si="6"/>
        <v>0.37</v>
      </c>
      <c r="W78" s="156"/>
      <c r="X78" s="156" t="s">
        <v>210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211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2">
        <v>32</v>
      </c>
      <c r="B79" s="183" t="s">
        <v>989</v>
      </c>
      <c r="C79" s="191" t="s">
        <v>990</v>
      </c>
      <c r="D79" s="184" t="s">
        <v>247</v>
      </c>
      <c r="E79" s="185">
        <v>1</v>
      </c>
      <c r="F79" s="186"/>
      <c r="G79" s="187">
        <f t="shared" si="0"/>
        <v>0</v>
      </c>
      <c r="H79" s="186"/>
      <c r="I79" s="187">
        <f t="shared" si="1"/>
        <v>0</v>
      </c>
      <c r="J79" s="186"/>
      <c r="K79" s="187">
        <f t="shared" si="2"/>
        <v>0</v>
      </c>
      <c r="L79" s="187">
        <v>15</v>
      </c>
      <c r="M79" s="187">
        <f t="shared" si="3"/>
        <v>0</v>
      </c>
      <c r="N79" s="187">
        <v>5.0000000000000001E-4</v>
      </c>
      <c r="O79" s="187">
        <f t="shared" si="4"/>
        <v>0</v>
      </c>
      <c r="P79" s="187">
        <v>0</v>
      </c>
      <c r="Q79" s="187">
        <f t="shared" si="5"/>
        <v>0</v>
      </c>
      <c r="R79" s="187"/>
      <c r="S79" s="187" t="s">
        <v>281</v>
      </c>
      <c r="T79" s="188" t="s">
        <v>190</v>
      </c>
      <c r="U79" s="156">
        <v>0</v>
      </c>
      <c r="V79" s="156">
        <f t="shared" si="6"/>
        <v>0</v>
      </c>
      <c r="W79" s="156"/>
      <c r="X79" s="156" t="s">
        <v>286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287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4">
        <v>33</v>
      </c>
      <c r="B80" s="165" t="s">
        <v>991</v>
      </c>
      <c r="C80" s="174" t="s">
        <v>992</v>
      </c>
      <c r="D80" s="166" t="s">
        <v>232</v>
      </c>
      <c r="E80" s="167">
        <v>26.5</v>
      </c>
      <c r="F80" s="168"/>
      <c r="G80" s="169">
        <f t="shared" si="0"/>
        <v>0</v>
      </c>
      <c r="H80" s="168"/>
      <c r="I80" s="169">
        <f t="shared" si="1"/>
        <v>0</v>
      </c>
      <c r="J80" s="168"/>
      <c r="K80" s="169">
        <f t="shared" si="2"/>
        <v>0</v>
      </c>
      <c r="L80" s="169">
        <v>15</v>
      </c>
      <c r="M80" s="169">
        <f t="shared" si="3"/>
        <v>0</v>
      </c>
      <c r="N80" s="169">
        <v>0</v>
      </c>
      <c r="O80" s="169">
        <f t="shared" si="4"/>
        <v>0</v>
      </c>
      <c r="P80" s="169">
        <v>0</v>
      </c>
      <c r="Q80" s="169">
        <f t="shared" si="5"/>
        <v>0</v>
      </c>
      <c r="R80" s="169" t="s">
        <v>554</v>
      </c>
      <c r="S80" s="169" t="s">
        <v>189</v>
      </c>
      <c r="T80" s="170" t="s">
        <v>209</v>
      </c>
      <c r="U80" s="156">
        <v>2.9000000000000001E-2</v>
      </c>
      <c r="V80" s="156">
        <f t="shared" si="6"/>
        <v>0.77</v>
      </c>
      <c r="W80" s="156"/>
      <c r="X80" s="156" t="s">
        <v>210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211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49" t="s">
        <v>993</v>
      </c>
      <c r="D81" s="250"/>
      <c r="E81" s="250"/>
      <c r="F81" s="250"/>
      <c r="G81" s="250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194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9" t="s">
        <v>1596</v>
      </c>
      <c r="D82" s="178"/>
      <c r="E82" s="179">
        <v>26.5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215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4">
        <v>34</v>
      </c>
      <c r="B83" s="165" t="s">
        <v>995</v>
      </c>
      <c r="C83" s="174" t="s">
        <v>996</v>
      </c>
      <c r="D83" s="166" t="s">
        <v>232</v>
      </c>
      <c r="E83" s="167">
        <v>26.5</v>
      </c>
      <c r="F83" s="168"/>
      <c r="G83" s="169">
        <f>ROUND(E83*F83,2)</f>
        <v>0</v>
      </c>
      <c r="H83" s="168"/>
      <c r="I83" s="169">
        <f>ROUND(E83*H83,2)</f>
        <v>0</v>
      </c>
      <c r="J83" s="168"/>
      <c r="K83" s="169">
        <f>ROUND(E83*J83,2)</f>
        <v>0</v>
      </c>
      <c r="L83" s="169">
        <v>15</v>
      </c>
      <c r="M83" s="169">
        <f>G83*(1+L83/100)</f>
        <v>0</v>
      </c>
      <c r="N83" s="169">
        <v>1.0000000000000001E-5</v>
      </c>
      <c r="O83" s="169">
        <f>ROUND(E83*N83,2)</f>
        <v>0</v>
      </c>
      <c r="P83" s="169">
        <v>0</v>
      </c>
      <c r="Q83" s="169">
        <f>ROUND(E83*P83,2)</f>
        <v>0</v>
      </c>
      <c r="R83" s="169" t="s">
        <v>554</v>
      </c>
      <c r="S83" s="169" t="s">
        <v>189</v>
      </c>
      <c r="T83" s="170" t="s">
        <v>209</v>
      </c>
      <c r="U83" s="156">
        <v>6.2E-2</v>
      </c>
      <c r="V83" s="156">
        <f>ROUND(E83*U83,2)</f>
        <v>1.64</v>
      </c>
      <c r="W83" s="156"/>
      <c r="X83" s="156" t="s">
        <v>210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211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9" t="s">
        <v>997</v>
      </c>
      <c r="D84" s="250"/>
      <c r="E84" s="250"/>
      <c r="F84" s="250"/>
      <c r="G84" s="250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194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82">
        <v>35</v>
      </c>
      <c r="B85" s="183" t="s">
        <v>998</v>
      </c>
      <c r="C85" s="191" t="s">
        <v>999</v>
      </c>
      <c r="D85" s="184" t="s">
        <v>247</v>
      </c>
      <c r="E85" s="185">
        <v>1</v>
      </c>
      <c r="F85" s="186"/>
      <c r="G85" s="187">
        <f>ROUND(E85*F85,2)</f>
        <v>0</v>
      </c>
      <c r="H85" s="186"/>
      <c r="I85" s="187">
        <f>ROUND(E85*H85,2)</f>
        <v>0</v>
      </c>
      <c r="J85" s="186"/>
      <c r="K85" s="187">
        <f>ROUND(E85*J85,2)</f>
        <v>0</v>
      </c>
      <c r="L85" s="187">
        <v>15</v>
      </c>
      <c r="M85" s="187">
        <f>G85*(1+L85/100)</f>
        <v>0</v>
      </c>
      <c r="N85" s="187">
        <v>2.1000000000000001E-4</v>
      </c>
      <c r="O85" s="187">
        <f>ROUND(E85*N85,2)</f>
        <v>0</v>
      </c>
      <c r="P85" s="187">
        <v>0</v>
      </c>
      <c r="Q85" s="187">
        <f>ROUND(E85*P85,2)</f>
        <v>0</v>
      </c>
      <c r="R85" s="187" t="s">
        <v>567</v>
      </c>
      <c r="S85" s="187" t="s">
        <v>189</v>
      </c>
      <c r="T85" s="188" t="s">
        <v>209</v>
      </c>
      <c r="U85" s="156">
        <v>0.16500000000000001</v>
      </c>
      <c r="V85" s="156">
        <f>ROUND(E85*U85,2)</f>
        <v>0.17</v>
      </c>
      <c r="W85" s="156"/>
      <c r="X85" s="156" t="s">
        <v>210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82">
        <v>36</v>
      </c>
      <c r="B86" s="183" t="s">
        <v>1000</v>
      </c>
      <c r="C86" s="191" t="s">
        <v>1001</v>
      </c>
      <c r="D86" s="184" t="s">
        <v>252</v>
      </c>
      <c r="E86" s="185">
        <v>1.967E-2</v>
      </c>
      <c r="F86" s="186"/>
      <c r="G86" s="187">
        <f>ROUND(E86*F86,2)</f>
        <v>0</v>
      </c>
      <c r="H86" s="186"/>
      <c r="I86" s="187">
        <f>ROUND(E86*H86,2)</f>
        <v>0</v>
      </c>
      <c r="J86" s="186"/>
      <c r="K86" s="187">
        <f>ROUND(E86*J86,2)</f>
        <v>0</v>
      </c>
      <c r="L86" s="187">
        <v>15</v>
      </c>
      <c r="M86" s="187">
        <f>G86*(1+L86/100)</f>
        <v>0</v>
      </c>
      <c r="N86" s="187">
        <v>0</v>
      </c>
      <c r="O86" s="187">
        <f>ROUND(E86*N86,2)</f>
        <v>0</v>
      </c>
      <c r="P86" s="187">
        <v>0</v>
      </c>
      <c r="Q86" s="187">
        <f>ROUND(E86*P86,2)</f>
        <v>0</v>
      </c>
      <c r="R86" s="187" t="s">
        <v>554</v>
      </c>
      <c r="S86" s="187" t="s">
        <v>189</v>
      </c>
      <c r="T86" s="188" t="s">
        <v>209</v>
      </c>
      <c r="U86" s="156">
        <v>1.327</v>
      </c>
      <c r="V86" s="156">
        <f>ROUND(E86*U86,2)</f>
        <v>0.03</v>
      </c>
      <c r="W86" s="156"/>
      <c r="X86" s="156" t="s">
        <v>502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503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58" t="s">
        <v>184</v>
      </c>
      <c r="B87" s="159" t="s">
        <v>109</v>
      </c>
      <c r="C87" s="173" t="s">
        <v>110</v>
      </c>
      <c r="D87" s="160"/>
      <c r="E87" s="161"/>
      <c r="F87" s="162"/>
      <c r="G87" s="162">
        <f>SUMIF(AG88:AG111,"&lt;&gt;NOR",G88:G111)</f>
        <v>0</v>
      </c>
      <c r="H87" s="162"/>
      <c r="I87" s="162">
        <f>SUM(I88:I111)</f>
        <v>0</v>
      </c>
      <c r="J87" s="162"/>
      <c r="K87" s="162">
        <f>SUM(K88:K111)</f>
        <v>0</v>
      </c>
      <c r="L87" s="162"/>
      <c r="M87" s="162">
        <f>SUM(M88:M111)</f>
        <v>0</v>
      </c>
      <c r="N87" s="162"/>
      <c r="O87" s="162">
        <f>SUM(O88:O111)</f>
        <v>0.12</v>
      </c>
      <c r="P87" s="162"/>
      <c r="Q87" s="162">
        <f>SUM(Q88:Q111)</f>
        <v>0</v>
      </c>
      <c r="R87" s="162"/>
      <c r="S87" s="162"/>
      <c r="T87" s="163"/>
      <c r="U87" s="157"/>
      <c r="V87" s="157">
        <f>SUM(V88:V111)</f>
        <v>13.989999999999998</v>
      </c>
      <c r="W87" s="157"/>
      <c r="X87" s="157"/>
      <c r="AG87" t="s">
        <v>185</v>
      </c>
    </row>
    <row r="88" spans="1:60" outlineLevel="1" x14ac:dyDescent="0.2">
      <c r="A88" s="182">
        <v>37</v>
      </c>
      <c r="B88" s="183" t="s">
        <v>1009</v>
      </c>
      <c r="C88" s="191" t="s">
        <v>1010</v>
      </c>
      <c r="D88" s="184" t="s">
        <v>558</v>
      </c>
      <c r="E88" s="185">
        <v>1</v>
      </c>
      <c r="F88" s="186"/>
      <c r="G88" s="187">
        <f t="shared" ref="G88:G110" si="7">ROUND(E88*F88,2)</f>
        <v>0</v>
      </c>
      <c r="H88" s="186"/>
      <c r="I88" s="187">
        <f t="shared" ref="I88:I110" si="8">ROUND(E88*H88,2)</f>
        <v>0</v>
      </c>
      <c r="J88" s="186"/>
      <c r="K88" s="187">
        <f t="shared" ref="K88:K110" si="9">ROUND(E88*J88,2)</f>
        <v>0</v>
      </c>
      <c r="L88" s="187">
        <v>15</v>
      </c>
      <c r="M88" s="187">
        <f t="shared" ref="M88:M110" si="10">G88*(1+L88/100)</f>
        <v>0</v>
      </c>
      <c r="N88" s="187">
        <v>8.8999999999999995E-4</v>
      </c>
      <c r="O88" s="187">
        <f t="shared" ref="O88:O110" si="11">ROUND(E88*N88,2)</f>
        <v>0</v>
      </c>
      <c r="P88" s="187">
        <v>0</v>
      </c>
      <c r="Q88" s="187">
        <f t="shared" ref="Q88:Q110" si="12">ROUND(E88*P88,2)</f>
        <v>0</v>
      </c>
      <c r="R88" s="187" t="s">
        <v>554</v>
      </c>
      <c r="S88" s="187" t="s">
        <v>189</v>
      </c>
      <c r="T88" s="188" t="s">
        <v>209</v>
      </c>
      <c r="U88" s="156">
        <v>1.1200000000000001</v>
      </c>
      <c r="V88" s="156">
        <f t="shared" ref="V88:V110" si="13">ROUND(E88*U88,2)</f>
        <v>1.1200000000000001</v>
      </c>
      <c r="W88" s="156"/>
      <c r="X88" s="156" t="s">
        <v>210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82">
        <v>38</v>
      </c>
      <c r="B89" s="183" t="s">
        <v>1011</v>
      </c>
      <c r="C89" s="191" t="s">
        <v>1012</v>
      </c>
      <c r="D89" s="184" t="s">
        <v>247</v>
      </c>
      <c r="E89" s="185">
        <v>1</v>
      </c>
      <c r="F89" s="186"/>
      <c r="G89" s="187">
        <f t="shared" si="7"/>
        <v>0</v>
      </c>
      <c r="H89" s="186"/>
      <c r="I89" s="187">
        <f t="shared" si="8"/>
        <v>0</v>
      </c>
      <c r="J89" s="186"/>
      <c r="K89" s="187">
        <f t="shared" si="9"/>
        <v>0</v>
      </c>
      <c r="L89" s="187">
        <v>15</v>
      </c>
      <c r="M89" s="187">
        <f t="shared" si="10"/>
        <v>0</v>
      </c>
      <c r="N89" s="187">
        <v>1.55E-2</v>
      </c>
      <c r="O89" s="187">
        <f t="shared" si="11"/>
        <v>0.02</v>
      </c>
      <c r="P89" s="187">
        <v>0</v>
      </c>
      <c r="Q89" s="187">
        <f t="shared" si="12"/>
        <v>0</v>
      </c>
      <c r="R89" s="187" t="s">
        <v>285</v>
      </c>
      <c r="S89" s="187" t="s">
        <v>189</v>
      </c>
      <c r="T89" s="188" t="s">
        <v>209</v>
      </c>
      <c r="U89" s="156">
        <v>0</v>
      </c>
      <c r="V89" s="156">
        <f t="shared" si="13"/>
        <v>0</v>
      </c>
      <c r="W89" s="156"/>
      <c r="X89" s="156" t="s">
        <v>286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287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82">
        <v>39</v>
      </c>
      <c r="B90" s="183" t="s">
        <v>1013</v>
      </c>
      <c r="C90" s="191" t="s">
        <v>1014</v>
      </c>
      <c r="D90" s="184" t="s">
        <v>247</v>
      </c>
      <c r="E90" s="185">
        <v>1</v>
      </c>
      <c r="F90" s="186"/>
      <c r="G90" s="187">
        <f t="shared" si="7"/>
        <v>0</v>
      </c>
      <c r="H90" s="186"/>
      <c r="I90" s="187">
        <f t="shared" si="8"/>
        <v>0</v>
      </c>
      <c r="J90" s="186"/>
      <c r="K90" s="187">
        <f t="shared" si="9"/>
        <v>0</v>
      </c>
      <c r="L90" s="187">
        <v>15</v>
      </c>
      <c r="M90" s="187">
        <f t="shared" si="10"/>
        <v>0</v>
      </c>
      <c r="N90" s="187">
        <v>2.5000000000000001E-3</v>
      </c>
      <c r="O90" s="187">
        <f t="shared" si="11"/>
        <v>0</v>
      </c>
      <c r="P90" s="187">
        <v>0</v>
      </c>
      <c r="Q90" s="187">
        <f t="shared" si="12"/>
        <v>0</v>
      </c>
      <c r="R90" s="187" t="s">
        <v>285</v>
      </c>
      <c r="S90" s="187" t="s">
        <v>189</v>
      </c>
      <c r="T90" s="188" t="s">
        <v>209</v>
      </c>
      <c r="U90" s="156">
        <v>0</v>
      </c>
      <c r="V90" s="156">
        <f t="shared" si="13"/>
        <v>0</v>
      </c>
      <c r="W90" s="156"/>
      <c r="X90" s="156" t="s">
        <v>286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287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82">
        <v>40</v>
      </c>
      <c r="B91" s="183" t="s">
        <v>1015</v>
      </c>
      <c r="C91" s="191" t="s">
        <v>1016</v>
      </c>
      <c r="D91" s="184" t="s">
        <v>558</v>
      </c>
      <c r="E91" s="185">
        <v>2</v>
      </c>
      <c r="F91" s="186"/>
      <c r="G91" s="187">
        <f t="shared" si="7"/>
        <v>0</v>
      </c>
      <c r="H91" s="186"/>
      <c r="I91" s="187">
        <f t="shared" si="8"/>
        <v>0</v>
      </c>
      <c r="J91" s="186"/>
      <c r="K91" s="187">
        <f t="shared" si="9"/>
        <v>0</v>
      </c>
      <c r="L91" s="187">
        <v>15</v>
      </c>
      <c r="M91" s="187">
        <f t="shared" si="10"/>
        <v>0</v>
      </c>
      <c r="N91" s="187">
        <v>1.41E-3</v>
      </c>
      <c r="O91" s="187">
        <f t="shared" si="11"/>
        <v>0</v>
      </c>
      <c r="P91" s="187">
        <v>0</v>
      </c>
      <c r="Q91" s="187">
        <f t="shared" si="12"/>
        <v>0</v>
      </c>
      <c r="R91" s="187" t="s">
        <v>554</v>
      </c>
      <c r="S91" s="187" t="s">
        <v>189</v>
      </c>
      <c r="T91" s="188" t="s">
        <v>209</v>
      </c>
      <c r="U91" s="156">
        <v>1.575</v>
      </c>
      <c r="V91" s="156">
        <f t="shared" si="13"/>
        <v>3.15</v>
      </c>
      <c r="W91" s="156"/>
      <c r="X91" s="156" t="s">
        <v>210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211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2">
        <v>41</v>
      </c>
      <c r="B92" s="183" t="s">
        <v>1017</v>
      </c>
      <c r="C92" s="191" t="s">
        <v>1018</v>
      </c>
      <c r="D92" s="184" t="s">
        <v>247</v>
      </c>
      <c r="E92" s="185">
        <v>1</v>
      </c>
      <c r="F92" s="186"/>
      <c r="G92" s="187">
        <f t="shared" si="7"/>
        <v>0</v>
      </c>
      <c r="H92" s="186"/>
      <c r="I92" s="187">
        <f t="shared" si="8"/>
        <v>0</v>
      </c>
      <c r="J92" s="186"/>
      <c r="K92" s="187">
        <f t="shared" si="9"/>
        <v>0</v>
      </c>
      <c r="L92" s="187">
        <v>15</v>
      </c>
      <c r="M92" s="187">
        <f t="shared" si="10"/>
        <v>0</v>
      </c>
      <c r="N92" s="187">
        <v>1.7999999999999999E-2</v>
      </c>
      <c r="O92" s="187">
        <f t="shared" si="11"/>
        <v>0.02</v>
      </c>
      <c r="P92" s="187">
        <v>0</v>
      </c>
      <c r="Q92" s="187">
        <f t="shared" si="12"/>
        <v>0</v>
      </c>
      <c r="R92" s="187" t="s">
        <v>285</v>
      </c>
      <c r="S92" s="187" t="s">
        <v>189</v>
      </c>
      <c r="T92" s="188" t="s">
        <v>209</v>
      </c>
      <c r="U92" s="156">
        <v>0</v>
      </c>
      <c r="V92" s="156">
        <f t="shared" si="13"/>
        <v>0</v>
      </c>
      <c r="W92" s="156"/>
      <c r="X92" s="156" t="s">
        <v>286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287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2">
        <v>42</v>
      </c>
      <c r="B93" s="183" t="s">
        <v>1019</v>
      </c>
      <c r="C93" s="191" t="s">
        <v>1020</v>
      </c>
      <c r="D93" s="184" t="s">
        <v>247</v>
      </c>
      <c r="E93" s="185">
        <v>1</v>
      </c>
      <c r="F93" s="186"/>
      <c r="G93" s="187">
        <f t="shared" si="7"/>
        <v>0</v>
      </c>
      <c r="H93" s="186"/>
      <c r="I93" s="187">
        <f t="shared" si="8"/>
        <v>0</v>
      </c>
      <c r="J93" s="186"/>
      <c r="K93" s="187">
        <f t="shared" si="9"/>
        <v>0</v>
      </c>
      <c r="L93" s="187">
        <v>15</v>
      </c>
      <c r="M93" s="187">
        <f t="shared" si="10"/>
        <v>0</v>
      </c>
      <c r="N93" s="187">
        <v>6.0000000000000001E-3</v>
      </c>
      <c r="O93" s="187">
        <f t="shared" si="11"/>
        <v>0.01</v>
      </c>
      <c r="P93" s="187">
        <v>0</v>
      </c>
      <c r="Q93" s="187">
        <f t="shared" si="12"/>
        <v>0</v>
      </c>
      <c r="R93" s="187" t="s">
        <v>285</v>
      </c>
      <c r="S93" s="187" t="s">
        <v>189</v>
      </c>
      <c r="T93" s="188" t="s">
        <v>209</v>
      </c>
      <c r="U93" s="156">
        <v>0</v>
      </c>
      <c r="V93" s="156">
        <f t="shared" si="13"/>
        <v>0</v>
      </c>
      <c r="W93" s="156"/>
      <c r="X93" s="156" t="s">
        <v>286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287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2">
        <v>43</v>
      </c>
      <c r="B94" s="183" t="s">
        <v>1021</v>
      </c>
      <c r="C94" s="191" t="s">
        <v>1022</v>
      </c>
      <c r="D94" s="184" t="s">
        <v>558</v>
      </c>
      <c r="E94" s="185">
        <v>1</v>
      </c>
      <c r="F94" s="186"/>
      <c r="G94" s="187">
        <f t="shared" si="7"/>
        <v>0</v>
      </c>
      <c r="H94" s="186"/>
      <c r="I94" s="187">
        <f t="shared" si="8"/>
        <v>0</v>
      </c>
      <c r="J94" s="186"/>
      <c r="K94" s="187">
        <f t="shared" si="9"/>
        <v>0</v>
      </c>
      <c r="L94" s="187">
        <v>15</v>
      </c>
      <c r="M94" s="187">
        <f t="shared" si="10"/>
        <v>0</v>
      </c>
      <c r="N94" s="187">
        <v>6.2E-4</v>
      </c>
      <c r="O94" s="187">
        <f t="shared" si="11"/>
        <v>0</v>
      </c>
      <c r="P94" s="187">
        <v>0</v>
      </c>
      <c r="Q94" s="187">
        <f t="shared" si="12"/>
        <v>0</v>
      </c>
      <c r="R94" s="187" t="s">
        <v>554</v>
      </c>
      <c r="S94" s="187" t="s">
        <v>189</v>
      </c>
      <c r="T94" s="188" t="s">
        <v>209</v>
      </c>
      <c r="U94" s="156">
        <v>2.6</v>
      </c>
      <c r="V94" s="156">
        <f t="shared" si="13"/>
        <v>2.6</v>
      </c>
      <c r="W94" s="156"/>
      <c r="X94" s="156" t="s">
        <v>210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82">
        <v>44</v>
      </c>
      <c r="B95" s="183" t="s">
        <v>1023</v>
      </c>
      <c r="C95" s="191" t="s">
        <v>1024</v>
      </c>
      <c r="D95" s="184" t="s">
        <v>247</v>
      </c>
      <c r="E95" s="185">
        <v>1</v>
      </c>
      <c r="F95" s="186"/>
      <c r="G95" s="187">
        <f t="shared" si="7"/>
        <v>0</v>
      </c>
      <c r="H95" s="186"/>
      <c r="I95" s="187">
        <f t="shared" si="8"/>
        <v>0</v>
      </c>
      <c r="J95" s="186"/>
      <c r="K95" s="187">
        <f t="shared" si="9"/>
        <v>0</v>
      </c>
      <c r="L95" s="187">
        <v>15</v>
      </c>
      <c r="M95" s="187">
        <f t="shared" si="10"/>
        <v>0</v>
      </c>
      <c r="N95" s="187">
        <v>4.0399999999999998E-2</v>
      </c>
      <c r="O95" s="187">
        <f t="shared" si="11"/>
        <v>0.04</v>
      </c>
      <c r="P95" s="187">
        <v>0</v>
      </c>
      <c r="Q95" s="187">
        <f t="shared" si="12"/>
        <v>0</v>
      </c>
      <c r="R95" s="187" t="s">
        <v>285</v>
      </c>
      <c r="S95" s="187" t="s">
        <v>189</v>
      </c>
      <c r="T95" s="188" t="s">
        <v>209</v>
      </c>
      <c r="U95" s="156">
        <v>0</v>
      </c>
      <c r="V95" s="156">
        <f t="shared" si="13"/>
        <v>0</v>
      </c>
      <c r="W95" s="156"/>
      <c r="X95" s="156" t="s">
        <v>286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287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2">
        <v>45</v>
      </c>
      <c r="B96" s="183" t="s">
        <v>1025</v>
      </c>
      <c r="C96" s="191" t="s">
        <v>1026</v>
      </c>
      <c r="D96" s="184" t="s">
        <v>558</v>
      </c>
      <c r="E96" s="185">
        <v>1</v>
      </c>
      <c r="F96" s="186"/>
      <c r="G96" s="187">
        <f t="shared" si="7"/>
        <v>0</v>
      </c>
      <c r="H96" s="186"/>
      <c r="I96" s="187">
        <f t="shared" si="8"/>
        <v>0</v>
      </c>
      <c r="J96" s="186"/>
      <c r="K96" s="187">
        <f t="shared" si="9"/>
        <v>0</v>
      </c>
      <c r="L96" s="187">
        <v>15</v>
      </c>
      <c r="M96" s="187">
        <f t="shared" si="10"/>
        <v>0</v>
      </c>
      <c r="N96" s="187">
        <v>1.7000000000000001E-4</v>
      </c>
      <c r="O96" s="187">
        <f t="shared" si="11"/>
        <v>0</v>
      </c>
      <c r="P96" s="187">
        <v>0</v>
      </c>
      <c r="Q96" s="187">
        <f t="shared" si="12"/>
        <v>0</v>
      </c>
      <c r="R96" s="187" t="s">
        <v>554</v>
      </c>
      <c r="S96" s="187" t="s">
        <v>189</v>
      </c>
      <c r="T96" s="188" t="s">
        <v>209</v>
      </c>
      <c r="U96" s="156">
        <v>2.9</v>
      </c>
      <c r="V96" s="156">
        <f t="shared" si="13"/>
        <v>2.9</v>
      </c>
      <c r="W96" s="156"/>
      <c r="X96" s="156" t="s">
        <v>210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211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82">
        <v>46</v>
      </c>
      <c r="B97" s="183" t="s">
        <v>1027</v>
      </c>
      <c r="C97" s="191" t="s">
        <v>1028</v>
      </c>
      <c r="D97" s="184" t="s">
        <v>247</v>
      </c>
      <c r="E97" s="185">
        <v>1</v>
      </c>
      <c r="F97" s="186"/>
      <c r="G97" s="187">
        <f t="shared" si="7"/>
        <v>0</v>
      </c>
      <c r="H97" s="186"/>
      <c r="I97" s="187">
        <f t="shared" si="8"/>
        <v>0</v>
      </c>
      <c r="J97" s="186"/>
      <c r="K97" s="187">
        <f t="shared" si="9"/>
        <v>0</v>
      </c>
      <c r="L97" s="187">
        <v>15</v>
      </c>
      <c r="M97" s="187">
        <f t="shared" si="10"/>
        <v>0</v>
      </c>
      <c r="N97" s="187">
        <v>1.6E-2</v>
      </c>
      <c r="O97" s="187">
        <f t="shared" si="11"/>
        <v>0.02</v>
      </c>
      <c r="P97" s="187">
        <v>0</v>
      </c>
      <c r="Q97" s="187">
        <f t="shared" si="12"/>
        <v>0</v>
      </c>
      <c r="R97" s="187" t="s">
        <v>285</v>
      </c>
      <c r="S97" s="187" t="s">
        <v>189</v>
      </c>
      <c r="T97" s="188" t="s">
        <v>209</v>
      </c>
      <c r="U97" s="156">
        <v>0</v>
      </c>
      <c r="V97" s="156">
        <f t="shared" si="13"/>
        <v>0</v>
      </c>
      <c r="W97" s="156"/>
      <c r="X97" s="156" t="s">
        <v>286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287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82">
        <v>47</v>
      </c>
      <c r="B98" s="183" t="s">
        <v>1029</v>
      </c>
      <c r="C98" s="191" t="s">
        <v>1030</v>
      </c>
      <c r="D98" s="184" t="s">
        <v>558</v>
      </c>
      <c r="E98" s="185">
        <v>1</v>
      </c>
      <c r="F98" s="186"/>
      <c r="G98" s="187">
        <f t="shared" si="7"/>
        <v>0</v>
      </c>
      <c r="H98" s="186"/>
      <c r="I98" s="187">
        <f t="shared" si="8"/>
        <v>0</v>
      </c>
      <c r="J98" s="186"/>
      <c r="K98" s="187">
        <f t="shared" si="9"/>
        <v>0</v>
      </c>
      <c r="L98" s="187">
        <v>15</v>
      </c>
      <c r="M98" s="187">
        <f t="shared" si="10"/>
        <v>0</v>
      </c>
      <c r="N98" s="187">
        <v>7.2000000000000005E-4</v>
      </c>
      <c r="O98" s="187">
        <f t="shared" si="11"/>
        <v>0</v>
      </c>
      <c r="P98" s="187">
        <v>0</v>
      </c>
      <c r="Q98" s="187">
        <f t="shared" si="12"/>
        <v>0</v>
      </c>
      <c r="R98" s="187" t="s">
        <v>554</v>
      </c>
      <c r="S98" s="187" t="s">
        <v>189</v>
      </c>
      <c r="T98" s="188" t="s">
        <v>209</v>
      </c>
      <c r="U98" s="156">
        <v>0.50600000000000001</v>
      </c>
      <c r="V98" s="156">
        <f t="shared" si="13"/>
        <v>0.51</v>
      </c>
      <c r="W98" s="156"/>
      <c r="X98" s="156" t="s">
        <v>210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211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82">
        <v>48</v>
      </c>
      <c r="B99" s="183" t="s">
        <v>1031</v>
      </c>
      <c r="C99" s="191" t="s">
        <v>1032</v>
      </c>
      <c r="D99" s="184" t="s">
        <v>247</v>
      </c>
      <c r="E99" s="185">
        <v>1</v>
      </c>
      <c r="F99" s="186"/>
      <c r="G99" s="187">
        <f t="shared" si="7"/>
        <v>0</v>
      </c>
      <c r="H99" s="186"/>
      <c r="I99" s="187">
        <f t="shared" si="8"/>
        <v>0</v>
      </c>
      <c r="J99" s="186"/>
      <c r="K99" s="187">
        <f t="shared" si="9"/>
        <v>0</v>
      </c>
      <c r="L99" s="187">
        <v>15</v>
      </c>
      <c r="M99" s="187">
        <f t="shared" si="10"/>
        <v>0</v>
      </c>
      <c r="N99" s="187">
        <v>6.0000000000000001E-3</v>
      </c>
      <c r="O99" s="187">
        <f t="shared" si="11"/>
        <v>0.01</v>
      </c>
      <c r="P99" s="187">
        <v>0</v>
      </c>
      <c r="Q99" s="187">
        <f t="shared" si="12"/>
        <v>0</v>
      </c>
      <c r="R99" s="187" t="s">
        <v>285</v>
      </c>
      <c r="S99" s="187" t="s">
        <v>189</v>
      </c>
      <c r="T99" s="188" t="s">
        <v>209</v>
      </c>
      <c r="U99" s="156">
        <v>0</v>
      </c>
      <c r="V99" s="156">
        <f t="shared" si="13"/>
        <v>0</v>
      </c>
      <c r="W99" s="156"/>
      <c r="X99" s="156" t="s">
        <v>286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287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82">
        <v>49</v>
      </c>
      <c r="B100" s="183" t="s">
        <v>1033</v>
      </c>
      <c r="C100" s="191" t="s">
        <v>1034</v>
      </c>
      <c r="D100" s="184" t="s">
        <v>558</v>
      </c>
      <c r="E100" s="185">
        <v>6</v>
      </c>
      <c r="F100" s="186"/>
      <c r="G100" s="187">
        <f t="shared" si="7"/>
        <v>0</v>
      </c>
      <c r="H100" s="186"/>
      <c r="I100" s="187">
        <f t="shared" si="8"/>
        <v>0</v>
      </c>
      <c r="J100" s="186"/>
      <c r="K100" s="187">
        <f t="shared" si="9"/>
        <v>0</v>
      </c>
      <c r="L100" s="187">
        <v>15</v>
      </c>
      <c r="M100" s="187">
        <f t="shared" si="10"/>
        <v>0</v>
      </c>
      <c r="N100" s="187">
        <v>2.4000000000000001E-4</v>
      </c>
      <c r="O100" s="187">
        <f t="shared" si="11"/>
        <v>0</v>
      </c>
      <c r="P100" s="187">
        <v>0</v>
      </c>
      <c r="Q100" s="187">
        <f t="shared" si="12"/>
        <v>0</v>
      </c>
      <c r="R100" s="187" t="s">
        <v>554</v>
      </c>
      <c r="S100" s="187" t="s">
        <v>189</v>
      </c>
      <c r="T100" s="188" t="s">
        <v>209</v>
      </c>
      <c r="U100" s="156">
        <v>0.124</v>
      </c>
      <c r="V100" s="156">
        <f t="shared" si="13"/>
        <v>0.74</v>
      </c>
      <c r="W100" s="156"/>
      <c r="X100" s="156" t="s">
        <v>210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211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82">
        <v>50</v>
      </c>
      <c r="B101" s="183" t="s">
        <v>1035</v>
      </c>
      <c r="C101" s="191" t="s">
        <v>1036</v>
      </c>
      <c r="D101" s="184" t="s">
        <v>558</v>
      </c>
      <c r="E101" s="185">
        <v>2</v>
      </c>
      <c r="F101" s="186"/>
      <c r="G101" s="187">
        <f t="shared" si="7"/>
        <v>0</v>
      </c>
      <c r="H101" s="186"/>
      <c r="I101" s="187">
        <f t="shared" si="8"/>
        <v>0</v>
      </c>
      <c r="J101" s="186"/>
      <c r="K101" s="187">
        <f t="shared" si="9"/>
        <v>0</v>
      </c>
      <c r="L101" s="187">
        <v>15</v>
      </c>
      <c r="M101" s="187">
        <f t="shared" si="10"/>
        <v>0</v>
      </c>
      <c r="N101" s="187">
        <v>2.4000000000000001E-4</v>
      </c>
      <c r="O101" s="187">
        <f t="shared" si="11"/>
        <v>0</v>
      </c>
      <c r="P101" s="187">
        <v>0</v>
      </c>
      <c r="Q101" s="187">
        <f t="shared" si="12"/>
        <v>0</v>
      </c>
      <c r="R101" s="187" t="s">
        <v>554</v>
      </c>
      <c r="S101" s="187" t="s">
        <v>189</v>
      </c>
      <c r="T101" s="188" t="s">
        <v>209</v>
      </c>
      <c r="U101" s="156">
        <v>0.124</v>
      </c>
      <c r="V101" s="156">
        <f t="shared" si="13"/>
        <v>0.25</v>
      </c>
      <c r="W101" s="156"/>
      <c r="X101" s="156" t="s">
        <v>210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211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82">
        <v>51</v>
      </c>
      <c r="B102" s="183" t="s">
        <v>1037</v>
      </c>
      <c r="C102" s="191" t="s">
        <v>1038</v>
      </c>
      <c r="D102" s="184" t="s">
        <v>247</v>
      </c>
      <c r="E102" s="185">
        <v>3</v>
      </c>
      <c r="F102" s="186"/>
      <c r="G102" s="187">
        <f t="shared" si="7"/>
        <v>0</v>
      </c>
      <c r="H102" s="186"/>
      <c r="I102" s="187">
        <f t="shared" si="8"/>
        <v>0</v>
      </c>
      <c r="J102" s="186"/>
      <c r="K102" s="187">
        <f t="shared" si="9"/>
        <v>0</v>
      </c>
      <c r="L102" s="187">
        <v>15</v>
      </c>
      <c r="M102" s="187">
        <f t="shared" si="10"/>
        <v>0</v>
      </c>
      <c r="N102" s="187">
        <v>4.0000000000000003E-5</v>
      </c>
      <c r="O102" s="187">
        <f t="shared" si="11"/>
        <v>0</v>
      </c>
      <c r="P102" s="187">
        <v>0</v>
      </c>
      <c r="Q102" s="187">
        <f t="shared" si="12"/>
        <v>0</v>
      </c>
      <c r="R102" s="187" t="s">
        <v>554</v>
      </c>
      <c r="S102" s="187" t="s">
        <v>189</v>
      </c>
      <c r="T102" s="188" t="s">
        <v>209</v>
      </c>
      <c r="U102" s="156">
        <v>0.44500000000000001</v>
      </c>
      <c r="V102" s="156">
        <f t="shared" si="13"/>
        <v>1.34</v>
      </c>
      <c r="W102" s="156"/>
      <c r="X102" s="156" t="s">
        <v>210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211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82">
        <v>52</v>
      </c>
      <c r="B103" s="183" t="s">
        <v>1039</v>
      </c>
      <c r="C103" s="191" t="s">
        <v>1040</v>
      </c>
      <c r="D103" s="184" t="s">
        <v>247</v>
      </c>
      <c r="E103" s="185">
        <v>2</v>
      </c>
      <c r="F103" s="186"/>
      <c r="G103" s="187">
        <f t="shared" si="7"/>
        <v>0</v>
      </c>
      <c r="H103" s="186"/>
      <c r="I103" s="187">
        <f t="shared" si="8"/>
        <v>0</v>
      </c>
      <c r="J103" s="186"/>
      <c r="K103" s="187">
        <f t="shared" si="9"/>
        <v>0</v>
      </c>
      <c r="L103" s="187">
        <v>15</v>
      </c>
      <c r="M103" s="187">
        <f t="shared" si="10"/>
        <v>0</v>
      </c>
      <c r="N103" s="187">
        <v>1E-3</v>
      </c>
      <c r="O103" s="187">
        <f t="shared" si="11"/>
        <v>0</v>
      </c>
      <c r="P103" s="187">
        <v>0</v>
      </c>
      <c r="Q103" s="187">
        <f t="shared" si="12"/>
        <v>0</v>
      </c>
      <c r="R103" s="187" t="s">
        <v>285</v>
      </c>
      <c r="S103" s="187" t="s">
        <v>189</v>
      </c>
      <c r="T103" s="188" t="s">
        <v>209</v>
      </c>
      <c r="U103" s="156">
        <v>0</v>
      </c>
      <c r="V103" s="156">
        <f t="shared" si="13"/>
        <v>0</v>
      </c>
      <c r="W103" s="156"/>
      <c r="X103" s="156" t="s">
        <v>286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287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82">
        <v>53</v>
      </c>
      <c r="B104" s="183" t="s">
        <v>1041</v>
      </c>
      <c r="C104" s="191" t="s">
        <v>1042</v>
      </c>
      <c r="D104" s="184" t="s">
        <v>247</v>
      </c>
      <c r="E104" s="185">
        <v>1</v>
      </c>
      <c r="F104" s="186"/>
      <c r="G104" s="187">
        <f t="shared" si="7"/>
        <v>0</v>
      </c>
      <c r="H104" s="186"/>
      <c r="I104" s="187">
        <f t="shared" si="8"/>
        <v>0</v>
      </c>
      <c r="J104" s="186"/>
      <c r="K104" s="187">
        <f t="shared" si="9"/>
        <v>0</v>
      </c>
      <c r="L104" s="187">
        <v>15</v>
      </c>
      <c r="M104" s="187">
        <f t="shared" si="10"/>
        <v>0</v>
      </c>
      <c r="N104" s="187">
        <v>8.9999999999999998E-4</v>
      </c>
      <c r="O104" s="187">
        <f t="shared" si="11"/>
        <v>0</v>
      </c>
      <c r="P104" s="187">
        <v>0</v>
      </c>
      <c r="Q104" s="187">
        <f t="shared" si="12"/>
        <v>0</v>
      </c>
      <c r="R104" s="187" t="s">
        <v>285</v>
      </c>
      <c r="S104" s="187" t="s">
        <v>189</v>
      </c>
      <c r="T104" s="188" t="s">
        <v>209</v>
      </c>
      <c r="U104" s="156">
        <v>0</v>
      </c>
      <c r="V104" s="156">
        <f t="shared" si="13"/>
        <v>0</v>
      </c>
      <c r="W104" s="156"/>
      <c r="X104" s="156" t="s">
        <v>286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287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82">
        <v>54</v>
      </c>
      <c r="B105" s="183" t="s">
        <v>1043</v>
      </c>
      <c r="C105" s="191" t="s">
        <v>1044</v>
      </c>
      <c r="D105" s="184" t="s">
        <v>247</v>
      </c>
      <c r="E105" s="185">
        <v>1</v>
      </c>
      <c r="F105" s="186"/>
      <c r="G105" s="187">
        <f t="shared" si="7"/>
        <v>0</v>
      </c>
      <c r="H105" s="186"/>
      <c r="I105" s="187">
        <f t="shared" si="8"/>
        <v>0</v>
      </c>
      <c r="J105" s="186"/>
      <c r="K105" s="187">
        <f t="shared" si="9"/>
        <v>0</v>
      </c>
      <c r="L105" s="187">
        <v>15</v>
      </c>
      <c r="M105" s="187">
        <f t="shared" si="10"/>
        <v>0</v>
      </c>
      <c r="N105" s="187">
        <v>1.2999999999999999E-4</v>
      </c>
      <c r="O105" s="187">
        <f t="shared" si="11"/>
        <v>0</v>
      </c>
      <c r="P105" s="187">
        <v>0</v>
      </c>
      <c r="Q105" s="187">
        <f t="shared" si="12"/>
        <v>0</v>
      </c>
      <c r="R105" s="187" t="s">
        <v>554</v>
      </c>
      <c r="S105" s="187" t="s">
        <v>189</v>
      </c>
      <c r="T105" s="188" t="s">
        <v>209</v>
      </c>
      <c r="U105" s="156">
        <v>0.65500000000000003</v>
      </c>
      <c r="V105" s="156">
        <f t="shared" si="13"/>
        <v>0.66</v>
      </c>
      <c r="W105" s="156"/>
      <c r="X105" s="156" t="s">
        <v>210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211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82">
        <v>55</v>
      </c>
      <c r="B106" s="183" t="s">
        <v>1045</v>
      </c>
      <c r="C106" s="191" t="s">
        <v>1046</v>
      </c>
      <c r="D106" s="184" t="s">
        <v>247</v>
      </c>
      <c r="E106" s="185">
        <v>1</v>
      </c>
      <c r="F106" s="186"/>
      <c r="G106" s="187">
        <f t="shared" si="7"/>
        <v>0</v>
      </c>
      <c r="H106" s="186"/>
      <c r="I106" s="187">
        <f t="shared" si="8"/>
        <v>0</v>
      </c>
      <c r="J106" s="186"/>
      <c r="K106" s="187">
        <f t="shared" si="9"/>
        <v>0</v>
      </c>
      <c r="L106" s="187">
        <v>15</v>
      </c>
      <c r="M106" s="187">
        <f t="shared" si="10"/>
        <v>0</v>
      </c>
      <c r="N106" s="187">
        <v>1.48E-3</v>
      </c>
      <c r="O106" s="187">
        <f t="shared" si="11"/>
        <v>0</v>
      </c>
      <c r="P106" s="187">
        <v>0</v>
      </c>
      <c r="Q106" s="187">
        <f t="shared" si="12"/>
        <v>0</v>
      </c>
      <c r="R106" s="187" t="s">
        <v>285</v>
      </c>
      <c r="S106" s="187" t="s">
        <v>189</v>
      </c>
      <c r="T106" s="188" t="s">
        <v>209</v>
      </c>
      <c r="U106" s="156">
        <v>0</v>
      </c>
      <c r="V106" s="156">
        <f t="shared" si="13"/>
        <v>0</v>
      </c>
      <c r="W106" s="156"/>
      <c r="X106" s="156" t="s">
        <v>286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287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2">
        <v>56</v>
      </c>
      <c r="B107" s="183" t="s">
        <v>1047</v>
      </c>
      <c r="C107" s="191" t="s">
        <v>1048</v>
      </c>
      <c r="D107" s="184" t="s">
        <v>247</v>
      </c>
      <c r="E107" s="185">
        <v>1</v>
      </c>
      <c r="F107" s="186"/>
      <c r="G107" s="187">
        <f t="shared" si="7"/>
        <v>0</v>
      </c>
      <c r="H107" s="186"/>
      <c r="I107" s="187">
        <f t="shared" si="8"/>
        <v>0</v>
      </c>
      <c r="J107" s="186"/>
      <c r="K107" s="187">
        <f t="shared" si="9"/>
        <v>0</v>
      </c>
      <c r="L107" s="187">
        <v>15</v>
      </c>
      <c r="M107" s="187">
        <f t="shared" si="10"/>
        <v>0</v>
      </c>
      <c r="N107" s="187">
        <v>2.0000000000000002E-5</v>
      </c>
      <c r="O107" s="187">
        <f t="shared" si="11"/>
        <v>0</v>
      </c>
      <c r="P107" s="187">
        <v>0</v>
      </c>
      <c r="Q107" s="187">
        <f t="shared" si="12"/>
        <v>0</v>
      </c>
      <c r="R107" s="187" t="s">
        <v>554</v>
      </c>
      <c r="S107" s="187" t="s">
        <v>189</v>
      </c>
      <c r="T107" s="188" t="s">
        <v>209</v>
      </c>
      <c r="U107" s="156">
        <v>0.16800000000000001</v>
      </c>
      <c r="V107" s="156">
        <f t="shared" si="13"/>
        <v>0.17</v>
      </c>
      <c r="W107" s="156"/>
      <c r="X107" s="156" t="s">
        <v>210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211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2">
        <v>57</v>
      </c>
      <c r="B108" s="183" t="s">
        <v>1049</v>
      </c>
      <c r="C108" s="191" t="s">
        <v>1050</v>
      </c>
      <c r="D108" s="184" t="s">
        <v>247</v>
      </c>
      <c r="E108" s="185">
        <v>1</v>
      </c>
      <c r="F108" s="186"/>
      <c r="G108" s="187">
        <f t="shared" si="7"/>
        <v>0</v>
      </c>
      <c r="H108" s="186"/>
      <c r="I108" s="187">
        <f t="shared" si="8"/>
        <v>0</v>
      </c>
      <c r="J108" s="186"/>
      <c r="K108" s="187">
        <f t="shared" si="9"/>
        <v>0</v>
      </c>
      <c r="L108" s="187">
        <v>15</v>
      </c>
      <c r="M108" s="187">
        <f t="shared" si="10"/>
        <v>0</v>
      </c>
      <c r="N108" s="187">
        <v>0</v>
      </c>
      <c r="O108" s="187">
        <f t="shared" si="11"/>
        <v>0</v>
      </c>
      <c r="P108" s="187">
        <v>0</v>
      </c>
      <c r="Q108" s="187">
        <f t="shared" si="12"/>
        <v>0</v>
      </c>
      <c r="R108" s="187" t="s">
        <v>285</v>
      </c>
      <c r="S108" s="187" t="s">
        <v>189</v>
      </c>
      <c r="T108" s="188" t="s">
        <v>209</v>
      </c>
      <c r="U108" s="156">
        <v>0</v>
      </c>
      <c r="V108" s="156">
        <f t="shared" si="13"/>
        <v>0</v>
      </c>
      <c r="W108" s="156"/>
      <c r="X108" s="156" t="s">
        <v>286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287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82">
        <v>58</v>
      </c>
      <c r="B109" s="183" t="s">
        <v>1051</v>
      </c>
      <c r="C109" s="191" t="s">
        <v>1052</v>
      </c>
      <c r="D109" s="184" t="s">
        <v>247</v>
      </c>
      <c r="E109" s="185">
        <v>1</v>
      </c>
      <c r="F109" s="186"/>
      <c r="G109" s="187">
        <f t="shared" si="7"/>
        <v>0</v>
      </c>
      <c r="H109" s="186"/>
      <c r="I109" s="187">
        <f t="shared" si="8"/>
        <v>0</v>
      </c>
      <c r="J109" s="186"/>
      <c r="K109" s="187">
        <f t="shared" si="9"/>
        <v>0</v>
      </c>
      <c r="L109" s="187">
        <v>15</v>
      </c>
      <c r="M109" s="187">
        <f t="shared" si="10"/>
        <v>0</v>
      </c>
      <c r="N109" s="187">
        <v>5.0000000000000001E-4</v>
      </c>
      <c r="O109" s="187">
        <f t="shared" si="11"/>
        <v>0</v>
      </c>
      <c r="P109" s="187">
        <v>0</v>
      </c>
      <c r="Q109" s="187">
        <f t="shared" si="12"/>
        <v>0</v>
      </c>
      <c r="R109" s="187" t="s">
        <v>554</v>
      </c>
      <c r="S109" s="187" t="s">
        <v>189</v>
      </c>
      <c r="T109" s="188" t="s">
        <v>209</v>
      </c>
      <c r="U109" s="156">
        <v>0.37</v>
      </c>
      <c r="V109" s="156">
        <f t="shared" si="13"/>
        <v>0.37</v>
      </c>
      <c r="W109" s="156"/>
      <c r="X109" s="156" t="s">
        <v>210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211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64">
        <v>59</v>
      </c>
      <c r="B110" s="165" t="s">
        <v>1053</v>
      </c>
      <c r="C110" s="174" t="s">
        <v>1054</v>
      </c>
      <c r="D110" s="166" t="s">
        <v>252</v>
      </c>
      <c r="E110" s="167">
        <v>0.11669</v>
      </c>
      <c r="F110" s="168"/>
      <c r="G110" s="169">
        <f t="shared" si="7"/>
        <v>0</v>
      </c>
      <c r="H110" s="168"/>
      <c r="I110" s="169">
        <f t="shared" si="8"/>
        <v>0</v>
      </c>
      <c r="J110" s="168"/>
      <c r="K110" s="169">
        <f t="shared" si="9"/>
        <v>0</v>
      </c>
      <c r="L110" s="169">
        <v>15</v>
      </c>
      <c r="M110" s="169">
        <f t="shared" si="10"/>
        <v>0</v>
      </c>
      <c r="N110" s="169">
        <v>0</v>
      </c>
      <c r="O110" s="169">
        <f t="shared" si="11"/>
        <v>0</v>
      </c>
      <c r="P110" s="169">
        <v>0</v>
      </c>
      <c r="Q110" s="169">
        <f t="shared" si="12"/>
        <v>0</v>
      </c>
      <c r="R110" s="169" t="s">
        <v>554</v>
      </c>
      <c r="S110" s="169" t="s">
        <v>189</v>
      </c>
      <c r="T110" s="170" t="s">
        <v>209</v>
      </c>
      <c r="U110" s="156">
        <v>1.5169999999999999</v>
      </c>
      <c r="V110" s="156">
        <f t="shared" si="13"/>
        <v>0.18</v>
      </c>
      <c r="W110" s="156"/>
      <c r="X110" s="156" t="s">
        <v>502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503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60" t="s">
        <v>753</v>
      </c>
      <c r="D111" s="261"/>
      <c r="E111" s="261"/>
      <c r="F111" s="261"/>
      <c r="G111" s="261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213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x14ac:dyDescent="0.2">
      <c r="A112" s="158" t="s">
        <v>184</v>
      </c>
      <c r="B112" s="159" t="s">
        <v>111</v>
      </c>
      <c r="C112" s="173" t="s">
        <v>112</v>
      </c>
      <c r="D112" s="160"/>
      <c r="E112" s="161"/>
      <c r="F112" s="162"/>
      <c r="G112" s="162">
        <f>SUMIF(AG113:AG117,"&lt;&gt;NOR",G113:G117)</f>
        <v>0</v>
      </c>
      <c r="H112" s="162"/>
      <c r="I112" s="162">
        <f>SUM(I113:I117)</f>
        <v>0</v>
      </c>
      <c r="J112" s="162"/>
      <c r="K112" s="162">
        <f>SUM(K113:K117)</f>
        <v>0</v>
      </c>
      <c r="L112" s="162"/>
      <c r="M112" s="162">
        <f>SUM(M113:M117)</f>
        <v>0</v>
      </c>
      <c r="N112" s="162"/>
      <c r="O112" s="162">
        <f>SUM(O113:O117)</f>
        <v>0.01</v>
      </c>
      <c r="P112" s="162"/>
      <c r="Q112" s="162">
        <f>SUM(Q113:Q117)</f>
        <v>0</v>
      </c>
      <c r="R112" s="162"/>
      <c r="S112" s="162"/>
      <c r="T112" s="163"/>
      <c r="U112" s="157"/>
      <c r="V112" s="157">
        <f>SUM(V113:V117)</f>
        <v>1.78</v>
      </c>
      <c r="W112" s="157"/>
      <c r="X112" s="157"/>
      <c r="AG112" t="s">
        <v>185</v>
      </c>
    </row>
    <row r="113" spans="1:60" ht="45" outlineLevel="1" x14ac:dyDescent="0.2">
      <c r="A113" s="164">
        <v>60</v>
      </c>
      <c r="B113" s="165" t="s">
        <v>1055</v>
      </c>
      <c r="C113" s="174" t="s">
        <v>1056</v>
      </c>
      <c r="D113" s="166" t="s">
        <v>558</v>
      </c>
      <c r="E113" s="167">
        <v>1</v>
      </c>
      <c r="F113" s="168"/>
      <c r="G113" s="169">
        <f>ROUND(E113*F113,2)</f>
        <v>0</v>
      </c>
      <c r="H113" s="168"/>
      <c r="I113" s="169">
        <f>ROUND(E113*H113,2)</f>
        <v>0</v>
      </c>
      <c r="J113" s="168"/>
      <c r="K113" s="169">
        <f>ROUND(E113*J113,2)</f>
        <v>0</v>
      </c>
      <c r="L113" s="169">
        <v>15</v>
      </c>
      <c r="M113" s="169">
        <f>G113*(1+L113/100)</f>
        <v>0</v>
      </c>
      <c r="N113" s="169">
        <v>7.0099999999999997E-3</v>
      </c>
      <c r="O113" s="169">
        <f>ROUND(E113*N113,2)</f>
        <v>0.01</v>
      </c>
      <c r="P113" s="169">
        <v>0</v>
      </c>
      <c r="Q113" s="169">
        <f>ROUND(E113*P113,2)</f>
        <v>0</v>
      </c>
      <c r="R113" s="169" t="s">
        <v>554</v>
      </c>
      <c r="S113" s="169" t="s">
        <v>189</v>
      </c>
      <c r="T113" s="170" t="s">
        <v>209</v>
      </c>
      <c r="U113" s="156">
        <v>1.77</v>
      </c>
      <c r="V113" s="156">
        <f>ROUND(E113*U113,2)</f>
        <v>1.77</v>
      </c>
      <c r="W113" s="156"/>
      <c r="X113" s="156" t="s">
        <v>210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211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49" t="s">
        <v>1057</v>
      </c>
      <c r="D114" s="250"/>
      <c r="E114" s="250"/>
      <c r="F114" s="250"/>
      <c r="G114" s="250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194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82">
        <v>61</v>
      </c>
      <c r="B115" s="183" t="s">
        <v>1058</v>
      </c>
      <c r="C115" s="191" t="s">
        <v>1059</v>
      </c>
      <c r="D115" s="184" t="s">
        <v>247</v>
      </c>
      <c r="E115" s="185">
        <v>1</v>
      </c>
      <c r="F115" s="186"/>
      <c r="G115" s="187">
        <f>ROUND(E115*F115,2)</f>
        <v>0</v>
      </c>
      <c r="H115" s="186"/>
      <c r="I115" s="187">
        <f>ROUND(E115*H115,2)</f>
        <v>0</v>
      </c>
      <c r="J115" s="186"/>
      <c r="K115" s="187">
        <f>ROUND(E115*J115,2)</f>
        <v>0</v>
      </c>
      <c r="L115" s="187">
        <v>15</v>
      </c>
      <c r="M115" s="187">
        <f>G115*(1+L115/100)</f>
        <v>0</v>
      </c>
      <c r="N115" s="187">
        <v>3.8999999999999999E-4</v>
      </c>
      <c r="O115" s="187">
        <f>ROUND(E115*N115,2)</f>
        <v>0</v>
      </c>
      <c r="P115" s="187">
        <v>0</v>
      </c>
      <c r="Q115" s="187">
        <f>ROUND(E115*P115,2)</f>
        <v>0</v>
      </c>
      <c r="R115" s="187" t="s">
        <v>285</v>
      </c>
      <c r="S115" s="187" t="s">
        <v>189</v>
      </c>
      <c r="T115" s="188" t="s">
        <v>209</v>
      </c>
      <c r="U115" s="156">
        <v>0</v>
      </c>
      <c r="V115" s="156">
        <f>ROUND(E115*U115,2)</f>
        <v>0</v>
      </c>
      <c r="W115" s="156"/>
      <c r="X115" s="156" t="s">
        <v>286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287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4">
        <v>62</v>
      </c>
      <c r="B116" s="165" t="s">
        <v>1060</v>
      </c>
      <c r="C116" s="174" t="s">
        <v>1061</v>
      </c>
      <c r="D116" s="166" t="s">
        <v>252</v>
      </c>
      <c r="E116" s="167">
        <v>7.4000000000000003E-3</v>
      </c>
      <c r="F116" s="168"/>
      <c r="G116" s="169">
        <f>ROUND(E116*F116,2)</f>
        <v>0</v>
      </c>
      <c r="H116" s="168"/>
      <c r="I116" s="169">
        <f>ROUND(E116*H116,2)</f>
        <v>0</v>
      </c>
      <c r="J116" s="168"/>
      <c r="K116" s="169">
        <f>ROUND(E116*J116,2)</f>
        <v>0</v>
      </c>
      <c r="L116" s="169">
        <v>15</v>
      </c>
      <c r="M116" s="169">
        <f>G116*(1+L116/100)</f>
        <v>0</v>
      </c>
      <c r="N116" s="169">
        <v>0</v>
      </c>
      <c r="O116" s="169">
        <f>ROUND(E116*N116,2)</f>
        <v>0</v>
      </c>
      <c r="P116" s="169">
        <v>0</v>
      </c>
      <c r="Q116" s="169">
        <f>ROUND(E116*P116,2)</f>
        <v>0</v>
      </c>
      <c r="R116" s="169" t="s">
        <v>554</v>
      </c>
      <c r="S116" s="169" t="s">
        <v>189</v>
      </c>
      <c r="T116" s="170" t="s">
        <v>209</v>
      </c>
      <c r="U116" s="156">
        <v>1.667</v>
      </c>
      <c r="V116" s="156">
        <f>ROUND(E116*U116,2)</f>
        <v>0.01</v>
      </c>
      <c r="W116" s="156"/>
      <c r="X116" s="156" t="s">
        <v>502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503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60" t="s">
        <v>753</v>
      </c>
      <c r="D117" s="261"/>
      <c r="E117" s="261"/>
      <c r="F117" s="261"/>
      <c r="G117" s="261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213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58" t="s">
        <v>184</v>
      </c>
      <c r="B118" s="159" t="s">
        <v>150</v>
      </c>
      <c r="C118" s="173" t="s">
        <v>151</v>
      </c>
      <c r="D118" s="160"/>
      <c r="E118" s="161"/>
      <c r="F118" s="162"/>
      <c r="G118" s="162">
        <f>SUMIF(AG119:AG124,"&lt;&gt;NOR",G119:G124)</f>
        <v>0</v>
      </c>
      <c r="H118" s="162"/>
      <c r="I118" s="162">
        <f>SUM(I119:I124)</f>
        <v>0</v>
      </c>
      <c r="J118" s="162"/>
      <c r="K118" s="162">
        <f>SUM(K119:K124)</f>
        <v>0</v>
      </c>
      <c r="L118" s="162"/>
      <c r="M118" s="162">
        <f>SUM(M119:M124)</f>
        <v>0</v>
      </c>
      <c r="N118" s="162"/>
      <c r="O118" s="162">
        <f>SUM(O119:O124)</f>
        <v>0</v>
      </c>
      <c r="P118" s="162"/>
      <c r="Q118" s="162">
        <f>SUM(Q119:Q124)</f>
        <v>0</v>
      </c>
      <c r="R118" s="162"/>
      <c r="S118" s="162"/>
      <c r="T118" s="163"/>
      <c r="U118" s="157"/>
      <c r="V118" s="157">
        <f>SUM(V119:V124)</f>
        <v>0.97</v>
      </c>
      <c r="W118" s="157"/>
      <c r="X118" s="157"/>
      <c r="AG118" t="s">
        <v>185</v>
      </c>
    </row>
    <row r="119" spans="1:60" outlineLevel="1" x14ac:dyDescent="0.2">
      <c r="A119" s="182">
        <v>63</v>
      </c>
      <c r="B119" s="183" t="s">
        <v>1062</v>
      </c>
      <c r="C119" s="191" t="s">
        <v>1063</v>
      </c>
      <c r="D119" s="184" t="s">
        <v>252</v>
      </c>
      <c r="E119" s="185">
        <v>0.313</v>
      </c>
      <c r="F119" s="186"/>
      <c r="G119" s="187">
        <f>ROUND(E119*F119,2)</f>
        <v>0</v>
      </c>
      <c r="H119" s="186"/>
      <c r="I119" s="187">
        <f>ROUND(E119*H119,2)</f>
        <v>0</v>
      </c>
      <c r="J119" s="186"/>
      <c r="K119" s="187">
        <f>ROUND(E119*J119,2)</f>
        <v>0</v>
      </c>
      <c r="L119" s="187">
        <v>15</v>
      </c>
      <c r="M119" s="187">
        <f>G119*(1+L119/100)</f>
        <v>0</v>
      </c>
      <c r="N119" s="187">
        <v>0</v>
      </c>
      <c r="O119" s="187">
        <f>ROUND(E119*N119,2)</f>
        <v>0</v>
      </c>
      <c r="P119" s="187">
        <v>0</v>
      </c>
      <c r="Q119" s="187">
        <f>ROUND(E119*P119,2)</f>
        <v>0</v>
      </c>
      <c r="R119" s="187"/>
      <c r="S119" s="187" t="s">
        <v>189</v>
      </c>
      <c r="T119" s="188" t="s">
        <v>209</v>
      </c>
      <c r="U119" s="156">
        <v>2.6120000000000001</v>
      </c>
      <c r="V119" s="156">
        <f>ROUND(E119*U119,2)</f>
        <v>0.82</v>
      </c>
      <c r="W119" s="156"/>
      <c r="X119" s="156" t="s">
        <v>841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842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4">
        <v>64</v>
      </c>
      <c r="B120" s="165" t="s">
        <v>1064</v>
      </c>
      <c r="C120" s="174" t="s">
        <v>1065</v>
      </c>
      <c r="D120" s="166" t="s">
        <v>252</v>
      </c>
      <c r="E120" s="167">
        <v>0.313</v>
      </c>
      <c r="F120" s="168"/>
      <c r="G120" s="169">
        <f>ROUND(E120*F120,2)</f>
        <v>0</v>
      </c>
      <c r="H120" s="168"/>
      <c r="I120" s="169">
        <f>ROUND(E120*H120,2)</f>
        <v>0</v>
      </c>
      <c r="J120" s="168"/>
      <c r="K120" s="169">
        <f>ROUND(E120*J120,2)</f>
        <v>0</v>
      </c>
      <c r="L120" s="169">
        <v>15</v>
      </c>
      <c r="M120" s="169">
        <f>G120*(1+L120/100)</f>
        <v>0</v>
      </c>
      <c r="N120" s="169">
        <v>0</v>
      </c>
      <c r="O120" s="169">
        <f>ROUND(E120*N120,2)</f>
        <v>0</v>
      </c>
      <c r="P120" s="169">
        <v>0</v>
      </c>
      <c r="Q120" s="169">
        <f>ROUND(E120*P120,2)</f>
        <v>0</v>
      </c>
      <c r="R120" s="169" t="s">
        <v>1066</v>
      </c>
      <c r="S120" s="169" t="s">
        <v>189</v>
      </c>
      <c r="T120" s="170" t="s">
        <v>209</v>
      </c>
      <c r="U120" s="156">
        <v>6.0000000000000001E-3</v>
      </c>
      <c r="V120" s="156">
        <f>ROUND(E120*U120,2)</f>
        <v>0</v>
      </c>
      <c r="W120" s="156"/>
      <c r="X120" s="156" t="s">
        <v>841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842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60" t="s">
        <v>1067</v>
      </c>
      <c r="D121" s="261"/>
      <c r="E121" s="261"/>
      <c r="F121" s="261"/>
      <c r="G121" s="261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213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82">
        <v>65</v>
      </c>
      <c r="B122" s="183" t="s">
        <v>839</v>
      </c>
      <c r="C122" s="191" t="s">
        <v>840</v>
      </c>
      <c r="D122" s="184" t="s">
        <v>252</v>
      </c>
      <c r="E122" s="185">
        <v>0.313</v>
      </c>
      <c r="F122" s="186"/>
      <c r="G122" s="187">
        <f>ROUND(E122*F122,2)</f>
        <v>0</v>
      </c>
      <c r="H122" s="186"/>
      <c r="I122" s="187">
        <f>ROUND(E122*H122,2)</f>
        <v>0</v>
      </c>
      <c r="J122" s="186"/>
      <c r="K122" s="187">
        <f>ROUND(E122*J122,2)</f>
        <v>0</v>
      </c>
      <c r="L122" s="187">
        <v>15</v>
      </c>
      <c r="M122" s="187">
        <f>G122*(1+L122/100)</f>
        <v>0</v>
      </c>
      <c r="N122" s="187">
        <v>0</v>
      </c>
      <c r="O122" s="187">
        <f>ROUND(E122*N122,2)</f>
        <v>0</v>
      </c>
      <c r="P122" s="187">
        <v>0</v>
      </c>
      <c r="Q122" s="187">
        <f>ROUND(E122*P122,2)</f>
        <v>0</v>
      </c>
      <c r="R122" s="187" t="s">
        <v>418</v>
      </c>
      <c r="S122" s="187" t="s">
        <v>189</v>
      </c>
      <c r="T122" s="188" t="s">
        <v>209</v>
      </c>
      <c r="U122" s="156">
        <v>0.49</v>
      </c>
      <c r="V122" s="156">
        <f>ROUND(E122*U122,2)</f>
        <v>0.15</v>
      </c>
      <c r="W122" s="156"/>
      <c r="X122" s="156" t="s">
        <v>841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842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82">
        <v>66</v>
      </c>
      <c r="B123" s="183" t="s">
        <v>845</v>
      </c>
      <c r="C123" s="191" t="s">
        <v>846</v>
      </c>
      <c r="D123" s="184" t="s">
        <v>252</v>
      </c>
      <c r="E123" s="185">
        <v>4.6950000000000003</v>
      </c>
      <c r="F123" s="186"/>
      <c r="G123" s="187">
        <f>ROUND(E123*F123,2)</f>
        <v>0</v>
      </c>
      <c r="H123" s="186"/>
      <c r="I123" s="187">
        <f>ROUND(E123*H123,2)</f>
        <v>0</v>
      </c>
      <c r="J123" s="186"/>
      <c r="K123" s="187">
        <f>ROUND(E123*J123,2)</f>
        <v>0</v>
      </c>
      <c r="L123" s="187">
        <v>15</v>
      </c>
      <c r="M123" s="187">
        <f>G123*(1+L123/100)</f>
        <v>0</v>
      </c>
      <c r="N123" s="187">
        <v>0</v>
      </c>
      <c r="O123" s="187">
        <f>ROUND(E123*N123,2)</f>
        <v>0</v>
      </c>
      <c r="P123" s="187">
        <v>0</v>
      </c>
      <c r="Q123" s="187">
        <f>ROUND(E123*P123,2)</f>
        <v>0</v>
      </c>
      <c r="R123" s="187" t="s">
        <v>418</v>
      </c>
      <c r="S123" s="187" t="s">
        <v>189</v>
      </c>
      <c r="T123" s="188" t="s">
        <v>209</v>
      </c>
      <c r="U123" s="156">
        <v>0</v>
      </c>
      <c r="V123" s="156">
        <f>ROUND(E123*U123,2)</f>
        <v>0</v>
      </c>
      <c r="W123" s="156"/>
      <c r="X123" s="156" t="s">
        <v>841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842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2">
        <v>67</v>
      </c>
      <c r="B124" s="183" t="s">
        <v>821</v>
      </c>
      <c r="C124" s="191" t="s">
        <v>822</v>
      </c>
      <c r="D124" s="184" t="s">
        <v>252</v>
      </c>
      <c r="E124" s="185">
        <v>0.313</v>
      </c>
      <c r="F124" s="186"/>
      <c r="G124" s="187">
        <f>ROUND(E124*F124,2)</f>
        <v>0</v>
      </c>
      <c r="H124" s="186"/>
      <c r="I124" s="187">
        <f>ROUND(E124*H124,2)</f>
        <v>0</v>
      </c>
      <c r="J124" s="186"/>
      <c r="K124" s="187">
        <f>ROUND(E124*J124,2)</f>
        <v>0</v>
      </c>
      <c r="L124" s="187">
        <v>15</v>
      </c>
      <c r="M124" s="187">
        <f>G124*(1+L124/100)</f>
        <v>0</v>
      </c>
      <c r="N124" s="187">
        <v>0</v>
      </c>
      <c r="O124" s="187">
        <f>ROUND(E124*N124,2)</f>
        <v>0</v>
      </c>
      <c r="P124" s="187">
        <v>0</v>
      </c>
      <c r="Q124" s="187">
        <f>ROUND(E124*P124,2)</f>
        <v>0</v>
      </c>
      <c r="R124" s="187" t="s">
        <v>418</v>
      </c>
      <c r="S124" s="187" t="s">
        <v>189</v>
      </c>
      <c r="T124" s="188" t="s">
        <v>209</v>
      </c>
      <c r="U124" s="156">
        <v>0</v>
      </c>
      <c r="V124" s="156">
        <f>ROUND(E124*U124,2)</f>
        <v>0</v>
      </c>
      <c r="W124" s="156"/>
      <c r="X124" s="156" t="s">
        <v>841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842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158" t="s">
        <v>184</v>
      </c>
      <c r="B125" s="159" t="s">
        <v>153</v>
      </c>
      <c r="C125" s="173" t="s">
        <v>27</v>
      </c>
      <c r="D125" s="160"/>
      <c r="E125" s="161"/>
      <c r="F125" s="162"/>
      <c r="G125" s="162">
        <f>SUMIF(AG126:AG126,"&lt;&gt;NOR",G126:G126)</f>
        <v>0</v>
      </c>
      <c r="H125" s="162"/>
      <c r="I125" s="162">
        <f>SUM(I126:I126)</f>
        <v>0</v>
      </c>
      <c r="J125" s="162"/>
      <c r="K125" s="162">
        <f>SUM(K126:K126)</f>
        <v>0</v>
      </c>
      <c r="L125" s="162"/>
      <c r="M125" s="162">
        <f>SUM(M126:M126)</f>
        <v>0</v>
      </c>
      <c r="N125" s="162"/>
      <c r="O125" s="162">
        <f>SUM(O126:O126)</f>
        <v>0</v>
      </c>
      <c r="P125" s="162"/>
      <c r="Q125" s="162">
        <f>SUM(Q126:Q126)</f>
        <v>0</v>
      </c>
      <c r="R125" s="162"/>
      <c r="S125" s="162"/>
      <c r="T125" s="163"/>
      <c r="U125" s="157"/>
      <c r="V125" s="157">
        <f>SUM(V126:V126)</f>
        <v>0</v>
      </c>
      <c r="W125" s="157"/>
      <c r="X125" s="157"/>
      <c r="AG125" t="s">
        <v>185</v>
      </c>
    </row>
    <row r="126" spans="1:60" outlineLevel="1" x14ac:dyDescent="0.2">
      <c r="A126" s="182">
        <v>68</v>
      </c>
      <c r="B126" s="183" t="s">
        <v>186</v>
      </c>
      <c r="C126" s="191" t="s">
        <v>187</v>
      </c>
      <c r="D126" s="184" t="s">
        <v>188</v>
      </c>
      <c r="E126" s="185">
        <v>1</v>
      </c>
      <c r="F126" s="186"/>
      <c r="G126" s="187">
        <f>ROUND(E126*F126,2)</f>
        <v>0</v>
      </c>
      <c r="H126" s="186"/>
      <c r="I126" s="187">
        <f>ROUND(E126*H126,2)</f>
        <v>0</v>
      </c>
      <c r="J126" s="186"/>
      <c r="K126" s="187">
        <f>ROUND(E126*J126,2)</f>
        <v>0</v>
      </c>
      <c r="L126" s="187">
        <v>15</v>
      </c>
      <c r="M126" s="187">
        <f>G126*(1+L126/100)</f>
        <v>0</v>
      </c>
      <c r="N126" s="187">
        <v>0</v>
      </c>
      <c r="O126" s="187">
        <f>ROUND(E126*N126,2)</f>
        <v>0</v>
      </c>
      <c r="P126" s="187">
        <v>0</v>
      </c>
      <c r="Q126" s="187">
        <f>ROUND(E126*P126,2)</f>
        <v>0</v>
      </c>
      <c r="R126" s="187"/>
      <c r="S126" s="187" t="s">
        <v>189</v>
      </c>
      <c r="T126" s="188" t="s">
        <v>190</v>
      </c>
      <c r="U126" s="156">
        <v>0</v>
      </c>
      <c r="V126" s="156">
        <f>ROUND(E126*U126,2)</f>
        <v>0</v>
      </c>
      <c r="W126" s="156"/>
      <c r="X126" s="156" t="s">
        <v>191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192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158" t="s">
        <v>184</v>
      </c>
      <c r="B127" s="159" t="s">
        <v>154</v>
      </c>
      <c r="C127" s="173" t="s">
        <v>28</v>
      </c>
      <c r="D127" s="160"/>
      <c r="E127" s="161"/>
      <c r="F127" s="162"/>
      <c r="G127" s="162">
        <f>SUMIF(AG128:AG129,"&lt;&gt;NOR",G128:G129)</f>
        <v>0</v>
      </c>
      <c r="H127" s="162"/>
      <c r="I127" s="162">
        <f>SUM(I128:I129)</f>
        <v>0</v>
      </c>
      <c r="J127" s="162"/>
      <c r="K127" s="162">
        <f>SUM(K128:K129)</f>
        <v>0</v>
      </c>
      <c r="L127" s="162"/>
      <c r="M127" s="162">
        <f>SUM(M128:M129)</f>
        <v>0</v>
      </c>
      <c r="N127" s="162"/>
      <c r="O127" s="162">
        <f>SUM(O128:O129)</f>
        <v>0</v>
      </c>
      <c r="P127" s="162"/>
      <c r="Q127" s="162">
        <f>SUM(Q128:Q129)</f>
        <v>0</v>
      </c>
      <c r="R127" s="162"/>
      <c r="S127" s="162"/>
      <c r="T127" s="163"/>
      <c r="U127" s="157"/>
      <c r="V127" s="157">
        <f>SUM(V128:V129)</f>
        <v>0</v>
      </c>
      <c r="W127" s="157"/>
      <c r="X127" s="157"/>
      <c r="AG127" t="s">
        <v>185</v>
      </c>
    </row>
    <row r="128" spans="1:60" outlineLevel="1" x14ac:dyDescent="0.2">
      <c r="A128" s="182">
        <v>69</v>
      </c>
      <c r="B128" s="183" t="s">
        <v>1068</v>
      </c>
      <c r="C128" s="191" t="s">
        <v>1069</v>
      </c>
      <c r="D128" s="184" t="s">
        <v>188</v>
      </c>
      <c r="E128" s="185">
        <v>1</v>
      </c>
      <c r="F128" s="186"/>
      <c r="G128" s="187">
        <f>ROUND(E128*F128,2)</f>
        <v>0</v>
      </c>
      <c r="H128" s="186"/>
      <c r="I128" s="187">
        <f>ROUND(E128*H128,2)</f>
        <v>0</v>
      </c>
      <c r="J128" s="186"/>
      <c r="K128" s="187">
        <f>ROUND(E128*J128,2)</f>
        <v>0</v>
      </c>
      <c r="L128" s="187">
        <v>15</v>
      </c>
      <c r="M128" s="187">
        <f>G128*(1+L128/100)</f>
        <v>0</v>
      </c>
      <c r="N128" s="187">
        <v>0</v>
      </c>
      <c r="O128" s="187">
        <f>ROUND(E128*N128,2)</f>
        <v>0</v>
      </c>
      <c r="P128" s="187">
        <v>0</v>
      </c>
      <c r="Q128" s="187">
        <f>ROUND(E128*P128,2)</f>
        <v>0</v>
      </c>
      <c r="R128" s="187"/>
      <c r="S128" s="187" t="s">
        <v>189</v>
      </c>
      <c r="T128" s="188" t="s">
        <v>190</v>
      </c>
      <c r="U128" s="156">
        <v>0</v>
      </c>
      <c r="V128" s="156">
        <f>ROUND(E128*U128,2)</f>
        <v>0</v>
      </c>
      <c r="W128" s="156"/>
      <c r="X128" s="156" t="s">
        <v>191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1070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64">
        <v>70</v>
      </c>
      <c r="B129" s="165" t="s">
        <v>1071</v>
      </c>
      <c r="C129" s="174" t="s">
        <v>1072</v>
      </c>
      <c r="D129" s="166" t="s">
        <v>188</v>
      </c>
      <c r="E129" s="167">
        <v>1</v>
      </c>
      <c r="F129" s="168"/>
      <c r="G129" s="169">
        <f>ROUND(E129*F129,2)</f>
        <v>0</v>
      </c>
      <c r="H129" s="168"/>
      <c r="I129" s="169">
        <f>ROUND(E129*H129,2)</f>
        <v>0</v>
      </c>
      <c r="J129" s="168"/>
      <c r="K129" s="169">
        <f>ROUND(E129*J129,2)</f>
        <v>0</v>
      </c>
      <c r="L129" s="169">
        <v>15</v>
      </c>
      <c r="M129" s="169">
        <f>G129*(1+L129/100)</f>
        <v>0</v>
      </c>
      <c r="N129" s="169">
        <v>0</v>
      </c>
      <c r="O129" s="169">
        <f>ROUND(E129*N129,2)</f>
        <v>0</v>
      </c>
      <c r="P129" s="169">
        <v>0</v>
      </c>
      <c r="Q129" s="169">
        <f>ROUND(E129*P129,2)</f>
        <v>0</v>
      </c>
      <c r="R129" s="169"/>
      <c r="S129" s="169" t="s">
        <v>189</v>
      </c>
      <c r="T129" s="170" t="s">
        <v>190</v>
      </c>
      <c r="U129" s="156">
        <v>0</v>
      </c>
      <c r="V129" s="156">
        <f>ROUND(E129*U129,2)</f>
        <v>0</v>
      </c>
      <c r="W129" s="156"/>
      <c r="X129" s="156" t="s">
        <v>191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192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3"/>
      <c r="B130" s="4"/>
      <c r="C130" s="175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E130">
        <v>15</v>
      </c>
      <c r="AF130">
        <v>21</v>
      </c>
      <c r="AG130" t="s">
        <v>171</v>
      </c>
    </row>
    <row r="131" spans="1:60" x14ac:dyDescent="0.2">
      <c r="A131" s="150"/>
      <c r="B131" s="151" t="s">
        <v>29</v>
      </c>
      <c r="C131" s="176"/>
      <c r="D131" s="152"/>
      <c r="E131" s="153"/>
      <c r="F131" s="153"/>
      <c r="G131" s="172">
        <f>G8+G20+G23+G33+G36+G59+G87+G112+G118+G125+G127</f>
        <v>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AE131">
        <f>SUMIF(L7:L129,AE130,G7:G129)</f>
        <v>0</v>
      </c>
      <c r="AF131">
        <f>SUMIF(L7:L129,AF130,G7:G129)</f>
        <v>0</v>
      </c>
      <c r="AG131" t="s">
        <v>202</v>
      </c>
    </row>
    <row r="132" spans="1:60" x14ac:dyDescent="0.2">
      <c r="C132" s="177"/>
      <c r="D132" s="10"/>
      <c r="AG132" t="s">
        <v>203</v>
      </c>
    </row>
    <row r="133" spans="1:60" x14ac:dyDescent="0.2">
      <c r="D133" s="10"/>
    </row>
    <row r="134" spans="1:60" x14ac:dyDescent="0.2">
      <c r="D134" s="10"/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g2Ugck0wSlN3CdKyWih2Bo5ZPaiejHLi0B87j1QR8orYXrqhRntGIVeEMTyP1MRkfTLU5MjHLnX29iqQyckNA==" saltValue="1M564agRPqwrjxJnkpiLFA==" spinCount="100000" sheet="1"/>
  <mergeCells count="36">
    <mergeCell ref="C31:G31"/>
    <mergeCell ref="A1:G1"/>
    <mergeCell ref="C2:G2"/>
    <mergeCell ref="C3:G3"/>
    <mergeCell ref="C4:G4"/>
    <mergeCell ref="C10:G10"/>
    <mergeCell ref="C13:G13"/>
    <mergeCell ref="C16:G16"/>
    <mergeCell ref="C19:G19"/>
    <mergeCell ref="C22:G22"/>
    <mergeCell ref="C25:G25"/>
    <mergeCell ref="C28:G28"/>
    <mergeCell ref="C63:G63"/>
    <mergeCell ref="C35:G35"/>
    <mergeCell ref="C38:G38"/>
    <mergeCell ref="C40:G40"/>
    <mergeCell ref="C41:G41"/>
    <mergeCell ref="C43:G43"/>
    <mergeCell ref="C45:G45"/>
    <mergeCell ref="C47:G47"/>
    <mergeCell ref="C49:G49"/>
    <mergeCell ref="C51:G51"/>
    <mergeCell ref="C58:G58"/>
    <mergeCell ref="C62:G62"/>
    <mergeCell ref="C121:G121"/>
    <mergeCell ref="C64:G64"/>
    <mergeCell ref="C66:G66"/>
    <mergeCell ref="C67:G67"/>
    <mergeCell ref="C68:G68"/>
    <mergeCell ref="C70:G70"/>
    <mergeCell ref="C72:G72"/>
    <mergeCell ref="C81:G81"/>
    <mergeCell ref="C84:G84"/>
    <mergeCell ref="C111:G111"/>
    <mergeCell ref="C114:G114"/>
    <mergeCell ref="C117:G1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204</v>
      </c>
      <c r="B1" s="251"/>
      <c r="C1" s="251"/>
      <c r="D1" s="251"/>
      <c r="E1" s="251"/>
      <c r="F1" s="251"/>
      <c r="G1" s="251"/>
      <c r="AG1" t="s">
        <v>156</v>
      </c>
    </row>
    <row r="2" spans="1:60" ht="24.95" customHeight="1" x14ac:dyDescent="0.2">
      <c r="A2" s="139" t="s">
        <v>7</v>
      </c>
      <c r="B2" s="49" t="s">
        <v>44</v>
      </c>
      <c r="C2" s="252" t="s">
        <v>45</v>
      </c>
      <c r="D2" s="253"/>
      <c r="E2" s="253"/>
      <c r="F2" s="253"/>
      <c r="G2" s="254"/>
      <c r="AG2" t="s">
        <v>157</v>
      </c>
    </row>
    <row r="3" spans="1:60" ht="24.95" customHeight="1" x14ac:dyDescent="0.2">
      <c r="A3" s="139" t="s">
        <v>8</v>
      </c>
      <c r="B3" s="49" t="s">
        <v>59</v>
      </c>
      <c r="C3" s="252" t="s">
        <v>69</v>
      </c>
      <c r="D3" s="253"/>
      <c r="E3" s="253"/>
      <c r="F3" s="253"/>
      <c r="G3" s="254"/>
      <c r="AC3" s="121" t="s">
        <v>157</v>
      </c>
      <c r="AG3" t="s">
        <v>161</v>
      </c>
    </row>
    <row r="4" spans="1:60" ht="24.95" customHeight="1" x14ac:dyDescent="0.2">
      <c r="A4" s="140" t="s">
        <v>9</v>
      </c>
      <c r="B4" s="141" t="s">
        <v>63</v>
      </c>
      <c r="C4" s="255" t="s">
        <v>64</v>
      </c>
      <c r="D4" s="256"/>
      <c r="E4" s="256"/>
      <c r="F4" s="256"/>
      <c r="G4" s="257"/>
      <c r="AG4" t="s">
        <v>162</v>
      </c>
    </row>
    <row r="5" spans="1:60" x14ac:dyDescent="0.2">
      <c r="D5" s="10"/>
    </row>
    <row r="6" spans="1:60" ht="38.25" x14ac:dyDescent="0.2">
      <c r="A6" s="143" t="s">
        <v>163</v>
      </c>
      <c r="B6" s="145" t="s">
        <v>164</v>
      </c>
      <c r="C6" s="145" t="s">
        <v>165</v>
      </c>
      <c r="D6" s="144" t="s">
        <v>166</v>
      </c>
      <c r="E6" s="143" t="s">
        <v>167</v>
      </c>
      <c r="F6" s="142" t="s">
        <v>168</v>
      </c>
      <c r="G6" s="143" t="s">
        <v>29</v>
      </c>
      <c r="H6" s="146" t="s">
        <v>30</v>
      </c>
      <c r="I6" s="146" t="s">
        <v>169</v>
      </c>
      <c r="J6" s="146" t="s">
        <v>31</v>
      </c>
      <c r="K6" s="146" t="s">
        <v>170</v>
      </c>
      <c r="L6" s="146" t="s">
        <v>171</v>
      </c>
      <c r="M6" s="146" t="s">
        <v>172</v>
      </c>
      <c r="N6" s="146" t="s">
        <v>173</v>
      </c>
      <c r="O6" s="146" t="s">
        <v>174</v>
      </c>
      <c r="P6" s="146" t="s">
        <v>175</v>
      </c>
      <c r="Q6" s="146" t="s">
        <v>176</v>
      </c>
      <c r="R6" s="146" t="s">
        <v>177</v>
      </c>
      <c r="S6" s="146" t="s">
        <v>178</v>
      </c>
      <c r="T6" s="146" t="s">
        <v>179</v>
      </c>
      <c r="U6" s="146" t="s">
        <v>180</v>
      </c>
      <c r="V6" s="146" t="s">
        <v>181</v>
      </c>
      <c r="W6" s="146" t="s">
        <v>182</v>
      </c>
      <c r="X6" s="146" t="s">
        <v>183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184</v>
      </c>
      <c r="B8" s="159" t="s">
        <v>78</v>
      </c>
      <c r="C8" s="173" t="s">
        <v>79</v>
      </c>
      <c r="D8" s="160"/>
      <c r="E8" s="161"/>
      <c r="F8" s="162"/>
      <c r="G8" s="162">
        <f>SUMIF(AG9:AG10,"&lt;&gt;NOR",G9:G10)</f>
        <v>0</v>
      </c>
      <c r="H8" s="162"/>
      <c r="I8" s="162">
        <f>SUM(I9:I10)</f>
        <v>0</v>
      </c>
      <c r="J8" s="162"/>
      <c r="K8" s="162">
        <f>SUM(K9:K10)</f>
        <v>0</v>
      </c>
      <c r="L8" s="162"/>
      <c r="M8" s="162">
        <f>SUM(M9:M10)</f>
        <v>0</v>
      </c>
      <c r="N8" s="162"/>
      <c r="O8" s="162">
        <f>SUM(O9:O10)</f>
        <v>0.08</v>
      </c>
      <c r="P8" s="162"/>
      <c r="Q8" s="162">
        <f>SUM(Q9:Q10)</f>
        <v>0</v>
      </c>
      <c r="R8" s="162"/>
      <c r="S8" s="162"/>
      <c r="T8" s="163"/>
      <c r="U8" s="157"/>
      <c r="V8" s="157">
        <f>SUM(V9:V10)</f>
        <v>1.87</v>
      </c>
      <c r="W8" s="157"/>
      <c r="X8" s="157"/>
      <c r="AG8" t="s">
        <v>185</v>
      </c>
    </row>
    <row r="9" spans="1:60" ht="22.5" outlineLevel="1" x14ac:dyDescent="0.2">
      <c r="A9" s="164">
        <v>1</v>
      </c>
      <c r="B9" s="165" t="s">
        <v>923</v>
      </c>
      <c r="C9" s="174" t="s">
        <v>924</v>
      </c>
      <c r="D9" s="166" t="s">
        <v>232</v>
      </c>
      <c r="E9" s="167">
        <v>9.5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15</v>
      </c>
      <c r="M9" s="169">
        <f>G9*(1+L9/100)</f>
        <v>0</v>
      </c>
      <c r="N9" s="169">
        <v>8.4899999999999993E-3</v>
      </c>
      <c r="O9" s="169">
        <f>ROUND(E9*N9,2)</f>
        <v>0.08</v>
      </c>
      <c r="P9" s="169">
        <v>0</v>
      </c>
      <c r="Q9" s="169">
        <f>ROUND(E9*P9,2)</f>
        <v>0</v>
      </c>
      <c r="R9" s="169" t="s">
        <v>208</v>
      </c>
      <c r="S9" s="169" t="s">
        <v>925</v>
      </c>
      <c r="T9" s="170" t="s">
        <v>925</v>
      </c>
      <c r="U9" s="156">
        <v>0.19700000000000001</v>
      </c>
      <c r="V9" s="156">
        <f>ROUND(E9*U9,2)</f>
        <v>1.87</v>
      </c>
      <c r="W9" s="156"/>
      <c r="X9" s="156" t="s">
        <v>210</v>
      </c>
      <c r="Y9" s="147"/>
      <c r="Z9" s="147"/>
      <c r="AA9" s="147"/>
      <c r="AB9" s="147"/>
      <c r="AC9" s="147"/>
      <c r="AD9" s="147"/>
      <c r="AE9" s="147"/>
      <c r="AF9" s="147"/>
      <c r="AG9" s="147" t="s">
        <v>211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0" t="s">
        <v>926</v>
      </c>
      <c r="D10" s="261"/>
      <c r="E10" s="261"/>
      <c r="F10" s="261"/>
      <c r="G10" s="26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213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58" t="s">
        <v>184</v>
      </c>
      <c r="B11" s="159" t="s">
        <v>90</v>
      </c>
      <c r="C11" s="173" t="s">
        <v>91</v>
      </c>
      <c r="D11" s="160"/>
      <c r="E11" s="161"/>
      <c r="F11" s="162"/>
      <c r="G11" s="162">
        <f>SUMIF(AG12:AG16,"&lt;&gt;NOR",G12:G16)</f>
        <v>0</v>
      </c>
      <c r="H11" s="162"/>
      <c r="I11" s="162">
        <f>SUM(I12:I16)</f>
        <v>0</v>
      </c>
      <c r="J11" s="162"/>
      <c r="K11" s="162">
        <f>SUM(K12:K16)</f>
        <v>0</v>
      </c>
      <c r="L11" s="162"/>
      <c r="M11" s="162">
        <f>SUM(M12:M16)</f>
        <v>0</v>
      </c>
      <c r="N11" s="162"/>
      <c r="O11" s="162">
        <f>SUM(O12:O16)</f>
        <v>0</v>
      </c>
      <c r="P11" s="162"/>
      <c r="Q11" s="162">
        <f>SUM(Q12:Q16)</f>
        <v>0.13</v>
      </c>
      <c r="R11" s="162"/>
      <c r="S11" s="162"/>
      <c r="T11" s="163"/>
      <c r="U11" s="157"/>
      <c r="V11" s="157">
        <f>SUM(V12:V16)</f>
        <v>4.01</v>
      </c>
      <c r="W11" s="157"/>
      <c r="X11" s="157"/>
      <c r="AG11" t="s">
        <v>185</v>
      </c>
    </row>
    <row r="12" spans="1:60" ht="22.5" outlineLevel="1" x14ac:dyDescent="0.2">
      <c r="A12" s="164">
        <v>2</v>
      </c>
      <c r="B12" s="165" t="s">
        <v>931</v>
      </c>
      <c r="C12" s="174" t="s">
        <v>932</v>
      </c>
      <c r="D12" s="166" t="s">
        <v>232</v>
      </c>
      <c r="E12" s="167">
        <v>9.5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15</v>
      </c>
      <c r="M12" s="169">
        <f>G12*(1+L12/100)</f>
        <v>0</v>
      </c>
      <c r="N12" s="169">
        <v>4.8999999999999998E-4</v>
      </c>
      <c r="O12" s="169">
        <f>ROUND(E12*N12,2)</f>
        <v>0</v>
      </c>
      <c r="P12" s="169">
        <v>8.9999999999999993E-3</v>
      </c>
      <c r="Q12" s="169">
        <f>ROUND(E12*P12,2)</f>
        <v>0.09</v>
      </c>
      <c r="R12" s="169" t="s">
        <v>418</v>
      </c>
      <c r="S12" s="169" t="s">
        <v>189</v>
      </c>
      <c r="T12" s="170" t="s">
        <v>209</v>
      </c>
      <c r="U12" s="156">
        <v>0.247</v>
      </c>
      <c r="V12" s="156">
        <f>ROUND(E12*U12,2)</f>
        <v>2.35</v>
      </c>
      <c r="W12" s="156"/>
      <c r="X12" s="156" t="s">
        <v>210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9" t="s">
        <v>458</v>
      </c>
      <c r="D13" s="250"/>
      <c r="E13" s="250"/>
      <c r="F13" s="250"/>
      <c r="G13" s="250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194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9" t="s">
        <v>1597</v>
      </c>
      <c r="D14" s="178"/>
      <c r="E14" s="179">
        <v>9.5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215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4">
        <v>3</v>
      </c>
      <c r="B15" s="165" t="s">
        <v>1598</v>
      </c>
      <c r="C15" s="174" t="s">
        <v>1599</v>
      </c>
      <c r="D15" s="166" t="s">
        <v>232</v>
      </c>
      <c r="E15" s="167">
        <v>3.5</v>
      </c>
      <c r="F15" s="168"/>
      <c r="G15" s="169">
        <f>ROUND(E15*F15,2)</f>
        <v>0</v>
      </c>
      <c r="H15" s="168"/>
      <c r="I15" s="169">
        <f>ROUND(E15*H15,2)</f>
        <v>0</v>
      </c>
      <c r="J15" s="168"/>
      <c r="K15" s="169">
        <f>ROUND(E15*J15,2)</f>
        <v>0</v>
      </c>
      <c r="L15" s="169">
        <v>15</v>
      </c>
      <c r="M15" s="169">
        <f>G15*(1+L15/100)</f>
        <v>0</v>
      </c>
      <c r="N15" s="169">
        <v>0</v>
      </c>
      <c r="O15" s="169">
        <f>ROUND(E15*N15,2)</f>
        <v>0</v>
      </c>
      <c r="P15" s="169">
        <v>1.0999999999999999E-2</v>
      </c>
      <c r="Q15" s="169">
        <f>ROUND(E15*P15,2)</f>
        <v>0.04</v>
      </c>
      <c r="R15" s="169" t="s">
        <v>418</v>
      </c>
      <c r="S15" s="169" t="s">
        <v>189</v>
      </c>
      <c r="T15" s="170" t="s">
        <v>209</v>
      </c>
      <c r="U15" s="156">
        <v>0.47299999999999998</v>
      </c>
      <c r="V15" s="156">
        <f>ROUND(E15*U15,2)</f>
        <v>1.66</v>
      </c>
      <c r="W15" s="156"/>
      <c r="X15" s="156" t="s">
        <v>210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60" t="s">
        <v>1600</v>
      </c>
      <c r="D16" s="261"/>
      <c r="E16" s="261"/>
      <c r="F16" s="261"/>
      <c r="G16" s="26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213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58" t="s">
        <v>184</v>
      </c>
      <c r="B17" s="159" t="s">
        <v>80</v>
      </c>
      <c r="C17" s="173" t="s">
        <v>81</v>
      </c>
      <c r="D17" s="160"/>
      <c r="E17" s="161"/>
      <c r="F17" s="162"/>
      <c r="G17" s="162">
        <f>SUMIF(AG18:AG20,"&lt;&gt;NOR",G18:G20)</f>
        <v>0</v>
      </c>
      <c r="H17" s="162"/>
      <c r="I17" s="162">
        <f>SUM(I18:I20)</f>
        <v>0</v>
      </c>
      <c r="J17" s="162"/>
      <c r="K17" s="162">
        <f>SUM(K18:K20)</f>
        <v>0</v>
      </c>
      <c r="L17" s="162"/>
      <c r="M17" s="162">
        <f>SUM(M18:M20)</f>
        <v>0</v>
      </c>
      <c r="N17" s="162"/>
      <c r="O17" s="162">
        <f>SUM(O18:O20)</f>
        <v>4.29</v>
      </c>
      <c r="P17" s="162"/>
      <c r="Q17" s="162">
        <f>SUM(Q18:Q20)</f>
        <v>0</v>
      </c>
      <c r="R17" s="162"/>
      <c r="S17" s="162"/>
      <c r="T17" s="163"/>
      <c r="U17" s="157"/>
      <c r="V17" s="157">
        <f>SUM(V18:V20)</f>
        <v>9.14</v>
      </c>
      <c r="W17" s="157"/>
      <c r="X17" s="157"/>
      <c r="AG17" t="s">
        <v>185</v>
      </c>
    </row>
    <row r="18" spans="1:60" outlineLevel="1" x14ac:dyDescent="0.2">
      <c r="A18" s="164">
        <v>4</v>
      </c>
      <c r="B18" s="165" t="s">
        <v>1601</v>
      </c>
      <c r="C18" s="174" t="s">
        <v>1602</v>
      </c>
      <c r="D18" s="166" t="s">
        <v>207</v>
      </c>
      <c r="E18" s="167">
        <v>1.7150000000000001</v>
      </c>
      <c r="F18" s="168"/>
      <c r="G18" s="169">
        <f>ROUND(E18*F18,2)</f>
        <v>0</v>
      </c>
      <c r="H18" s="168"/>
      <c r="I18" s="169">
        <f>ROUND(E18*H18,2)</f>
        <v>0</v>
      </c>
      <c r="J18" s="168"/>
      <c r="K18" s="169">
        <f>ROUND(E18*J18,2)</f>
        <v>0</v>
      </c>
      <c r="L18" s="169">
        <v>15</v>
      </c>
      <c r="M18" s="169">
        <f>G18*(1+L18/100)</f>
        <v>0</v>
      </c>
      <c r="N18" s="169">
        <v>2.5</v>
      </c>
      <c r="O18" s="169">
        <f>ROUND(E18*N18,2)</f>
        <v>4.29</v>
      </c>
      <c r="P18" s="169">
        <v>0</v>
      </c>
      <c r="Q18" s="169">
        <f>ROUND(E18*P18,2)</f>
        <v>0</v>
      </c>
      <c r="R18" s="169" t="s">
        <v>208</v>
      </c>
      <c r="S18" s="169" t="s">
        <v>189</v>
      </c>
      <c r="T18" s="170" t="s">
        <v>209</v>
      </c>
      <c r="U18" s="156">
        <v>5.33</v>
      </c>
      <c r="V18" s="156">
        <f>ROUND(E18*U18,2)</f>
        <v>9.14</v>
      </c>
      <c r="W18" s="156"/>
      <c r="X18" s="156" t="s">
        <v>210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0" t="s">
        <v>1603</v>
      </c>
      <c r="D19" s="261"/>
      <c r="E19" s="261"/>
      <c r="F19" s="261"/>
      <c r="G19" s="261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213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9" t="s">
        <v>1604</v>
      </c>
      <c r="D20" s="178"/>
      <c r="E20" s="179">
        <v>1.7150000000000001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215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58" t="s">
        <v>184</v>
      </c>
      <c r="B21" s="159" t="s">
        <v>92</v>
      </c>
      <c r="C21" s="173" t="s">
        <v>93</v>
      </c>
      <c r="D21" s="160"/>
      <c r="E21" s="161"/>
      <c r="F21" s="162"/>
      <c r="G21" s="162">
        <f>SUMIF(AG22:AG23,"&lt;&gt;NOR",G22:G23)</f>
        <v>0</v>
      </c>
      <c r="H21" s="162"/>
      <c r="I21" s="162">
        <f>SUM(I22:I23)</f>
        <v>0</v>
      </c>
      <c r="J21" s="162"/>
      <c r="K21" s="162">
        <f>SUM(K22:K23)</f>
        <v>0</v>
      </c>
      <c r="L21" s="162"/>
      <c r="M21" s="162">
        <f>SUM(M22:M23)</f>
        <v>0</v>
      </c>
      <c r="N21" s="162"/>
      <c r="O21" s="162">
        <f>SUM(O22:O23)</f>
        <v>0</v>
      </c>
      <c r="P21" s="162"/>
      <c r="Q21" s="162">
        <f>SUM(Q22:Q23)</f>
        <v>0</v>
      </c>
      <c r="R21" s="162"/>
      <c r="S21" s="162"/>
      <c r="T21" s="163"/>
      <c r="U21" s="157"/>
      <c r="V21" s="157">
        <f>SUM(V22:V23)</f>
        <v>4.0999999999999996</v>
      </c>
      <c r="W21" s="157"/>
      <c r="X21" s="157"/>
      <c r="AG21" t="s">
        <v>185</v>
      </c>
    </row>
    <row r="22" spans="1:60" ht="33.75" outlineLevel="1" x14ac:dyDescent="0.2">
      <c r="A22" s="164">
        <v>5</v>
      </c>
      <c r="B22" s="165" t="s">
        <v>500</v>
      </c>
      <c r="C22" s="174" t="s">
        <v>501</v>
      </c>
      <c r="D22" s="166" t="s">
        <v>252</v>
      </c>
      <c r="E22" s="167">
        <v>4.3728100000000003</v>
      </c>
      <c r="F22" s="168"/>
      <c r="G22" s="169">
        <f>ROUND(E22*F22,2)</f>
        <v>0</v>
      </c>
      <c r="H22" s="168"/>
      <c r="I22" s="169">
        <f>ROUND(E22*H22,2)</f>
        <v>0</v>
      </c>
      <c r="J22" s="168"/>
      <c r="K22" s="169">
        <f>ROUND(E22*J22,2)</f>
        <v>0</v>
      </c>
      <c r="L22" s="169">
        <v>15</v>
      </c>
      <c r="M22" s="169">
        <f>G22*(1+L22/100)</f>
        <v>0</v>
      </c>
      <c r="N22" s="169">
        <v>0</v>
      </c>
      <c r="O22" s="169">
        <f>ROUND(E22*N22,2)</f>
        <v>0</v>
      </c>
      <c r="P22" s="169">
        <v>0</v>
      </c>
      <c r="Q22" s="169">
        <f>ROUND(E22*P22,2)</f>
        <v>0</v>
      </c>
      <c r="R22" s="169" t="s">
        <v>208</v>
      </c>
      <c r="S22" s="169" t="s">
        <v>189</v>
      </c>
      <c r="T22" s="170" t="s">
        <v>209</v>
      </c>
      <c r="U22" s="156">
        <v>0.9385</v>
      </c>
      <c r="V22" s="156">
        <f>ROUND(E22*U22,2)</f>
        <v>4.0999999999999996</v>
      </c>
      <c r="W22" s="156"/>
      <c r="X22" s="156" t="s">
        <v>502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503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60" t="s">
        <v>504</v>
      </c>
      <c r="D23" s="261"/>
      <c r="E23" s="261"/>
      <c r="F23" s="261"/>
      <c r="G23" s="261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213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58" t="s">
        <v>184</v>
      </c>
      <c r="B24" s="159" t="s">
        <v>105</v>
      </c>
      <c r="C24" s="173" t="s">
        <v>106</v>
      </c>
      <c r="D24" s="160"/>
      <c r="E24" s="161"/>
      <c r="F24" s="162"/>
      <c r="G24" s="162">
        <f>SUMIF(AG25:AG40,"&lt;&gt;NOR",G25:G40)</f>
        <v>0</v>
      </c>
      <c r="H24" s="162"/>
      <c r="I24" s="162">
        <f>SUM(I25:I40)</f>
        <v>0</v>
      </c>
      <c r="J24" s="162"/>
      <c r="K24" s="162">
        <f>SUM(K25:K40)</f>
        <v>0</v>
      </c>
      <c r="L24" s="162"/>
      <c r="M24" s="162">
        <f>SUM(M25:M40)</f>
        <v>0</v>
      </c>
      <c r="N24" s="162"/>
      <c r="O24" s="162">
        <f>SUM(O25:O40)</f>
        <v>0.17</v>
      </c>
      <c r="P24" s="162"/>
      <c r="Q24" s="162">
        <f>SUM(Q25:Q40)</f>
        <v>0</v>
      </c>
      <c r="R24" s="162"/>
      <c r="S24" s="162"/>
      <c r="T24" s="163"/>
      <c r="U24" s="157"/>
      <c r="V24" s="157">
        <f>SUM(V25:V40)</f>
        <v>13.610000000000001</v>
      </c>
      <c r="W24" s="157"/>
      <c r="X24" s="157"/>
      <c r="AG24" t="s">
        <v>185</v>
      </c>
    </row>
    <row r="25" spans="1:60" outlineLevel="1" x14ac:dyDescent="0.2">
      <c r="A25" s="164">
        <v>6</v>
      </c>
      <c r="B25" s="165" t="s">
        <v>1075</v>
      </c>
      <c r="C25" s="174" t="s">
        <v>1076</v>
      </c>
      <c r="D25" s="166" t="s">
        <v>232</v>
      </c>
      <c r="E25" s="167">
        <v>14</v>
      </c>
      <c r="F25" s="168"/>
      <c r="G25" s="169">
        <f>ROUND(E25*F25,2)</f>
        <v>0</v>
      </c>
      <c r="H25" s="168"/>
      <c r="I25" s="169">
        <f>ROUND(E25*H25,2)</f>
        <v>0</v>
      </c>
      <c r="J25" s="168"/>
      <c r="K25" s="169">
        <f>ROUND(E25*J25,2)</f>
        <v>0</v>
      </c>
      <c r="L25" s="169">
        <v>15</v>
      </c>
      <c r="M25" s="169">
        <f>G25*(1+L25/100)</f>
        <v>0</v>
      </c>
      <c r="N25" s="169">
        <v>1.2489999999999999E-2</v>
      </c>
      <c r="O25" s="169">
        <f>ROUND(E25*N25,2)</f>
        <v>0.17</v>
      </c>
      <c r="P25" s="169">
        <v>0</v>
      </c>
      <c r="Q25" s="169">
        <f>ROUND(E25*P25,2)</f>
        <v>0</v>
      </c>
      <c r="R25" s="169" t="s">
        <v>554</v>
      </c>
      <c r="S25" s="169" t="s">
        <v>189</v>
      </c>
      <c r="T25" s="170" t="s">
        <v>209</v>
      </c>
      <c r="U25" s="156">
        <v>0.70399999999999996</v>
      </c>
      <c r="V25" s="156">
        <f>ROUND(E25*U25,2)</f>
        <v>9.86</v>
      </c>
      <c r="W25" s="156"/>
      <c r="X25" s="156" t="s">
        <v>210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60" t="s">
        <v>1077</v>
      </c>
      <c r="D26" s="261"/>
      <c r="E26" s="261"/>
      <c r="F26" s="261"/>
      <c r="G26" s="261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213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8" t="s">
        <v>1078</v>
      </c>
      <c r="D27" s="259"/>
      <c r="E27" s="259"/>
      <c r="F27" s="259"/>
      <c r="G27" s="259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194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8" t="s">
        <v>868</v>
      </c>
      <c r="D28" s="259"/>
      <c r="E28" s="259"/>
      <c r="F28" s="259"/>
      <c r="G28" s="259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194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4">
        <v>7</v>
      </c>
      <c r="B29" s="165" t="s">
        <v>1079</v>
      </c>
      <c r="C29" s="174" t="s">
        <v>1080</v>
      </c>
      <c r="D29" s="166" t="s">
        <v>558</v>
      </c>
      <c r="E29" s="167">
        <v>1</v>
      </c>
      <c r="F29" s="168"/>
      <c r="G29" s="169">
        <f>ROUND(E29*F29,2)</f>
        <v>0</v>
      </c>
      <c r="H29" s="168"/>
      <c r="I29" s="169">
        <f>ROUND(E29*H29,2)</f>
        <v>0</v>
      </c>
      <c r="J29" s="168"/>
      <c r="K29" s="169">
        <f>ROUND(E29*J29,2)</f>
        <v>0</v>
      </c>
      <c r="L29" s="169">
        <v>15</v>
      </c>
      <c r="M29" s="169">
        <f>G29*(1+L29/100)</f>
        <v>0</v>
      </c>
      <c r="N29" s="169">
        <v>4.0400000000000002E-3</v>
      </c>
      <c r="O29" s="169">
        <f>ROUND(E29*N29,2)</f>
        <v>0</v>
      </c>
      <c r="P29" s="169">
        <v>0</v>
      </c>
      <c r="Q29" s="169">
        <f>ROUND(E29*P29,2)</f>
        <v>0</v>
      </c>
      <c r="R29" s="169" t="s">
        <v>554</v>
      </c>
      <c r="S29" s="169" t="s">
        <v>189</v>
      </c>
      <c r="T29" s="170" t="s">
        <v>209</v>
      </c>
      <c r="U29" s="156">
        <v>1.59</v>
      </c>
      <c r="V29" s="156">
        <f>ROUND(E29*U29,2)</f>
        <v>1.59</v>
      </c>
      <c r="W29" s="156"/>
      <c r="X29" s="156" t="s">
        <v>210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60" t="s">
        <v>1081</v>
      </c>
      <c r="D30" s="261"/>
      <c r="E30" s="261"/>
      <c r="F30" s="261"/>
      <c r="G30" s="261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213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8" t="s">
        <v>1082</v>
      </c>
      <c r="D31" s="259"/>
      <c r="E31" s="259"/>
      <c r="F31" s="259"/>
      <c r="G31" s="259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194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82">
        <v>8</v>
      </c>
      <c r="B32" s="183" t="s">
        <v>1083</v>
      </c>
      <c r="C32" s="191" t="s">
        <v>1084</v>
      </c>
      <c r="D32" s="184" t="s">
        <v>247</v>
      </c>
      <c r="E32" s="185">
        <v>2</v>
      </c>
      <c r="F32" s="186"/>
      <c r="G32" s="187">
        <f t="shared" ref="G32:G37" si="0">ROUND(E32*F32,2)</f>
        <v>0</v>
      </c>
      <c r="H32" s="186"/>
      <c r="I32" s="187">
        <f t="shared" ref="I32:I37" si="1">ROUND(E32*H32,2)</f>
        <v>0</v>
      </c>
      <c r="J32" s="186"/>
      <c r="K32" s="187">
        <f t="shared" ref="K32:K37" si="2">ROUND(E32*J32,2)</f>
        <v>0</v>
      </c>
      <c r="L32" s="187">
        <v>15</v>
      </c>
      <c r="M32" s="187">
        <f t="shared" ref="M32:M37" si="3">G32*(1+L32/100)</f>
        <v>0</v>
      </c>
      <c r="N32" s="187">
        <v>0</v>
      </c>
      <c r="O32" s="187">
        <f t="shared" ref="O32:O37" si="4">ROUND(E32*N32,2)</f>
        <v>0</v>
      </c>
      <c r="P32" s="187">
        <v>0</v>
      </c>
      <c r="Q32" s="187">
        <f t="shared" ref="Q32:Q37" si="5">ROUND(E32*P32,2)</f>
        <v>0</v>
      </c>
      <c r="R32" s="187" t="s">
        <v>554</v>
      </c>
      <c r="S32" s="187" t="s">
        <v>189</v>
      </c>
      <c r="T32" s="188" t="s">
        <v>209</v>
      </c>
      <c r="U32" s="156">
        <v>6.4000000000000001E-2</v>
      </c>
      <c r="V32" s="156">
        <f t="shared" ref="V32:V37" si="6">ROUND(E32*U32,2)</f>
        <v>0.13</v>
      </c>
      <c r="W32" s="156"/>
      <c r="X32" s="156" t="s">
        <v>210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82">
        <v>9</v>
      </c>
      <c r="B33" s="183" t="s">
        <v>1085</v>
      </c>
      <c r="C33" s="191" t="s">
        <v>1086</v>
      </c>
      <c r="D33" s="184" t="s">
        <v>232</v>
      </c>
      <c r="E33" s="185">
        <v>14</v>
      </c>
      <c r="F33" s="186"/>
      <c r="G33" s="187">
        <f t="shared" si="0"/>
        <v>0</v>
      </c>
      <c r="H33" s="186"/>
      <c r="I33" s="187">
        <f t="shared" si="1"/>
        <v>0</v>
      </c>
      <c r="J33" s="186"/>
      <c r="K33" s="187">
        <f t="shared" si="2"/>
        <v>0</v>
      </c>
      <c r="L33" s="187">
        <v>15</v>
      </c>
      <c r="M33" s="187">
        <f t="shared" si="3"/>
        <v>0</v>
      </c>
      <c r="N33" s="187">
        <v>0</v>
      </c>
      <c r="O33" s="187">
        <f t="shared" si="4"/>
        <v>0</v>
      </c>
      <c r="P33" s="187">
        <v>0</v>
      </c>
      <c r="Q33" s="187">
        <f t="shared" si="5"/>
        <v>0</v>
      </c>
      <c r="R33" s="187" t="s">
        <v>554</v>
      </c>
      <c r="S33" s="187" t="s">
        <v>189</v>
      </c>
      <c r="T33" s="188" t="s">
        <v>209</v>
      </c>
      <c r="U33" s="156">
        <v>6.2E-2</v>
      </c>
      <c r="V33" s="156">
        <f t="shared" si="6"/>
        <v>0.87</v>
      </c>
      <c r="W33" s="156"/>
      <c r="X33" s="156" t="s">
        <v>210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82">
        <v>10</v>
      </c>
      <c r="B34" s="183" t="s">
        <v>1087</v>
      </c>
      <c r="C34" s="191" t="s">
        <v>1088</v>
      </c>
      <c r="D34" s="184" t="s">
        <v>247</v>
      </c>
      <c r="E34" s="185">
        <v>1</v>
      </c>
      <c r="F34" s="186"/>
      <c r="G34" s="187">
        <f t="shared" si="0"/>
        <v>0</v>
      </c>
      <c r="H34" s="186"/>
      <c r="I34" s="187">
        <f t="shared" si="1"/>
        <v>0</v>
      </c>
      <c r="J34" s="186"/>
      <c r="K34" s="187">
        <f t="shared" si="2"/>
        <v>0</v>
      </c>
      <c r="L34" s="187">
        <v>15</v>
      </c>
      <c r="M34" s="187">
        <f t="shared" si="3"/>
        <v>0</v>
      </c>
      <c r="N34" s="187">
        <v>0</v>
      </c>
      <c r="O34" s="187">
        <f t="shared" si="4"/>
        <v>0</v>
      </c>
      <c r="P34" s="187">
        <v>0</v>
      </c>
      <c r="Q34" s="187">
        <f t="shared" si="5"/>
        <v>0</v>
      </c>
      <c r="R34" s="187" t="s">
        <v>554</v>
      </c>
      <c r="S34" s="187" t="s">
        <v>189</v>
      </c>
      <c r="T34" s="188" t="s">
        <v>209</v>
      </c>
      <c r="U34" s="156">
        <v>0.48199999999999998</v>
      </c>
      <c r="V34" s="156">
        <f t="shared" si="6"/>
        <v>0.48</v>
      </c>
      <c r="W34" s="156"/>
      <c r="X34" s="156" t="s">
        <v>210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2">
        <v>11</v>
      </c>
      <c r="B35" s="183" t="s">
        <v>1089</v>
      </c>
      <c r="C35" s="191" t="s">
        <v>1090</v>
      </c>
      <c r="D35" s="184" t="s">
        <v>247</v>
      </c>
      <c r="E35" s="185">
        <v>1</v>
      </c>
      <c r="F35" s="186"/>
      <c r="G35" s="187">
        <f t="shared" si="0"/>
        <v>0</v>
      </c>
      <c r="H35" s="186"/>
      <c r="I35" s="187">
        <f t="shared" si="1"/>
        <v>0</v>
      </c>
      <c r="J35" s="186"/>
      <c r="K35" s="187">
        <f t="shared" si="2"/>
        <v>0</v>
      </c>
      <c r="L35" s="187">
        <v>15</v>
      </c>
      <c r="M35" s="187">
        <f t="shared" si="3"/>
        <v>0</v>
      </c>
      <c r="N35" s="187">
        <v>3.8000000000000002E-4</v>
      </c>
      <c r="O35" s="187">
        <f t="shared" si="4"/>
        <v>0</v>
      </c>
      <c r="P35" s="187">
        <v>0</v>
      </c>
      <c r="Q35" s="187">
        <f t="shared" si="5"/>
        <v>0</v>
      </c>
      <c r="R35" s="187" t="s">
        <v>554</v>
      </c>
      <c r="S35" s="187" t="s">
        <v>189</v>
      </c>
      <c r="T35" s="188" t="s">
        <v>209</v>
      </c>
      <c r="U35" s="156">
        <v>0.20599999999999999</v>
      </c>
      <c r="V35" s="156">
        <f t="shared" si="6"/>
        <v>0.21</v>
      </c>
      <c r="W35" s="156"/>
      <c r="X35" s="156" t="s">
        <v>210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2">
        <v>12</v>
      </c>
      <c r="B36" s="183" t="s">
        <v>1091</v>
      </c>
      <c r="C36" s="191" t="s">
        <v>1092</v>
      </c>
      <c r="D36" s="184" t="s">
        <v>247</v>
      </c>
      <c r="E36" s="185">
        <v>1</v>
      </c>
      <c r="F36" s="186"/>
      <c r="G36" s="187">
        <f t="shared" si="0"/>
        <v>0</v>
      </c>
      <c r="H36" s="186"/>
      <c r="I36" s="187">
        <f t="shared" si="1"/>
        <v>0</v>
      </c>
      <c r="J36" s="186"/>
      <c r="K36" s="187">
        <f t="shared" si="2"/>
        <v>0</v>
      </c>
      <c r="L36" s="187">
        <v>15</v>
      </c>
      <c r="M36" s="187">
        <f t="shared" si="3"/>
        <v>0</v>
      </c>
      <c r="N36" s="187">
        <v>6.0999999999999997E-4</v>
      </c>
      <c r="O36" s="187">
        <f t="shared" si="4"/>
        <v>0</v>
      </c>
      <c r="P36" s="187">
        <v>0</v>
      </c>
      <c r="Q36" s="187">
        <f t="shared" si="5"/>
        <v>0</v>
      </c>
      <c r="R36" s="187" t="s">
        <v>554</v>
      </c>
      <c r="S36" s="187" t="s">
        <v>189</v>
      </c>
      <c r="T36" s="188" t="s">
        <v>209</v>
      </c>
      <c r="U36" s="156">
        <v>0.22700000000000001</v>
      </c>
      <c r="V36" s="156">
        <f t="shared" si="6"/>
        <v>0.23</v>
      </c>
      <c r="W36" s="156"/>
      <c r="X36" s="156" t="s">
        <v>210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4">
        <v>13</v>
      </c>
      <c r="B37" s="165" t="s">
        <v>1093</v>
      </c>
      <c r="C37" s="174" t="s">
        <v>1094</v>
      </c>
      <c r="D37" s="166" t="s">
        <v>188</v>
      </c>
      <c r="E37" s="167">
        <v>1</v>
      </c>
      <c r="F37" s="168"/>
      <c r="G37" s="169">
        <f t="shared" si="0"/>
        <v>0</v>
      </c>
      <c r="H37" s="168"/>
      <c r="I37" s="169">
        <f t="shared" si="1"/>
        <v>0</v>
      </c>
      <c r="J37" s="168"/>
      <c r="K37" s="169">
        <f t="shared" si="2"/>
        <v>0</v>
      </c>
      <c r="L37" s="169">
        <v>15</v>
      </c>
      <c r="M37" s="169">
        <f t="shared" si="3"/>
        <v>0</v>
      </c>
      <c r="N37" s="169">
        <v>0</v>
      </c>
      <c r="O37" s="169">
        <f t="shared" si="4"/>
        <v>0</v>
      </c>
      <c r="P37" s="169">
        <v>0</v>
      </c>
      <c r="Q37" s="169">
        <f t="shared" si="5"/>
        <v>0</v>
      </c>
      <c r="R37" s="169"/>
      <c r="S37" s="169" t="s">
        <v>189</v>
      </c>
      <c r="T37" s="170" t="s">
        <v>190</v>
      </c>
      <c r="U37" s="156">
        <v>0</v>
      </c>
      <c r="V37" s="156">
        <f t="shared" si="6"/>
        <v>0</v>
      </c>
      <c r="W37" s="156"/>
      <c r="X37" s="156" t="s">
        <v>191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200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9" t="s">
        <v>1095</v>
      </c>
      <c r="D38" s="250"/>
      <c r="E38" s="250"/>
      <c r="F38" s="250"/>
      <c r="G38" s="250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194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1" t="str">
        <f>C38</f>
        <v>náklady spojené s provedením všech technickými normami předepsaných zkoušek a revizí stavebních konstrukcí nebo stavebních prací.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4">
        <v>14</v>
      </c>
      <c r="B39" s="165" t="s">
        <v>1096</v>
      </c>
      <c r="C39" s="174" t="s">
        <v>1097</v>
      </c>
      <c r="D39" s="166" t="s">
        <v>252</v>
      </c>
      <c r="E39" s="167">
        <v>0.17988999999999999</v>
      </c>
      <c r="F39" s="168"/>
      <c r="G39" s="169">
        <f>ROUND(E39*F39,2)</f>
        <v>0</v>
      </c>
      <c r="H39" s="168"/>
      <c r="I39" s="169">
        <f>ROUND(E39*H39,2)</f>
        <v>0</v>
      </c>
      <c r="J39" s="168"/>
      <c r="K39" s="169">
        <f>ROUND(E39*J39,2)</f>
        <v>0</v>
      </c>
      <c r="L39" s="169">
        <v>15</v>
      </c>
      <c r="M39" s="169">
        <f>G39*(1+L39/100)</f>
        <v>0</v>
      </c>
      <c r="N39" s="169">
        <v>0</v>
      </c>
      <c r="O39" s="169">
        <f>ROUND(E39*N39,2)</f>
        <v>0</v>
      </c>
      <c r="P39" s="169">
        <v>0</v>
      </c>
      <c r="Q39" s="169">
        <f>ROUND(E39*P39,2)</f>
        <v>0</v>
      </c>
      <c r="R39" s="169" t="s">
        <v>554</v>
      </c>
      <c r="S39" s="169" t="s">
        <v>189</v>
      </c>
      <c r="T39" s="170" t="s">
        <v>209</v>
      </c>
      <c r="U39" s="156">
        <v>1.333</v>
      </c>
      <c r="V39" s="156">
        <f>ROUND(E39*U39,2)</f>
        <v>0.24</v>
      </c>
      <c r="W39" s="156"/>
      <c r="X39" s="156" t="s">
        <v>502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503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60" t="s">
        <v>753</v>
      </c>
      <c r="D40" s="261"/>
      <c r="E40" s="261"/>
      <c r="F40" s="261"/>
      <c r="G40" s="261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213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58" t="s">
        <v>184</v>
      </c>
      <c r="B41" s="159" t="s">
        <v>142</v>
      </c>
      <c r="C41" s="173" t="s">
        <v>143</v>
      </c>
      <c r="D41" s="160"/>
      <c r="E41" s="161"/>
      <c r="F41" s="162"/>
      <c r="G41" s="162">
        <f>SUMIF(AG42:AG43,"&lt;&gt;NOR",G42:G43)</f>
        <v>0</v>
      </c>
      <c r="H41" s="162"/>
      <c r="I41" s="162">
        <f>SUM(I42:I43)</f>
        <v>0</v>
      </c>
      <c r="J41" s="162"/>
      <c r="K41" s="162">
        <f>SUM(K42:K43)</f>
        <v>0</v>
      </c>
      <c r="L41" s="162"/>
      <c r="M41" s="162">
        <f>SUM(M42:M43)</f>
        <v>0</v>
      </c>
      <c r="N41" s="162"/>
      <c r="O41" s="162">
        <f>SUM(O42:O43)</f>
        <v>0</v>
      </c>
      <c r="P41" s="162"/>
      <c r="Q41" s="162">
        <f>SUM(Q42:Q43)</f>
        <v>0</v>
      </c>
      <c r="R41" s="162"/>
      <c r="S41" s="162"/>
      <c r="T41" s="163"/>
      <c r="U41" s="157"/>
      <c r="V41" s="157">
        <f>SUM(V42:V43)</f>
        <v>1.62</v>
      </c>
      <c r="W41" s="157"/>
      <c r="X41" s="157"/>
      <c r="AG41" t="s">
        <v>185</v>
      </c>
    </row>
    <row r="42" spans="1:60" ht="22.5" outlineLevel="1" x14ac:dyDescent="0.2">
      <c r="A42" s="164">
        <v>15</v>
      </c>
      <c r="B42" s="165" t="s">
        <v>1098</v>
      </c>
      <c r="C42" s="174" t="s">
        <v>1099</v>
      </c>
      <c r="D42" s="166" t="s">
        <v>232</v>
      </c>
      <c r="E42" s="167">
        <v>14</v>
      </c>
      <c r="F42" s="168"/>
      <c r="G42" s="169">
        <f>ROUND(E42*F42,2)</f>
        <v>0</v>
      </c>
      <c r="H42" s="168"/>
      <c r="I42" s="169">
        <f>ROUND(E42*H42,2)</f>
        <v>0</v>
      </c>
      <c r="J42" s="168"/>
      <c r="K42" s="169">
        <f>ROUND(E42*J42,2)</f>
        <v>0</v>
      </c>
      <c r="L42" s="169">
        <v>15</v>
      </c>
      <c r="M42" s="169">
        <f>G42*(1+L42/100)</f>
        <v>0</v>
      </c>
      <c r="N42" s="169">
        <v>9.0000000000000006E-5</v>
      </c>
      <c r="O42" s="169">
        <f>ROUND(E42*N42,2)</f>
        <v>0</v>
      </c>
      <c r="P42" s="169">
        <v>0</v>
      </c>
      <c r="Q42" s="169">
        <f>ROUND(E42*P42,2)</f>
        <v>0</v>
      </c>
      <c r="R42" s="169" t="s">
        <v>783</v>
      </c>
      <c r="S42" s="169" t="s">
        <v>189</v>
      </c>
      <c r="T42" s="170" t="s">
        <v>209</v>
      </c>
      <c r="U42" s="156">
        <v>0.11600000000000001</v>
      </c>
      <c r="V42" s="156">
        <f>ROUND(E42*U42,2)</f>
        <v>1.62</v>
      </c>
      <c r="W42" s="156"/>
      <c r="X42" s="156" t="s">
        <v>210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60" t="s">
        <v>1100</v>
      </c>
      <c r="D43" s="261"/>
      <c r="E43" s="261"/>
      <c r="F43" s="261"/>
      <c r="G43" s="261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213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58" t="s">
        <v>184</v>
      </c>
      <c r="B44" s="159" t="s">
        <v>150</v>
      </c>
      <c r="C44" s="173" t="s">
        <v>151</v>
      </c>
      <c r="D44" s="160"/>
      <c r="E44" s="161"/>
      <c r="F44" s="162"/>
      <c r="G44" s="162">
        <f>SUMIF(AG45:AG50,"&lt;&gt;NOR",G45:G50)</f>
        <v>0</v>
      </c>
      <c r="H44" s="162"/>
      <c r="I44" s="162">
        <f>SUM(I45:I50)</f>
        <v>0</v>
      </c>
      <c r="J44" s="162"/>
      <c r="K44" s="162">
        <f>SUM(K45:K50)</f>
        <v>0</v>
      </c>
      <c r="L44" s="162"/>
      <c r="M44" s="162">
        <f>SUM(M45:M50)</f>
        <v>0</v>
      </c>
      <c r="N44" s="162"/>
      <c r="O44" s="162">
        <f>SUM(O45:O50)</f>
        <v>0</v>
      </c>
      <c r="P44" s="162"/>
      <c r="Q44" s="162">
        <f>SUM(Q45:Q50)</f>
        <v>0</v>
      </c>
      <c r="R44" s="162"/>
      <c r="S44" s="162"/>
      <c r="T44" s="163"/>
      <c r="U44" s="157"/>
      <c r="V44" s="157">
        <f>SUM(V45:V50)</f>
        <v>0.38</v>
      </c>
      <c r="W44" s="157"/>
      <c r="X44" s="157"/>
      <c r="AG44" t="s">
        <v>185</v>
      </c>
    </row>
    <row r="45" spans="1:60" outlineLevel="1" x14ac:dyDescent="0.2">
      <c r="A45" s="182">
        <v>16</v>
      </c>
      <c r="B45" s="183" t="s">
        <v>1062</v>
      </c>
      <c r="C45" s="191" t="s">
        <v>1063</v>
      </c>
      <c r="D45" s="184" t="s">
        <v>252</v>
      </c>
      <c r="E45" s="185">
        <v>0.124</v>
      </c>
      <c r="F45" s="186"/>
      <c r="G45" s="187">
        <f>ROUND(E45*F45,2)</f>
        <v>0</v>
      </c>
      <c r="H45" s="186"/>
      <c r="I45" s="187">
        <f>ROUND(E45*H45,2)</f>
        <v>0</v>
      </c>
      <c r="J45" s="186"/>
      <c r="K45" s="187">
        <f>ROUND(E45*J45,2)</f>
        <v>0</v>
      </c>
      <c r="L45" s="187">
        <v>15</v>
      </c>
      <c r="M45" s="187">
        <f>G45*(1+L45/100)</f>
        <v>0</v>
      </c>
      <c r="N45" s="187">
        <v>0</v>
      </c>
      <c r="O45" s="187">
        <f>ROUND(E45*N45,2)</f>
        <v>0</v>
      </c>
      <c r="P45" s="187">
        <v>0</v>
      </c>
      <c r="Q45" s="187">
        <f>ROUND(E45*P45,2)</f>
        <v>0</v>
      </c>
      <c r="R45" s="187"/>
      <c r="S45" s="187" t="s">
        <v>189</v>
      </c>
      <c r="T45" s="188" t="s">
        <v>209</v>
      </c>
      <c r="U45" s="156">
        <v>2.6120000000000001</v>
      </c>
      <c r="V45" s="156">
        <f>ROUND(E45*U45,2)</f>
        <v>0.32</v>
      </c>
      <c r="W45" s="156"/>
      <c r="X45" s="156" t="s">
        <v>841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842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4">
        <v>17</v>
      </c>
      <c r="B46" s="165" t="s">
        <v>1064</v>
      </c>
      <c r="C46" s="174" t="s">
        <v>1065</v>
      </c>
      <c r="D46" s="166" t="s">
        <v>252</v>
      </c>
      <c r="E46" s="167">
        <v>0.124</v>
      </c>
      <c r="F46" s="168"/>
      <c r="G46" s="169">
        <f>ROUND(E46*F46,2)</f>
        <v>0</v>
      </c>
      <c r="H46" s="168"/>
      <c r="I46" s="169">
        <f>ROUND(E46*H46,2)</f>
        <v>0</v>
      </c>
      <c r="J46" s="168"/>
      <c r="K46" s="169">
        <f>ROUND(E46*J46,2)</f>
        <v>0</v>
      </c>
      <c r="L46" s="169">
        <v>15</v>
      </c>
      <c r="M46" s="169">
        <f>G46*(1+L46/100)</f>
        <v>0</v>
      </c>
      <c r="N46" s="169">
        <v>0</v>
      </c>
      <c r="O46" s="169">
        <f>ROUND(E46*N46,2)</f>
        <v>0</v>
      </c>
      <c r="P46" s="169">
        <v>0</v>
      </c>
      <c r="Q46" s="169">
        <f>ROUND(E46*P46,2)</f>
        <v>0</v>
      </c>
      <c r="R46" s="169" t="s">
        <v>1066</v>
      </c>
      <c r="S46" s="169" t="s">
        <v>189</v>
      </c>
      <c r="T46" s="170" t="s">
        <v>209</v>
      </c>
      <c r="U46" s="156">
        <v>6.0000000000000001E-3</v>
      </c>
      <c r="V46" s="156">
        <f>ROUND(E46*U46,2)</f>
        <v>0</v>
      </c>
      <c r="W46" s="156"/>
      <c r="X46" s="156" t="s">
        <v>841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842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60" t="s">
        <v>1067</v>
      </c>
      <c r="D47" s="261"/>
      <c r="E47" s="261"/>
      <c r="F47" s="261"/>
      <c r="G47" s="261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213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2">
        <v>18</v>
      </c>
      <c r="B48" s="183" t="s">
        <v>839</v>
      </c>
      <c r="C48" s="191" t="s">
        <v>840</v>
      </c>
      <c r="D48" s="184" t="s">
        <v>252</v>
      </c>
      <c r="E48" s="185">
        <v>0.124</v>
      </c>
      <c r="F48" s="186"/>
      <c r="G48" s="187">
        <f>ROUND(E48*F48,2)</f>
        <v>0</v>
      </c>
      <c r="H48" s="186"/>
      <c r="I48" s="187">
        <f>ROUND(E48*H48,2)</f>
        <v>0</v>
      </c>
      <c r="J48" s="186"/>
      <c r="K48" s="187">
        <f>ROUND(E48*J48,2)</f>
        <v>0</v>
      </c>
      <c r="L48" s="187">
        <v>15</v>
      </c>
      <c r="M48" s="187">
        <f>G48*(1+L48/100)</f>
        <v>0</v>
      </c>
      <c r="N48" s="187">
        <v>0</v>
      </c>
      <c r="O48" s="187">
        <f>ROUND(E48*N48,2)</f>
        <v>0</v>
      </c>
      <c r="P48" s="187">
        <v>0</v>
      </c>
      <c r="Q48" s="187">
        <f>ROUND(E48*P48,2)</f>
        <v>0</v>
      </c>
      <c r="R48" s="187" t="s">
        <v>418</v>
      </c>
      <c r="S48" s="187" t="s">
        <v>189</v>
      </c>
      <c r="T48" s="188" t="s">
        <v>209</v>
      </c>
      <c r="U48" s="156">
        <v>0.49</v>
      </c>
      <c r="V48" s="156">
        <f>ROUND(E48*U48,2)</f>
        <v>0.06</v>
      </c>
      <c r="W48" s="156"/>
      <c r="X48" s="156" t="s">
        <v>841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842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2">
        <v>19</v>
      </c>
      <c r="B49" s="183" t="s">
        <v>845</v>
      </c>
      <c r="C49" s="191" t="s">
        <v>846</v>
      </c>
      <c r="D49" s="184" t="s">
        <v>252</v>
      </c>
      <c r="E49" s="185">
        <v>1.86</v>
      </c>
      <c r="F49" s="186"/>
      <c r="G49" s="187">
        <f>ROUND(E49*F49,2)</f>
        <v>0</v>
      </c>
      <c r="H49" s="186"/>
      <c r="I49" s="187">
        <f>ROUND(E49*H49,2)</f>
        <v>0</v>
      </c>
      <c r="J49" s="186"/>
      <c r="K49" s="187">
        <f>ROUND(E49*J49,2)</f>
        <v>0</v>
      </c>
      <c r="L49" s="187">
        <v>15</v>
      </c>
      <c r="M49" s="187">
        <f>G49*(1+L49/100)</f>
        <v>0</v>
      </c>
      <c r="N49" s="187">
        <v>0</v>
      </c>
      <c r="O49" s="187">
        <f>ROUND(E49*N49,2)</f>
        <v>0</v>
      </c>
      <c r="P49" s="187">
        <v>0</v>
      </c>
      <c r="Q49" s="187">
        <f>ROUND(E49*P49,2)</f>
        <v>0</v>
      </c>
      <c r="R49" s="187" t="s">
        <v>418</v>
      </c>
      <c r="S49" s="187" t="s">
        <v>189</v>
      </c>
      <c r="T49" s="188" t="s">
        <v>209</v>
      </c>
      <c r="U49" s="156">
        <v>0</v>
      </c>
      <c r="V49" s="156">
        <f>ROUND(E49*U49,2)</f>
        <v>0</v>
      </c>
      <c r="W49" s="156"/>
      <c r="X49" s="156" t="s">
        <v>841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842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2">
        <v>20</v>
      </c>
      <c r="B50" s="183" t="s">
        <v>821</v>
      </c>
      <c r="C50" s="191" t="s">
        <v>822</v>
      </c>
      <c r="D50" s="184" t="s">
        <v>252</v>
      </c>
      <c r="E50" s="185">
        <v>0.124</v>
      </c>
      <c r="F50" s="186"/>
      <c r="G50" s="187">
        <f>ROUND(E50*F50,2)</f>
        <v>0</v>
      </c>
      <c r="H50" s="186"/>
      <c r="I50" s="187">
        <f>ROUND(E50*H50,2)</f>
        <v>0</v>
      </c>
      <c r="J50" s="186"/>
      <c r="K50" s="187">
        <f>ROUND(E50*J50,2)</f>
        <v>0</v>
      </c>
      <c r="L50" s="187">
        <v>15</v>
      </c>
      <c r="M50" s="187">
        <f>G50*(1+L50/100)</f>
        <v>0</v>
      </c>
      <c r="N50" s="187">
        <v>0</v>
      </c>
      <c r="O50" s="187">
        <f>ROUND(E50*N50,2)</f>
        <v>0</v>
      </c>
      <c r="P50" s="187">
        <v>0</v>
      </c>
      <c r="Q50" s="187">
        <f>ROUND(E50*P50,2)</f>
        <v>0</v>
      </c>
      <c r="R50" s="187" t="s">
        <v>418</v>
      </c>
      <c r="S50" s="187" t="s">
        <v>189</v>
      </c>
      <c r="T50" s="188" t="s">
        <v>209</v>
      </c>
      <c r="U50" s="156">
        <v>0</v>
      </c>
      <c r="V50" s="156">
        <f>ROUND(E50*U50,2)</f>
        <v>0</v>
      </c>
      <c r="W50" s="156"/>
      <c r="X50" s="156" t="s">
        <v>841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842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58" t="s">
        <v>184</v>
      </c>
      <c r="B51" s="159" t="s">
        <v>153</v>
      </c>
      <c r="C51" s="173" t="s">
        <v>27</v>
      </c>
      <c r="D51" s="160"/>
      <c r="E51" s="161"/>
      <c r="F51" s="162"/>
      <c r="G51" s="162">
        <f>SUMIF(AG52:AG52,"&lt;&gt;NOR",G52:G52)</f>
        <v>0</v>
      </c>
      <c r="H51" s="162"/>
      <c r="I51" s="162">
        <f>SUM(I52:I52)</f>
        <v>0</v>
      </c>
      <c r="J51" s="162"/>
      <c r="K51" s="162">
        <f>SUM(K52:K52)</f>
        <v>0</v>
      </c>
      <c r="L51" s="162"/>
      <c r="M51" s="162">
        <f>SUM(M52:M52)</f>
        <v>0</v>
      </c>
      <c r="N51" s="162"/>
      <c r="O51" s="162">
        <f>SUM(O52:O52)</f>
        <v>0</v>
      </c>
      <c r="P51" s="162"/>
      <c r="Q51" s="162">
        <f>SUM(Q52:Q52)</f>
        <v>0</v>
      </c>
      <c r="R51" s="162"/>
      <c r="S51" s="162"/>
      <c r="T51" s="163"/>
      <c r="U51" s="157"/>
      <c r="V51" s="157">
        <f>SUM(V52:V52)</f>
        <v>0</v>
      </c>
      <c r="W51" s="157"/>
      <c r="X51" s="157"/>
      <c r="AG51" t="s">
        <v>185</v>
      </c>
    </row>
    <row r="52" spans="1:60" outlineLevel="1" x14ac:dyDescent="0.2">
      <c r="A52" s="182">
        <v>21</v>
      </c>
      <c r="B52" s="183" t="s">
        <v>186</v>
      </c>
      <c r="C52" s="191" t="s">
        <v>187</v>
      </c>
      <c r="D52" s="184" t="s">
        <v>188</v>
      </c>
      <c r="E52" s="185">
        <v>1</v>
      </c>
      <c r="F52" s="186"/>
      <c r="G52" s="187">
        <f>ROUND(E52*F52,2)</f>
        <v>0</v>
      </c>
      <c r="H52" s="186"/>
      <c r="I52" s="187">
        <f>ROUND(E52*H52,2)</f>
        <v>0</v>
      </c>
      <c r="J52" s="186"/>
      <c r="K52" s="187">
        <f>ROUND(E52*J52,2)</f>
        <v>0</v>
      </c>
      <c r="L52" s="187">
        <v>15</v>
      </c>
      <c r="M52" s="187">
        <f>G52*(1+L52/100)</f>
        <v>0</v>
      </c>
      <c r="N52" s="187">
        <v>0</v>
      </c>
      <c r="O52" s="187">
        <f>ROUND(E52*N52,2)</f>
        <v>0</v>
      </c>
      <c r="P52" s="187">
        <v>0</v>
      </c>
      <c r="Q52" s="187">
        <f>ROUND(E52*P52,2)</f>
        <v>0</v>
      </c>
      <c r="R52" s="187"/>
      <c r="S52" s="187" t="s">
        <v>189</v>
      </c>
      <c r="T52" s="188" t="s">
        <v>190</v>
      </c>
      <c r="U52" s="156">
        <v>0</v>
      </c>
      <c r="V52" s="156">
        <f>ROUND(E52*U52,2)</f>
        <v>0</v>
      </c>
      <c r="W52" s="156"/>
      <c r="X52" s="156" t="s">
        <v>191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192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58" t="s">
        <v>184</v>
      </c>
      <c r="B53" s="159" t="s">
        <v>154</v>
      </c>
      <c r="C53" s="173" t="s">
        <v>28</v>
      </c>
      <c r="D53" s="160"/>
      <c r="E53" s="161"/>
      <c r="F53" s="162"/>
      <c r="G53" s="162">
        <f>SUMIF(AG54:AG55,"&lt;&gt;NOR",G54:G55)</f>
        <v>0</v>
      </c>
      <c r="H53" s="162"/>
      <c r="I53" s="162">
        <f>SUM(I54:I55)</f>
        <v>0</v>
      </c>
      <c r="J53" s="162"/>
      <c r="K53" s="162">
        <f>SUM(K54:K55)</f>
        <v>0</v>
      </c>
      <c r="L53" s="162"/>
      <c r="M53" s="162">
        <f>SUM(M54:M55)</f>
        <v>0</v>
      </c>
      <c r="N53" s="162"/>
      <c r="O53" s="162">
        <f>SUM(O54:O55)</f>
        <v>0</v>
      </c>
      <c r="P53" s="162"/>
      <c r="Q53" s="162">
        <f>SUM(Q54:Q55)</f>
        <v>0</v>
      </c>
      <c r="R53" s="162"/>
      <c r="S53" s="162"/>
      <c r="T53" s="163"/>
      <c r="U53" s="157"/>
      <c r="V53" s="157">
        <f>SUM(V54:V55)</f>
        <v>0</v>
      </c>
      <c r="W53" s="157"/>
      <c r="X53" s="157"/>
      <c r="AG53" t="s">
        <v>185</v>
      </c>
    </row>
    <row r="54" spans="1:60" outlineLevel="1" x14ac:dyDescent="0.2">
      <c r="A54" s="182">
        <v>22</v>
      </c>
      <c r="B54" s="183" t="s">
        <v>1068</v>
      </c>
      <c r="C54" s="191" t="s">
        <v>1069</v>
      </c>
      <c r="D54" s="184" t="s">
        <v>188</v>
      </c>
      <c r="E54" s="185">
        <v>1</v>
      </c>
      <c r="F54" s="186"/>
      <c r="G54" s="187">
        <f>ROUND(E54*F54,2)</f>
        <v>0</v>
      </c>
      <c r="H54" s="186"/>
      <c r="I54" s="187">
        <f>ROUND(E54*H54,2)</f>
        <v>0</v>
      </c>
      <c r="J54" s="186"/>
      <c r="K54" s="187">
        <f>ROUND(E54*J54,2)</f>
        <v>0</v>
      </c>
      <c r="L54" s="187">
        <v>15</v>
      </c>
      <c r="M54" s="187">
        <f>G54*(1+L54/100)</f>
        <v>0</v>
      </c>
      <c r="N54" s="187">
        <v>0</v>
      </c>
      <c r="O54" s="187">
        <f>ROUND(E54*N54,2)</f>
        <v>0</v>
      </c>
      <c r="P54" s="187">
        <v>0</v>
      </c>
      <c r="Q54" s="187">
        <f>ROUND(E54*P54,2)</f>
        <v>0</v>
      </c>
      <c r="R54" s="187"/>
      <c r="S54" s="187" t="s">
        <v>189</v>
      </c>
      <c r="T54" s="188" t="s">
        <v>190</v>
      </c>
      <c r="U54" s="156">
        <v>0</v>
      </c>
      <c r="V54" s="156">
        <f>ROUND(E54*U54,2)</f>
        <v>0</v>
      </c>
      <c r="W54" s="156"/>
      <c r="X54" s="156" t="s">
        <v>191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1070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4">
        <v>23</v>
      </c>
      <c r="B55" s="165" t="s">
        <v>1071</v>
      </c>
      <c r="C55" s="174" t="s">
        <v>1072</v>
      </c>
      <c r="D55" s="166" t="s">
        <v>188</v>
      </c>
      <c r="E55" s="167">
        <v>1</v>
      </c>
      <c r="F55" s="168"/>
      <c r="G55" s="169">
        <f>ROUND(E55*F55,2)</f>
        <v>0</v>
      </c>
      <c r="H55" s="168"/>
      <c r="I55" s="169">
        <f>ROUND(E55*H55,2)</f>
        <v>0</v>
      </c>
      <c r="J55" s="168"/>
      <c r="K55" s="169">
        <f>ROUND(E55*J55,2)</f>
        <v>0</v>
      </c>
      <c r="L55" s="169">
        <v>15</v>
      </c>
      <c r="M55" s="169">
        <f>G55*(1+L55/100)</f>
        <v>0</v>
      </c>
      <c r="N55" s="169">
        <v>0</v>
      </c>
      <c r="O55" s="169">
        <f>ROUND(E55*N55,2)</f>
        <v>0</v>
      </c>
      <c r="P55" s="169">
        <v>0</v>
      </c>
      <c r="Q55" s="169">
        <f>ROUND(E55*P55,2)</f>
        <v>0</v>
      </c>
      <c r="R55" s="169"/>
      <c r="S55" s="169" t="s">
        <v>189</v>
      </c>
      <c r="T55" s="170" t="s">
        <v>190</v>
      </c>
      <c r="U55" s="156">
        <v>0</v>
      </c>
      <c r="V55" s="156">
        <f>ROUND(E55*U55,2)</f>
        <v>0</v>
      </c>
      <c r="W55" s="156"/>
      <c r="X55" s="156" t="s">
        <v>191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192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3"/>
      <c r="B56" s="4"/>
      <c r="C56" s="175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171</v>
      </c>
    </row>
    <row r="57" spans="1:60" x14ac:dyDescent="0.2">
      <c r="A57" s="150"/>
      <c r="B57" s="151" t="s">
        <v>29</v>
      </c>
      <c r="C57" s="176"/>
      <c r="D57" s="152"/>
      <c r="E57" s="153"/>
      <c r="F57" s="153"/>
      <c r="G57" s="172">
        <f>G8+G11+G17+G21+G24+G41+G44+G51+G53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202</v>
      </c>
    </row>
    <row r="58" spans="1:60" x14ac:dyDescent="0.2">
      <c r="C58" s="177"/>
      <c r="D58" s="10"/>
      <c r="AG58" t="s">
        <v>203</v>
      </c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mZWZrBGf/4n3fQOyKQaqgC/CKKQeCxBAvgDYyP+bN7pJSq3RlS7iz88oJ+wIDkteQfy8DJSgVlCdus7NVVlCQ==" saltValue="XEbNXVjM5zagEGfRhSR/3g==" spinCount="100000" sheet="1"/>
  <mergeCells count="18">
    <mergeCell ref="C13:G13"/>
    <mergeCell ref="A1:G1"/>
    <mergeCell ref="C2:G2"/>
    <mergeCell ref="C3:G3"/>
    <mergeCell ref="C4:G4"/>
    <mergeCell ref="C10:G10"/>
    <mergeCell ref="C47:G47"/>
    <mergeCell ref="C16:G16"/>
    <mergeCell ref="C19:G19"/>
    <mergeCell ref="C23:G23"/>
    <mergeCell ref="C26:G26"/>
    <mergeCell ref="C27:G27"/>
    <mergeCell ref="C28:G28"/>
    <mergeCell ref="C30:G30"/>
    <mergeCell ref="C31:G31"/>
    <mergeCell ref="C38:G38"/>
    <mergeCell ref="C40:G40"/>
    <mergeCell ref="C43:G4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204</v>
      </c>
      <c r="B1" s="251"/>
      <c r="C1" s="251"/>
      <c r="D1" s="251"/>
      <c r="E1" s="251"/>
      <c r="F1" s="251"/>
      <c r="G1" s="251"/>
      <c r="AG1" t="s">
        <v>156</v>
      </c>
    </row>
    <row r="2" spans="1:60" ht="24.95" customHeight="1" x14ac:dyDescent="0.2">
      <c r="A2" s="139" t="s">
        <v>7</v>
      </c>
      <c r="B2" s="49" t="s">
        <v>44</v>
      </c>
      <c r="C2" s="252" t="s">
        <v>45</v>
      </c>
      <c r="D2" s="253"/>
      <c r="E2" s="253"/>
      <c r="F2" s="253"/>
      <c r="G2" s="254"/>
      <c r="AG2" t="s">
        <v>157</v>
      </c>
    </row>
    <row r="3" spans="1:60" ht="24.95" customHeight="1" x14ac:dyDescent="0.2">
      <c r="A3" s="139" t="s">
        <v>8</v>
      </c>
      <c r="B3" s="49" t="s">
        <v>59</v>
      </c>
      <c r="C3" s="252" t="s">
        <v>69</v>
      </c>
      <c r="D3" s="253"/>
      <c r="E3" s="253"/>
      <c r="F3" s="253"/>
      <c r="G3" s="254"/>
      <c r="AC3" s="121" t="s">
        <v>157</v>
      </c>
      <c r="AG3" t="s">
        <v>161</v>
      </c>
    </row>
    <row r="4" spans="1:60" ht="24.95" customHeight="1" x14ac:dyDescent="0.2">
      <c r="A4" s="140" t="s">
        <v>9</v>
      </c>
      <c r="B4" s="141" t="s">
        <v>65</v>
      </c>
      <c r="C4" s="255" t="s">
        <v>66</v>
      </c>
      <c r="D4" s="256"/>
      <c r="E4" s="256"/>
      <c r="F4" s="256"/>
      <c r="G4" s="257"/>
      <c r="AG4" t="s">
        <v>162</v>
      </c>
    </row>
    <row r="5" spans="1:60" x14ac:dyDescent="0.2">
      <c r="D5" s="10"/>
    </row>
    <row r="6" spans="1:60" ht="38.25" x14ac:dyDescent="0.2">
      <c r="A6" s="143" t="s">
        <v>163</v>
      </c>
      <c r="B6" s="145" t="s">
        <v>164</v>
      </c>
      <c r="C6" s="145" t="s">
        <v>165</v>
      </c>
      <c r="D6" s="144" t="s">
        <v>166</v>
      </c>
      <c r="E6" s="143" t="s">
        <v>167</v>
      </c>
      <c r="F6" s="142" t="s">
        <v>168</v>
      </c>
      <c r="G6" s="143" t="s">
        <v>29</v>
      </c>
      <c r="H6" s="146" t="s">
        <v>30</v>
      </c>
      <c r="I6" s="146" t="s">
        <v>169</v>
      </c>
      <c r="J6" s="146" t="s">
        <v>31</v>
      </c>
      <c r="K6" s="146" t="s">
        <v>170</v>
      </c>
      <c r="L6" s="146" t="s">
        <v>171</v>
      </c>
      <c r="M6" s="146" t="s">
        <v>172</v>
      </c>
      <c r="N6" s="146" t="s">
        <v>173</v>
      </c>
      <c r="O6" s="146" t="s">
        <v>174</v>
      </c>
      <c r="P6" s="146" t="s">
        <v>175</v>
      </c>
      <c r="Q6" s="146" t="s">
        <v>176</v>
      </c>
      <c r="R6" s="146" t="s">
        <v>177</v>
      </c>
      <c r="S6" s="146" t="s">
        <v>178</v>
      </c>
      <c r="T6" s="146" t="s">
        <v>179</v>
      </c>
      <c r="U6" s="146" t="s">
        <v>180</v>
      </c>
      <c r="V6" s="146" t="s">
        <v>181</v>
      </c>
      <c r="W6" s="146" t="s">
        <v>182</v>
      </c>
      <c r="X6" s="146" t="s">
        <v>183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184</v>
      </c>
      <c r="B8" s="159" t="s">
        <v>78</v>
      </c>
      <c r="C8" s="173" t="s">
        <v>79</v>
      </c>
      <c r="D8" s="160"/>
      <c r="E8" s="161"/>
      <c r="F8" s="162"/>
      <c r="G8" s="162">
        <f>SUMIF(AG9:AG10,"&lt;&gt;NOR",G9:G10)</f>
        <v>0</v>
      </c>
      <c r="H8" s="162"/>
      <c r="I8" s="162">
        <f>SUM(I9:I10)</f>
        <v>0</v>
      </c>
      <c r="J8" s="162"/>
      <c r="K8" s="162">
        <f>SUM(K9:K10)</f>
        <v>0</v>
      </c>
      <c r="L8" s="162"/>
      <c r="M8" s="162">
        <f>SUM(M9:M10)</f>
        <v>0</v>
      </c>
      <c r="N8" s="162"/>
      <c r="O8" s="162">
        <f>SUM(O9:O10)</f>
        <v>0.23</v>
      </c>
      <c r="P8" s="162"/>
      <c r="Q8" s="162">
        <f>SUM(Q9:Q10)</f>
        <v>0</v>
      </c>
      <c r="R8" s="162"/>
      <c r="S8" s="162"/>
      <c r="T8" s="163"/>
      <c r="U8" s="157"/>
      <c r="V8" s="157">
        <f>SUM(V9:V10)</f>
        <v>4.46</v>
      </c>
      <c r="W8" s="157"/>
      <c r="X8" s="157"/>
      <c r="AG8" t="s">
        <v>185</v>
      </c>
    </row>
    <row r="9" spans="1:60" ht="22.5" outlineLevel="1" x14ac:dyDescent="0.2">
      <c r="A9" s="164">
        <v>1</v>
      </c>
      <c r="B9" s="165" t="s">
        <v>1101</v>
      </c>
      <c r="C9" s="174" t="s">
        <v>1102</v>
      </c>
      <c r="D9" s="166" t="s">
        <v>232</v>
      </c>
      <c r="E9" s="167">
        <v>18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15</v>
      </c>
      <c r="M9" s="169">
        <f>G9*(1+L9/100)</f>
        <v>0</v>
      </c>
      <c r="N9" s="169">
        <v>1.299E-2</v>
      </c>
      <c r="O9" s="169">
        <f>ROUND(E9*N9,2)</f>
        <v>0.23</v>
      </c>
      <c r="P9" s="169">
        <v>0</v>
      </c>
      <c r="Q9" s="169">
        <f>ROUND(E9*P9,2)</f>
        <v>0</v>
      </c>
      <c r="R9" s="169" t="s">
        <v>208</v>
      </c>
      <c r="S9" s="169" t="s">
        <v>189</v>
      </c>
      <c r="T9" s="170" t="s">
        <v>209</v>
      </c>
      <c r="U9" s="156">
        <v>0.248</v>
      </c>
      <c r="V9" s="156">
        <f>ROUND(E9*U9,2)</f>
        <v>4.46</v>
      </c>
      <c r="W9" s="156"/>
      <c r="X9" s="156" t="s">
        <v>210</v>
      </c>
      <c r="Y9" s="147"/>
      <c r="Z9" s="147"/>
      <c r="AA9" s="147"/>
      <c r="AB9" s="147"/>
      <c r="AC9" s="147"/>
      <c r="AD9" s="147"/>
      <c r="AE9" s="147"/>
      <c r="AF9" s="147"/>
      <c r="AG9" s="147" t="s">
        <v>211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0" t="s">
        <v>926</v>
      </c>
      <c r="D10" s="261"/>
      <c r="E10" s="261"/>
      <c r="F10" s="261"/>
      <c r="G10" s="26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213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58" t="s">
        <v>184</v>
      </c>
      <c r="B11" s="159" t="s">
        <v>90</v>
      </c>
      <c r="C11" s="173" t="s">
        <v>91</v>
      </c>
      <c r="D11" s="160"/>
      <c r="E11" s="161"/>
      <c r="F11" s="162"/>
      <c r="G11" s="162">
        <f>SUMIF(AG12:AG22,"&lt;&gt;NOR",G12:G22)</f>
        <v>0</v>
      </c>
      <c r="H11" s="162"/>
      <c r="I11" s="162">
        <f>SUM(I12:I22)</f>
        <v>0</v>
      </c>
      <c r="J11" s="162"/>
      <c r="K11" s="162">
        <f>SUM(K12:K22)</f>
        <v>0</v>
      </c>
      <c r="L11" s="162"/>
      <c r="M11" s="162">
        <f>SUM(M12:M22)</f>
        <v>0</v>
      </c>
      <c r="N11" s="162"/>
      <c r="O11" s="162">
        <f>SUM(O12:O22)</f>
        <v>0.01</v>
      </c>
      <c r="P11" s="162"/>
      <c r="Q11" s="162">
        <f>SUM(Q12:Q22)</f>
        <v>0.64000000000000012</v>
      </c>
      <c r="R11" s="162"/>
      <c r="S11" s="162"/>
      <c r="T11" s="163"/>
      <c r="U11" s="157"/>
      <c r="V11" s="157">
        <f>SUM(V12:V22)</f>
        <v>12.2</v>
      </c>
      <c r="W11" s="157"/>
      <c r="X11" s="157"/>
      <c r="AG11" t="s">
        <v>185</v>
      </c>
    </row>
    <row r="12" spans="1:60" ht="33.75" outlineLevel="1" x14ac:dyDescent="0.2">
      <c r="A12" s="164">
        <v>2</v>
      </c>
      <c r="B12" s="165" t="s">
        <v>1103</v>
      </c>
      <c r="C12" s="174" t="s">
        <v>1104</v>
      </c>
      <c r="D12" s="166" t="s">
        <v>247</v>
      </c>
      <c r="E12" s="167">
        <v>5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15</v>
      </c>
      <c r="M12" s="169">
        <f>G12*(1+L12/100)</f>
        <v>0</v>
      </c>
      <c r="N12" s="169">
        <v>3.4000000000000002E-4</v>
      </c>
      <c r="O12" s="169">
        <f>ROUND(E12*N12,2)</f>
        <v>0</v>
      </c>
      <c r="P12" s="169">
        <v>2.5000000000000001E-2</v>
      </c>
      <c r="Q12" s="169">
        <f>ROUND(E12*P12,2)</f>
        <v>0.13</v>
      </c>
      <c r="R12" s="169" t="s">
        <v>418</v>
      </c>
      <c r="S12" s="169" t="s">
        <v>189</v>
      </c>
      <c r="T12" s="170" t="s">
        <v>209</v>
      </c>
      <c r="U12" s="156">
        <v>0.21299999999999999</v>
      </c>
      <c r="V12" s="156">
        <f>ROUND(E12*U12,2)</f>
        <v>1.07</v>
      </c>
      <c r="W12" s="156"/>
      <c r="X12" s="156" t="s">
        <v>210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60" t="s">
        <v>457</v>
      </c>
      <c r="D13" s="261"/>
      <c r="E13" s="261"/>
      <c r="F13" s="261"/>
      <c r="G13" s="261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213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8" t="s">
        <v>458</v>
      </c>
      <c r="D14" s="259"/>
      <c r="E14" s="259"/>
      <c r="F14" s="259"/>
      <c r="G14" s="259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194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64">
        <v>3</v>
      </c>
      <c r="B15" s="165" t="s">
        <v>1605</v>
      </c>
      <c r="C15" s="174" t="s">
        <v>1606</v>
      </c>
      <c r="D15" s="166" t="s">
        <v>247</v>
      </c>
      <c r="E15" s="167">
        <v>1</v>
      </c>
      <c r="F15" s="168"/>
      <c r="G15" s="169">
        <f>ROUND(E15*F15,2)</f>
        <v>0</v>
      </c>
      <c r="H15" s="168"/>
      <c r="I15" s="169">
        <f>ROUND(E15*H15,2)</f>
        <v>0</v>
      </c>
      <c r="J15" s="168"/>
      <c r="K15" s="169">
        <f>ROUND(E15*J15,2)</f>
        <v>0</v>
      </c>
      <c r="L15" s="169">
        <v>15</v>
      </c>
      <c r="M15" s="169">
        <f>G15*(1+L15/100)</f>
        <v>0</v>
      </c>
      <c r="N15" s="169">
        <v>1.33E-3</v>
      </c>
      <c r="O15" s="169">
        <f>ROUND(E15*N15,2)</f>
        <v>0</v>
      </c>
      <c r="P15" s="169">
        <v>0.14899999999999999</v>
      </c>
      <c r="Q15" s="169">
        <f>ROUND(E15*P15,2)</f>
        <v>0.15</v>
      </c>
      <c r="R15" s="169" t="s">
        <v>418</v>
      </c>
      <c r="S15" s="169" t="s">
        <v>189</v>
      </c>
      <c r="T15" s="170" t="s">
        <v>209</v>
      </c>
      <c r="U15" s="156">
        <v>2.3079999999999998</v>
      </c>
      <c r="V15" s="156">
        <f>ROUND(E15*U15,2)</f>
        <v>2.31</v>
      </c>
      <c r="W15" s="156"/>
      <c r="X15" s="156" t="s">
        <v>210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60" t="s">
        <v>457</v>
      </c>
      <c r="D16" s="261"/>
      <c r="E16" s="261"/>
      <c r="F16" s="261"/>
      <c r="G16" s="26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213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58" t="s">
        <v>458</v>
      </c>
      <c r="D17" s="259"/>
      <c r="E17" s="259"/>
      <c r="F17" s="259"/>
      <c r="G17" s="259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194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64">
        <v>4</v>
      </c>
      <c r="B18" s="165" t="s">
        <v>1111</v>
      </c>
      <c r="C18" s="174" t="s">
        <v>1112</v>
      </c>
      <c r="D18" s="166" t="s">
        <v>247</v>
      </c>
      <c r="E18" s="167">
        <v>6</v>
      </c>
      <c r="F18" s="168"/>
      <c r="G18" s="169">
        <f>ROUND(E18*F18,2)</f>
        <v>0</v>
      </c>
      <c r="H18" s="168"/>
      <c r="I18" s="169">
        <f>ROUND(E18*H18,2)</f>
        <v>0</v>
      </c>
      <c r="J18" s="168"/>
      <c r="K18" s="169">
        <f>ROUND(E18*J18,2)</f>
        <v>0</v>
      </c>
      <c r="L18" s="169">
        <v>15</v>
      </c>
      <c r="M18" s="169">
        <f>G18*(1+L18/100)</f>
        <v>0</v>
      </c>
      <c r="N18" s="169">
        <v>8.0000000000000007E-5</v>
      </c>
      <c r="O18" s="169">
        <f>ROUND(E18*N18,2)</f>
        <v>0</v>
      </c>
      <c r="P18" s="169">
        <v>3.0000000000000001E-3</v>
      </c>
      <c r="Q18" s="169">
        <f>ROUND(E18*P18,2)</f>
        <v>0.02</v>
      </c>
      <c r="R18" s="169" t="s">
        <v>418</v>
      </c>
      <c r="S18" s="169" t="s">
        <v>189</v>
      </c>
      <c r="T18" s="170" t="s">
        <v>209</v>
      </c>
      <c r="U18" s="156">
        <v>0.32400000000000001</v>
      </c>
      <c r="V18" s="156">
        <f>ROUND(E18*U18,2)</f>
        <v>1.94</v>
      </c>
      <c r="W18" s="156"/>
      <c r="X18" s="156" t="s">
        <v>210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49" t="s">
        <v>458</v>
      </c>
      <c r="D19" s="250"/>
      <c r="E19" s="250"/>
      <c r="F19" s="250"/>
      <c r="G19" s="250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194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9" t="s">
        <v>1113</v>
      </c>
      <c r="D20" s="178"/>
      <c r="E20" s="179">
        <v>6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215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4">
        <v>5</v>
      </c>
      <c r="B21" s="165" t="s">
        <v>1114</v>
      </c>
      <c r="C21" s="174" t="s">
        <v>1115</v>
      </c>
      <c r="D21" s="166" t="s">
        <v>232</v>
      </c>
      <c r="E21" s="167">
        <v>18</v>
      </c>
      <c r="F21" s="168"/>
      <c r="G21" s="169">
        <f>ROUND(E21*F21,2)</f>
        <v>0</v>
      </c>
      <c r="H21" s="168"/>
      <c r="I21" s="169">
        <f>ROUND(E21*H21,2)</f>
        <v>0</v>
      </c>
      <c r="J21" s="168"/>
      <c r="K21" s="169">
        <f>ROUND(E21*J21,2)</f>
        <v>0</v>
      </c>
      <c r="L21" s="169">
        <v>15</v>
      </c>
      <c r="M21" s="169">
        <f>G21*(1+L21/100)</f>
        <v>0</v>
      </c>
      <c r="N21" s="169">
        <v>4.8999999999999998E-4</v>
      </c>
      <c r="O21" s="169">
        <f>ROUND(E21*N21,2)</f>
        <v>0.01</v>
      </c>
      <c r="P21" s="169">
        <v>1.9E-2</v>
      </c>
      <c r="Q21" s="169">
        <f>ROUND(E21*P21,2)</f>
        <v>0.34</v>
      </c>
      <c r="R21" s="169" t="s">
        <v>418</v>
      </c>
      <c r="S21" s="169" t="s">
        <v>189</v>
      </c>
      <c r="T21" s="170" t="s">
        <v>209</v>
      </c>
      <c r="U21" s="156">
        <v>0.38200000000000001</v>
      </c>
      <c r="V21" s="156">
        <f>ROUND(E21*U21,2)</f>
        <v>6.88</v>
      </c>
      <c r="W21" s="156"/>
      <c r="X21" s="156" t="s">
        <v>210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9" t="s">
        <v>458</v>
      </c>
      <c r="D22" s="250"/>
      <c r="E22" s="250"/>
      <c r="F22" s="250"/>
      <c r="G22" s="250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194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58" t="s">
        <v>184</v>
      </c>
      <c r="B23" s="159" t="s">
        <v>92</v>
      </c>
      <c r="C23" s="173" t="s">
        <v>93</v>
      </c>
      <c r="D23" s="160"/>
      <c r="E23" s="161"/>
      <c r="F23" s="162"/>
      <c r="G23" s="162">
        <f>SUMIF(AG24:AG25,"&lt;&gt;NOR",G24:G25)</f>
        <v>0</v>
      </c>
      <c r="H23" s="162"/>
      <c r="I23" s="162">
        <f>SUM(I24:I25)</f>
        <v>0</v>
      </c>
      <c r="J23" s="162"/>
      <c r="K23" s="162">
        <f>SUM(K24:K25)</f>
        <v>0</v>
      </c>
      <c r="L23" s="162"/>
      <c r="M23" s="162">
        <f>SUM(M24:M25)</f>
        <v>0</v>
      </c>
      <c r="N23" s="162"/>
      <c r="O23" s="162">
        <f>SUM(O24:O25)</f>
        <v>0</v>
      </c>
      <c r="P23" s="162"/>
      <c r="Q23" s="162">
        <f>SUM(Q24:Q25)</f>
        <v>0</v>
      </c>
      <c r="R23" s="162"/>
      <c r="S23" s="162"/>
      <c r="T23" s="163"/>
      <c r="U23" s="157"/>
      <c r="V23" s="157">
        <f>SUM(V24:V25)</f>
        <v>0.52</v>
      </c>
      <c r="W23" s="157"/>
      <c r="X23" s="157"/>
      <c r="AG23" t="s">
        <v>185</v>
      </c>
    </row>
    <row r="24" spans="1:60" ht="33.75" outlineLevel="1" x14ac:dyDescent="0.2">
      <c r="A24" s="164">
        <v>6</v>
      </c>
      <c r="B24" s="165" t="s">
        <v>1116</v>
      </c>
      <c r="C24" s="174" t="s">
        <v>1117</v>
      </c>
      <c r="D24" s="166" t="s">
        <v>252</v>
      </c>
      <c r="E24" s="167">
        <v>0.24615000000000001</v>
      </c>
      <c r="F24" s="168"/>
      <c r="G24" s="169">
        <f>ROUND(E24*F24,2)</f>
        <v>0</v>
      </c>
      <c r="H24" s="168"/>
      <c r="I24" s="169">
        <f>ROUND(E24*H24,2)</f>
        <v>0</v>
      </c>
      <c r="J24" s="168"/>
      <c r="K24" s="169">
        <f>ROUND(E24*J24,2)</f>
        <v>0</v>
      </c>
      <c r="L24" s="169">
        <v>15</v>
      </c>
      <c r="M24" s="169">
        <f>G24*(1+L24/100)</f>
        <v>0</v>
      </c>
      <c r="N24" s="169">
        <v>0</v>
      </c>
      <c r="O24" s="169">
        <f>ROUND(E24*N24,2)</f>
        <v>0</v>
      </c>
      <c r="P24" s="169">
        <v>0</v>
      </c>
      <c r="Q24" s="169">
        <f>ROUND(E24*P24,2)</f>
        <v>0</v>
      </c>
      <c r="R24" s="169" t="s">
        <v>208</v>
      </c>
      <c r="S24" s="169" t="s">
        <v>189</v>
      </c>
      <c r="T24" s="170" t="s">
        <v>209</v>
      </c>
      <c r="U24" s="156">
        <v>2.1</v>
      </c>
      <c r="V24" s="156">
        <f>ROUND(E24*U24,2)</f>
        <v>0.52</v>
      </c>
      <c r="W24" s="156"/>
      <c r="X24" s="156" t="s">
        <v>502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503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60" t="s">
        <v>504</v>
      </c>
      <c r="D25" s="261"/>
      <c r="E25" s="261"/>
      <c r="F25" s="261"/>
      <c r="G25" s="261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213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58" t="s">
        <v>184</v>
      </c>
      <c r="B26" s="159" t="s">
        <v>94</v>
      </c>
      <c r="C26" s="173" t="s">
        <v>96</v>
      </c>
      <c r="D26" s="160"/>
      <c r="E26" s="161"/>
      <c r="F26" s="162"/>
      <c r="G26" s="162">
        <f>SUMIF(AG27:AG29,"&lt;&gt;NOR",G27:G29)</f>
        <v>0</v>
      </c>
      <c r="H26" s="162"/>
      <c r="I26" s="162">
        <f>SUM(I27:I29)</f>
        <v>0</v>
      </c>
      <c r="J26" s="162"/>
      <c r="K26" s="162">
        <f>SUM(K27:K29)</f>
        <v>0</v>
      </c>
      <c r="L26" s="162"/>
      <c r="M26" s="162">
        <f>SUM(M27:M29)</f>
        <v>0</v>
      </c>
      <c r="N26" s="162"/>
      <c r="O26" s="162">
        <f>SUM(O27:O29)</f>
        <v>0</v>
      </c>
      <c r="P26" s="162"/>
      <c r="Q26" s="162">
        <f>SUM(Q27:Q29)</f>
        <v>0</v>
      </c>
      <c r="R26" s="162"/>
      <c r="S26" s="162"/>
      <c r="T26" s="163"/>
      <c r="U26" s="157"/>
      <c r="V26" s="157">
        <f>SUM(V27:V29)</f>
        <v>29</v>
      </c>
      <c r="W26" s="157"/>
      <c r="X26" s="157"/>
      <c r="AG26" t="s">
        <v>185</v>
      </c>
    </row>
    <row r="27" spans="1:60" outlineLevel="1" x14ac:dyDescent="0.2">
      <c r="A27" s="182">
        <v>7</v>
      </c>
      <c r="B27" s="183" t="s">
        <v>1118</v>
      </c>
      <c r="C27" s="191" t="s">
        <v>1119</v>
      </c>
      <c r="D27" s="184" t="s">
        <v>1120</v>
      </c>
      <c r="E27" s="185">
        <v>24</v>
      </c>
      <c r="F27" s="186"/>
      <c r="G27" s="187">
        <f>ROUND(E27*F27,2)</f>
        <v>0</v>
      </c>
      <c r="H27" s="186"/>
      <c r="I27" s="187">
        <f>ROUND(E27*H27,2)</f>
        <v>0</v>
      </c>
      <c r="J27" s="186"/>
      <c r="K27" s="187">
        <f>ROUND(E27*J27,2)</f>
        <v>0</v>
      </c>
      <c r="L27" s="187">
        <v>15</v>
      </c>
      <c r="M27" s="187">
        <f>G27*(1+L27/100)</f>
        <v>0</v>
      </c>
      <c r="N27" s="187">
        <v>0</v>
      </c>
      <c r="O27" s="187">
        <f>ROUND(E27*N27,2)</f>
        <v>0</v>
      </c>
      <c r="P27" s="187">
        <v>0</v>
      </c>
      <c r="Q27" s="187">
        <f>ROUND(E27*P27,2)</f>
        <v>0</v>
      </c>
      <c r="R27" s="187"/>
      <c r="S27" s="187" t="s">
        <v>189</v>
      </c>
      <c r="T27" s="188" t="s">
        <v>209</v>
      </c>
      <c r="U27" s="156">
        <v>1</v>
      </c>
      <c r="V27" s="156">
        <f>ROUND(E27*U27,2)</f>
        <v>24</v>
      </c>
      <c r="W27" s="156"/>
      <c r="X27" s="156" t="s">
        <v>210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2">
        <v>8</v>
      </c>
      <c r="B28" s="183" t="s">
        <v>1121</v>
      </c>
      <c r="C28" s="191" t="s">
        <v>1122</v>
      </c>
      <c r="D28" s="184" t="s">
        <v>1123</v>
      </c>
      <c r="E28" s="185">
        <v>1</v>
      </c>
      <c r="F28" s="186"/>
      <c r="G28" s="187">
        <f>ROUND(E28*F28,2)</f>
        <v>0</v>
      </c>
      <c r="H28" s="186"/>
      <c r="I28" s="187">
        <f>ROUND(E28*H28,2)</f>
        <v>0</v>
      </c>
      <c r="J28" s="186"/>
      <c r="K28" s="187">
        <f>ROUND(E28*J28,2)</f>
        <v>0</v>
      </c>
      <c r="L28" s="187">
        <v>15</v>
      </c>
      <c r="M28" s="187">
        <f>G28*(1+L28/100)</f>
        <v>0</v>
      </c>
      <c r="N28" s="187">
        <v>0</v>
      </c>
      <c r="O28" s="187">
        <f>ROUND(E28*N28,2)</f>
        <v>0</v>
      </c>
      <c r="P28" s="187">
        <v>0</v>
      </c>
      <c r="Q28" s="187">
        <f>ROUND(E28*P28,2)</f>
        <v>0</v>
      </c>
      <c r="R28" s="187"/>
      <c r="S28" s="187" t="s">
        <v>189</v>
      </c>
      <c r="T28" s="188" t="s">
        <v>190</v>
      </c>
      <c r="U28" s="156">
        <v>1</v>
      </c>
      <c r="V28" s="156">
        <f>ROUND(E28*U28,2)</f>
        <v>1</v>
      </c>
      <c r="W28" s="156"/>
      <c r="X28" s="156" t="s">
        <v>210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2">
        <v>9</v>
      </c>
      <c r="B29" s="183" t="s">
        <v>1124</v>
      </c>
      <c r="C29" s="191" t="s">
        <v>1125</v>
      </c>
      <c r="D29" s="184" t="s">
        <v>1120</v>
      </c>
      <c r="E29" s="185">
        <v>4</v>
      </c>
      <c r="F29" s="186"/>
      <c r="G29" s="187">
        <f>ROUND(E29*F29,2)</f>
        <v>0</v>
      </c>
      <c r="H29" s="186"/>
      <c r="I29" s="187">
        <f>ROUND(E29*H29,2)</f>
        <v>0</v>
      </c>
      <c r="J29" s="186"/>
      <c r="K29" s="187">
        <f>ROUND(E29*J29,2)</f>
        <v>0</v>
      </c>
      <c r="L29" s="187">
        <v>15</v>
      </c>
      <c r="M29" s="187">
        <f>G29*(1+L29/100)</f>
        <v>0</v>
      </c>
      <c r="N29" s="187">
        <v>0</v>
      </c>
      <c r="O29" s="187">
        <f>ROUND(E29*N29,2)</f>
        <v>0</v>
      </c>
      <c r="P29" s="187">
        <v>0</v>
      </c>
      <c r="Q29" s="187">
        <f>ROUND(E29*P29,2)</f>
        <v>0</v>
      </c>
      <c r="R29" s="187" t="s">
        <v>1126</v>
      </c>
      <c r="S29" s="187" t="s">
        <v>189</v>
      </c>
      <c r="T29" s="188" t="s">
        <v>209</v>
      </c>
      <c r="U29" s="156">
        <v>1</v>
      </c>
      <c r="V29" s="156">
        <f>ROUND(E29*U29,2)</f>
        <v>4</v>
      </c>
      <c r="W29" s="156"/>
      <c r="X29" s="156" t="s">
        <v>1127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1128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58" t="s">
        <v>184</v>
      </c>
      <c r="B30" s="159" t="s">
        <v>99</v>
      </c>
      <c r="C30" s="173" t="s">
        <v>100</v>
      </c>
      <c r="D30" s="160"/>
      <c r="E30" s="161"/>
      <c r="F30" s="162"/>
      <c r="G30" s="162">
        <f>SUMIF(AG31:AG38,"&lt;&gt;NOR",G31:G38)</f>
        <v>0</v>
      </c>
      <c r="H30" s="162"/>
      <c r="I30" s="162">
        <f>SUM(I31:I38)</f>
        <v>0</v>
      </c>
      <c r="J30" s="162"/>
      <c r="K30" s="162">
        <f>SUM(K31:K38)</f>
        <v>0</v>
      </c>
      <c r="L30" s="162"/>
      <c r="M30" s="162">
        <f>SUM(M31:M38)</f>
        <v>0</v>
      </c>
      <c r="N30" s="162"/>
      <c r="O30" s="162">
        <f>SUM(O31:O38)</f>
        <v>0</v>
      </c>
      <c r="P30" s="162"/>
      <c r="Q30" s="162">
        <f>SUM(Q31:Q38)</f>
        <v>0</v>
      </c>
      <c r="R30" s="162"/>
      <c r="S30" s="162"/>
      <c r="T30" s="163"/>
      <c r="U30" s="157"/>
      <c r="V30" s="157">
        <f>SUM(V31:V38)</f>
        <v>7.04</v>
      </c>
      <c r="W30" s="157"/>
      <c r="X30" s="157"/>
      <c r="AG30" t="s">
        <v>185</v>
      </c>
    </row>
    <row r="31" spans="1:60" outlineLevel="1" x14ac:dyDescent="0.2">
      <c r="A31" s="164">
        <v>10</v>
      </c>
      <c r="B31" s="165" t="s">
        <v>1129</v>
      </c>
      <c r="C31" s="174" t="s">
        <v>1130</v>
      </c>
      <c r="D31" s="166" t="s">
        <v>232</v>
      </c>
      <c r="E31" s="167">
        <v>67</v>
      </c>
      <c r="F31" s="168"/>
      <c r="G31" s="169">
        <f>ROUND(E31*F31,2)</f>
        <v>0</v>
      </c>
      <c r="H31" s="168"/>
      <c r="I31" s="169">
        <f>ROUND(E31*H31,2)</f>
        <v>0</v>
      </c>
      <c r="J31" s="168"/>
      <c r="K31" s="169">
        <f>ROUND(E31*J31,2)</f>
        <v>0</v>
      </c>
      <c r="L31" s="169">
        <v>15</v>
      </c>
      <c r="M31" s="169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69" t="s">
        <v>554</v>
      </c>
      <c r="S31" s="169" t="s">
        <v>189</v>
      </c>
      <c r="T31" s="170" t="s">
        <v>209</v>
      </c>
      <c r="U31" s="156">
        <v>0.105</v>
      </c>
      <c r="V31" s="156">
        <f>ROUND(E31*U31,2)</f>
        <v>7.04</v>
      </c>
      <c r="W31" s="156"/>
      <c r="X31" s="156" t="s">
        <v>210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9" t="s">
        <v>1607</v>
      </c>
      <c r="D32" s="178"/>
      <c r="E32" s="179">
        <v>67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215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82">
        <v>11</v>
      </c>
      <c r="B33" s="183" t="s">
        <v>1132</v>
      </c>
      <c r="C33" s="191" t="s">
        <v>1133</v>
      </c>
      <c r="D33" s="184" t="s">
        <v>232</v>
      </c>
      <c r="E33" s="185">
        <v>35</v>
      </c>
      <c r="F33" s="186"/>
      <c r="G33" s="187">
        <f>ROUND(E33*F33,2)</f>
        <v>0</v>
      </c>
      <c r="H33" s="186"/>
      <c r="I33" s="187">
        <f>ROUND(E33*H33,2)</f>
        <v>0</v>
      </c>
      <c r="J33" s="186"/>
      <c r="K33" s="187">
        <f>ROUND(E33*J33,2)</f>
        <v>0</v>
      </c>
      <c r="L33" s="187">
        <v>15</v>
      </c>
      <c r="M33" s="187">
        <f>G33*(1+L33/100)</f>
        <v>0</v>
      </c>
      <c r="N33" s="187">
        <v>2.0000000000000002E-5</v>
      </c>
      <c r="O33" s="187">
        <f>ROUND(E33*N33,2)</f>
        <v>0</v>
      </c>
      <c r="P33" s="187">
        <v>0</v>
      </c>
      <c r="Q33" s="187">
        <f>ROUND(E33*P33,2)</f>
        <v>0</v>
      </c>
      <c r="R33" s="187" t="s">
        <v>285</v>
      </c>
      <c r="S33" s="187" t="s">
        <v>189</v>
      </c>
      <c r="T33" s="188" t="s">
        <v>209</v>
      </c>
      <c r="U33" s="156">
        <v>0</v>
      </c>
      <c r="V33" s="156">
        <f>ROUND(E33*U33,2)</f>
        <v>0</v>
      </c>
      <c r="W33" s="156"/>
      <c r="X33" s="156" t="s">
        <v>286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287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82">
        <v>12</v>
      </c>
      <c r="B34" s="183" t="s">
        <v>1608</v>
      </c>
      <c r="C34" s="191" t="s">
        <v>1609</v>
      </c>
      <c r="D34" s="184" t="s">
        <v>232</v>
      </c>
      <c r="E34" s="185">
        <v>32</v>
      </c>
      <c r="F34" s="186"/>
      <c r="G34" s="187">
        <f>ROUND(E34*F34,2)</f>
        <v>0</v>
      </c>
      <c r="H34" s="186"/>
      <c r="I34" s="187">
        <f>ROUND(E34*H34,2)</f>
        <v>0</v>
      </c>
      <c r="J34" s="186"/>
      <c r="K34" s="187">
        <f>ROUND(E34*J34,2)</f>
        <v>0</v>
      </c>
      <c r="L34" s="187">
        <v>15</v>
      </c>
      <c r="M34" s="187">
        <f>G34*(1+L34/100)</f>
        <v>0</v>
      </c>
      <c r="N34" s="187">
        <v>3.0000000000000001E-5</v>
      </c>
      <c r="O34" s="187">
        <f>ROUND(E34*N34,2)</f>
        <v>0</v>
      </c>
      <c r="P34" s="187">
        <v>0</v>
      </c>
      <c r="Q34" s="187">
        <f>ROUND(E34*P34,2)</f>
        <v>0</v>
      </c>
      <c r="R34" s="187" t="s">
        <v>285</v>
      </c>
      <c r="S34" s="187" t="s">
        <v>189</v>
      </c>
      <c r="T34" s="188" t="s">
        <v>209</v>
      </c>
      <c r="U34" s="156">
        <v>0</v>
      </c>
      <c r="V34" s="156">
        <f>ROUND(E34*U34,2)</f>
        <v>0</v>
      </c>
      <c r="W34" s="156"/>
      <c r="X34" s="156" t="s">
        <v>286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287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2">
        <v>13</v>
      </c>
      <c r="B35" s="183" t="s">
        <v>1136</v>
      </c>
      <c r="C35" s="191" t="s">
        <v>1137</v>
      </c>
      <c r="D35" s="184" t="s">
        <v>247</v>
      </c>
      <c r="E35" s="185">
        <v>270</v>
      </c>
      <c r="F35" s="186"/>
      <c r="G35" s="187">
        <f>ROUND(E35*F35,2)</f>
        <v>0</v>
      </c>
      <c r="H35" s="186"/>
      <c r="I35" s="187">
        <f>ROUND(E35*H35,2)</f>
        <v>0</v>
      </c>
      <c r="J35" s="186"/>
      <c r="K35" s="187">
        <f>ROUND(E35*J35,2)</f>
        <v>0</v>
      </c>
      <c r="L35" s="187">
        <v>15</v>
      </c>
      <c r="M35" s="187">
        <f>G35*(1+L35/100)</f>
        <v>0</v>
      </c>
      <c r="N35" s="187">
        <v>0</v>
      </c>
      <c r="O35" s="187">
        <f>ROUND(E35*N35,2)</f>
        <v>0</v>
      </c>
      <c r="P35" s="187">
        <v>0</v>
      </c>
      <c r="Q35" s="187">
        <f>ROUND(E35*P35,2)</f>
        <v>0</v>
      </c>
      <c r="R35" s="187" t="s">
        <v>285</v>
      </c>
      <c r="S35" s="187" t="s">
        <v>189</v>
      </c>
      <c r="T35" s="188" t="s">
        <v>209</v>
      </c>
      <c r="U35" s="156">
        <v>0</v>
      </c>
      <c r="V35" s="156">
        <f>ROUND(E35*U35,2)</f>
        <v>0</v>
      </c>
      <c r="W35" s="156"/>
      <c r="X35" s="156" t="s">
        <v>286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287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2">
        <v>14</v>
      </c>
      <c r="B36" s="183" t="s">
        <v>1138</v>
      </c>
      <c r="C36" s="191" t="s">
        <v>1139</v>
      </c>
      <c r="D36" s="184" t="s">
        <v>247</v>
      </c>
      <c r="E36" s="185">
        <v>1</v>
      </c>
      <c r="F36" s="186"/>
      <c r="G36" s="187">
        <f>ROUND(E36*F36,2)</f>
        <v>0</v>
      </c>
      <c r="H36" s="186"/>
      <c r="I36" s="187">
        <f>ROUND(E36*H36,2)</f>
        <v>0</v>
      </c>
      <c r="J36" s="186"/>
      <c r="K36" s="187">
        <f>ROUND(E36*J36,2)</f>
        <v>0</v>
      </c>
      <c r="L36" s="187">
        <v>15</v>
      </c>
      <c r="M36" s="187">
        <f>G36*(1+L36/100)</f>
        <v>0</v>
      </c>
      <c r="N36" s="187">
        <v>0</v>
      </c>
      <c r="O36" s="187">
        <f>ROUND(E36*N36,2)</f>
        <v>0</v>
      </c>
      <c r="P36" s="187">
        <v>0</v>
      </c>
      <c r="Q36" s="187">
        <f>ROUND(E36*P36,2)</f>
        <v>0</v>
      </c>
      <c r="R36" s="187" t="s">
        <v>285</v>
      </c>
      <c r="S36" s="187" t="s">
        <v>189</v>
      </c>
      <c r="T36" s="188" t="s">
        <v>209</v>
      </c>
      <c r="U36" s="156">
        <v>0</v>
      </c>
      <c r="V36" s="156">
        <f>ROUND(E36*U36,2)</f>
        <v>0</v>
      </c>
      <c r="W36" s="156"/>
      <c r="X36" s="156" t="s">
        <v>286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287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4">
        <v>15</v>
      </c>
      <c r="B37" s="165" t="s">
        <v>547</v>
      </c>
      <c r="C37" s="174" t="s">
        <v>548</v>
      </c>
      <c r="D37" s="166" t="s">
        <v>252</v>
      </c>
      <c r="E37" s="167">
        <v>1.66E-3</v>
      </c>
      <c r="F37" s="168"/>
      <c r="G37" s="169">
        <f>ROUND(E37*F37,2)</f>
        <v>0</v>
      </c>
      <c r="H37" s="168"/>
      <c r="I37" s="169">
        <f>ROUND(E37*H37,2)</f>
        <v>0</v>
      </c>
      <c r="J37" s="168"/>
      <c r="K37" s="169">
        <f>ROUND(E37*J37,2)</f>
        <v>0</v>
      </c>
      <c r="L37" s="169">
        <v>15</v>
      </c>
      <c r="M37" s="169">
        <f>G37*(1+L37/100)</f>
        <v>0</v>
      </c>
      <c r="N37" s="169">
        <v>0</v>
      </c>
      <c r="O37" s="169">
        <f>ROUND(E37*N37,2)</f>
        <v>0</v>
      </c>
      <c r="P37" s="169">
        <v>0</v>
      </c>
      <c r="Q37" s="169">
        <f>ROUND(E37*P37,2)</f>
        <v>0</v>
      </c>
      <c r="R37" s="169" t="s">
        <v>535</v>
      </c>
      <c r="S37" s="169" t="s">
        <v>189</v>
      </c>
      <c r="T37" s="170" t="s">
        <v>209</v>
      </c>
      <c r="U37" s="156">
        <v>1.74</v>
      </c>
      <c r="V37" s="156">
        <f>ROUND(E37*U37,2)</f>
        <v>0</v>
      </c>
      <c r="W37" s="156"/>
      <c r="X37" s="156" t="s">
        <v>502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503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60" t="s">
        <v>549</v>
      </c>
      <c r="D38" s="261"/>
      <c r="E38" s="261"/>
      <c r="F38" s="261"/>
      <c r="G38" s="261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213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58" t="s">
        <v>184</v>
      </c>
      <c r="B39" s="159" t="s">
        <v>114</v>
      </c>
      <c r="C39" s="173" t="s">
        <v>115</v>
      </c>
      <c r="D39" s="160"/>
      <c r="E39" s="161"/>
      <c r="F39" s="162"/>
      <c r="G39" s="162">
        <f>SUMIF(AG40:AG52,"&lt;&gt;NOR",G40:G52)</f>
        <v>0</v>
      </c>
      <c r="H39" s="162"/>
      <c r="I39" s="162">
        <f>SUM(I40:I52)</f>
        <v>0</v>
      </c>
      <c r="J39" s="162"/>
      <c r="K39" s="162">
        <f>SUM(K40:K52)</f>
        <v>0</v>
      </c>
      <c r="L39" s="162"/>
      <c r="M39" s="162">
        <f>SUM(M40:M52)</f>
        <v>0</v>
      </c>
      <c r="N39" s="162"/>
      <c r="O39" s="162">
        <f>SUM(O40:O52)</f>
        <v>0.05</v>
      </c>
      <c r="P39" s="162"/>
      <c r="Q39" s="162">
        <f>SUM(Q40:Q52)</f>
        <v>0</v>
      </c>
      <c r="R39" s="162"/>
      <c r="S39" s="162"/>
      <c r="T39" s="163"/>
      <c r="U39" s="157"/>
      <c r="V39" s="157">
        <f>SUM(V40:V52)</f>
        <v>14.56</v>
      </c>
      <c r="W39" s="157"/>
      <c r="X39" s="157"/>
      <c r="AG39" t="s">
        <v>185</v>
      </c>
    </row>
    <row r="40" spans="1:60" outlineLevel="1" x14ac:dyDescent="0.2">
      <c r="A40" s="182">
        <v>16</v>
      </c>
      <c r="B40" s="183" t="s">
        <v>1140</v>
      </c>
      <c r="C40" s="191" t="s">
        <v>1141</v>
      </c>
      <c r="D40" s="184" t="s">
        <v>558</v>
      </c>
      <c r="E40" s="185">
        <v>1</v>
      </c>
      <c r="F40" s="186"/>
      <c r="G40" s="187">
        <f>ROUND(E40*F40,2)</f>
        <v>0</v>
      </c>
      <c r="H40" s="186"/>
      <c r="I40" s="187">
        <f>ROUND(E40*H40,2)</f>
        <v>0</v>
      </c>
      <c r="J40" s="186"/>
      <c r="K40" s="187">
        <f>ROUND(E40*J40,2)</f>
        <v>0</v>
      </c>
      <c r="L40" s="187">
        <v>15</v>
      </c>
      <c r="M40" s="187">
        <f>G40*(1+L40/100)</f>
        <v>0</v>
      </c>
      <c r="N40" s="187">
        <v>7.3999999999999999E-4</v>
      </c>
      <c r="O40" s="187">
        <f>ROUND(E40*N40,2)</f>
        <v>0</v>
      </c>
      <c r="P40" s="187">
        <v>0</v>
      </c>
      <c r="Q40" s="187">
        <f>ROUND(E40*P40,2)</f>
        <v>0</v>
      </c>
      <c r="R40" s="187" t="s">
        <v>567</v>
      </c>
      <c r="S40" s="187" t="s">
        <v>189</v>
      </c>
      <c r="T40" s="188" t="s">
        <v>209</v>
      </c>
      <c r="U40" s="156">
        <v>9.1110000000000007</v>
      </c>
      <c r="V40" s="156">
        <f>ROUND(E40*U40,2)</f>
        <v>9.11</v>
      </c>
      <c r="W40" s="156"/>
      <c r="X40" s="156" t="s">
        <v>210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82">
        <v>17</v>
      </c>
      <c r="B41" s="183" t="s">
        <v>1142</v>
      </c>
      <c r="C41" s="191" t="s">
        <v>1143</v>
      </c>
      <c r="D41" s="184" t="s">
        <v>247</v>
      </c>
      <c r="E41" s="185">
        <v>9</v>
      </c>
      <c r="F41" s="186"/>
      <c r="G41" s="187">
        <f>ROUND(E41*F41,2)</f>
        <v>0</v>
      </c>
      <c r="H41" s="186"/>
      <c r="I41" s="187">
        <f>ROUND(E41*H41,2)</f>
        <v>0</v>
      </c>
      <c r="J41" s="186"/>
      <c r="K41" s="187">
        <f>ROUND(E41*J41,2)</f>
        <v>0</v>
      </c>
      <c r="L41" s="187">
        <v>15</v>
      </c>
      <c r="M41" s="187">
        <f>G41*(1+L41/100)</f>
        <v>0</v>
      </c>
      <c r="N41" s="187">
        <v>0</v>
      </c>
      <c r="O41" s="187">
        <f>ROUND(E41*N41,2)</f>
        <v>0</v>
      </c>
      <c r="P41" s="187">
        <v>0</v>
      </c>
      <c r="Q41" s="187">
        <f>ROUND(E41*P41,2)</f>
        <v>0</v>
      </c>
      <c r="R41" s="187" t="s">
        <v>567</v>
      </c>
      <c r="S41" s="187" t="s">
        <v>189</v>
      </c>
      <c r="T41" s="188" t="s">
        <v>209</v>
      </c>
      <c r="U41" s="156">
        <v>0.33</v>
      </c>
      <c r="V41" s="156">
        <f>ROUND(E41*U41,2)</f>
        <v>2.97</v>
      </c>
      <c r="W41" s="156"/>
      <c r="X41" s="156" t="s">
        <v>210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2">
        <v>18</v>
      </c>
      <c r="B42" s="183" t="s">
        <v>1144</v>
      </c>
      <c r="C42" s="191" t="s">
        <v>1145</v>
      </c>
      <c r="D42" s="184" t="s">
        <v>1146</v>
      </c>
      <c r="E42" s="185">
        <v>4</v>
      </c>
      <c r="F42" s="186"/>
      <c r="G42" s="187">
        <f>ROUND(E42*F42,2)</f>
        <v>0</v>
      </c>
      <c r="H42" s="186"/>
      <c r="I42" s="187">
        <f>ROUND(E42*H42,2)</f>
        <v>0</v>
      </c>
      <c r="J42" s="186"/>
      <c r="K42" s="187">
        <f>ROUND(E42*J42,2)</f>
        <v>0</v>
      </c>
      <c r="L42" s="187">
        <v>15</v>
      </c>
      <c r="M42" s="187">
        <f>G42*(1+L42/100)</f>
        <v>0</v>
      </c>
      <c r="N42" s="187">
        <v>0</v>
      </c>
      <c r="O42" s="187">
        <f>ROUND(E42*N42,2)</f>
        <v>0</v>
      </c>
      <c r="P42" s="187">
        <v>0</v>
      </c>
      <c r="Q42" s="187">
        <f>ROUND(E42*P42,2)</f>
        <v>0</v>
      </c>
      <c r="R42" s="187"/>
      <c r="S42" s="187" t="s">
        <v>281</v>
      </c>
      <c r="T42" s="188" t="s">
        <v>190</v>
      </c>
      <c r="U42" s="156">
        <v>0.1</v>
      </c>
      <c r="V42" s="156">
        <f>ROUND(E42*U42,2)</f>
        <v>0.4</v>
      </c>
      <c r="W42" s="156"/>
      <c r="X42" s="156" t="s">
        <v>210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4">
        <v>19</v>
      </c>
      <c r="B43" s="165" t="s">
        <v>1147</v>
      </c>
      <c r="C43" s="174" t="s">
        <v>1148</v>
      </c>
      <c r="D43" s="166" t="s">
        <v>857</v>
      </c>
      <c r="E43" s="167">
        <v>1</v>
      </c>
      <c r="F43" s="168"/>
      <c r="G43" s="169">
        <f>ROUND(E43*F43,2)</f>
        <v>0</v>
      </c>
      <c r="H43" s="168"/>
      <c r="I43" s="169">
        <f>ROUND(E43*H43,2)</f>
        <v>0</v>
      </c>
      <c r="J43" s="168"/>
      <c r="K43" s="169">
        <f>ROUND(E43*J43,2)</f>
        <v>0</v>
      </c>
      <c r="L43" s="169">
        <v>15</v>
      </c>
      <c r="M43" s="169">
        <f>G43*(1+L43/100)</f>
        <v>0</v>
      </c>
      <c r="N43" s="169">
        <v>0</v>
      </c>
      <c r="O43" s="169">
        <f>ROUND(E43*N43,2)</f>
        <v>0</v>
      </c>
      <c r="P43" s="169">
        <v>0</v>
      </c>
      <c r="Q43" s="169">
        <f>ROUND(E43*P43,2)</f>
        <v>0</v>
      </c>
      <c r="R43" s="169"/>
      <c r="S43" s="169" t="s">
        <v>281</v>
      </c>
      <c r="T43" s="170" t="s">
        <v>209</v>
      </c>
      <c r="U43" s="156">
        <v>1.6</v>
      </c>
      <c r="V43" s="156">
        <f>ROUND(E43*U43,2)</f>
        <v>1.6</v>
      </c>
      <c r="W43" s="156"/>
      <c r="X43" s="156" t="s">
        <v>210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9" t="s">
        <v>1149</v>
      </c>
      <c r="D44" s="250"/>
      <c r="E44" s="250"/>
      <c r="F44" s="250"/>
      <c r="G44" s="250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194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8" t="s">
        <v>1150</v>
      </c>
      <c r="D45" s="259"/>
      <c r="E45" s="259"/>
      <c r="F45" s="259"/>
      <c r="G45" s="259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194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8" t="s">
        <v>1151</v>
      </c>
      <c r="D46" s="259"/>
      <c r="E46" s="259"/>
      <c r="F46" s="259"/>
      <c r="G46" s="259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194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8" t="s">
        <v>1152</v>
      </c>
      <c r="D47" s="259"/>
      <c r="E47" s="259"/>
      <c r="F47" s="259"/>
      <c r="G47" s="259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194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2">
        <v>20</v>
      </c>
      <c r="B48" s="183" t="s">
        <v>1153</v>
      </c>
      <c r="C48" s="191" t="s">
        <v>1154</v>
      </c>
      <c r="D48" s="184" t="s">
        <v>1123</v>
      </c>
      <c r="E48" s="185">
        <v>1</v>
      </c>
      <c r="F48" s="186"/>
      <c r="G48" s="187">
        <f>ROUND(E48*F48,2)</f>
        <v>0</v>
      </c>
      <c r="H48" s="186"/>
      <c r="I48" s="187">
        <f>ROUND(E48*H48,2)</f>
        <v>0</v>
      </c>
      <c r="J48" s="186"/>
      <c r="K48" s="187">
        <f>ROUND(E48*J48,2)</f>
        <v>0</v>
      </c>
      <c r="L48" s="187">
        <v>15</v>
      </c>
      <c r="M48" s="187">
        <f>G48*(1+L48/100)</f>
        <v>0</v>
      </c>
      <c r="N48" s="187">
        <v>0</v>
      </c>
      <c r="O48" s="187">
        <f>ROUND(E48*N48,2)</f>
        <v>0</v>
      </c>
      <c r="P48" s="187">
        <v>0</v>
      </c>
      <c r="Q48" s="187">
        <f>ROUND(E48*P48,2)</f>
        <v>0</v>
      </c>
      <c r="R48" s="187"/>
      <c r="S48" s="187" t="s">
        <v>281</v>
      </c>
      <c r="T48" s="188" t="s">
        <v>190</v>
      </c>
      <c r="U48" s="156">
        <v>0</v>
      </c>
      <c r="V48" s="156">
        <f>ROUND(E48*U48,2)</f>
        <v>0</v>
      </c>
      <c r="W48" s="156"/>
      <c r="X48" s="156" t="s">
        <v>210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82">
        <v>21</v>
      </c>
      <c r="B49" s="183" t="s">
        <v>1155</v>
      </c>
      <c r="C49" s="191" t="s">
        <v>1156</v>
      </c>
      <c r="D49" s="184" t="s">
        <v>247</v>
      </c>
      <c r="E49" s="185">
        <v>1</v>
      </c>
      <c r="F49" s="186"/>
      <c r="G49" s="187">
        <f>ROUND(E49*F49,2)</f>
        <v>0</v>
      </c>
      <c r="H49" s="186"/>
      <c r="I49" s="187">
        <f>ROUND(E49*H49,2)</f>
        <v>0</v>
      </c>
      <c r="J49" s="186"/>
      <c r="K49" s="187">
        <f>ROUND(E49*J49,2)</f>
        <v>0</v>
      </c>
      <c r="L49" s="187">
        <v>15</v>
      </c>
      <c r="M49" s="187">
        <f>G49*(1+L49/100)</f>
        <v>0</v>
      </c>
      <c r="N49" s="187">
        <v>4.4999999999999998E-2</v>
      </c>
      <c r="O49" s="187">
        <f>ROUND(E49*N49,2)</f>
        <v>0.05</v>
      </c>
      <c r="P49" s="187">
        <v>0</v>
      </c>
      <c r="Q49" s="187">
        <f>ROUND(E49*P49,2)</f>
        <v>0</v>
      </c>
      <c r="R49" s="187"/>
      <c r="S49" s="187" t="s">
        <v>281</v>
      </c>
      <c r="T49" s="188" t="s">
        <v>190</v>
      </c>
      <c r="U49" s="156">
        <v>0</v>
      </c>
      <c r="V49" s="156">
        <f>ROUND(E49*U49,2)</f>
        <v>0</v>
      </c>
      <c r="W49" s="156"/>
      <c r="X49" s="156" t="s">
        <v>286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287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82">
        <v>22</v>
      </c>
      <c r="B50" s="183" t="s">
        <v>1157</v>
      </c>
      <c r="C50" s="191" t="s">
        <v>1158</v>
      </c>
      <c r="D50" s="184" t="s">
        <v>1159</v>
      </c>
      <c r="E50" s="185">
        <v>1</v>
      </c>
      <c r="F50" s="186"/>
      <c r="G50" s="187">
        <f>ROUND(E50*F50,2)</f>
        <v>0</v>
      </c>
      <c r="H50" s="186"/>
      <c r="I50" s="187">
        <f>ROUND(E50*H50,2)</f>
        <v>0</v>
      </c>
      <c r="J50" s="186"/>
      <c r="K50" s="187">
        <f>ROUND(E50*J50,2)</f>
        <v>0</v>
      </c>
      <c r="L50" s="187">
        <v>15</v>
      </c>
      <c r="M50" s="187">
        <f>G50*(1+L50/100)</f>
        <v>0</v>
      </c>
      <c r="N50" s="187">
        <v>0</v>
      </c>
      <c r="O50" s="187">
        <f>ROUND(E50*N50,2)</f>
        <v>0</v>
      </c>
      <c r="P50" s="187">
        <v>0</v>
      </c>
      <c r="Q50" s="187">
        <f>ROUND(E50*P50,2)</f>
        <v>0</v>
      </c>
      <c r="R50" s="187"/>
      <c r="S50" s="187" t="s">
        <v>281</v>
      </c>
      <c r="T50" s="188" t="s">
        <v>190</v>
      </c>
      <c r="U50" s="156">
        <v>0</v>
      </c>
      <c r="V50" s="156">
        <f>ROUND(E50*U50,2)</f>
        <v>0</v>
      </c>
      <c r="W50" s="156"/>
      <c r="X50" s="156" t="s">
        <v>286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287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4">
        <v>23</v>
      </c>
      <c r="B51" s="165" t="s">
        <v>1160</v>
      </c>
      <c r="C51" s="174" t="s">
        <v>1161</v>
      </c>
      <c r="D51" s="166" t="s">
        <v>252</v>
      </c>
      <c r="E51" s="167">
        <v>4.5740000000000003E-2</v>
      </c>
      <c r="F51" s="168"/>
      <c r="G51" s="169">
        <f>ROUND(E51*F51,2)</f>
        <v>0</v>
      </c>
      <c r="H51" s="168"/>
      <c r="I51" s="169">
        <f>ROUND(E51*H51,2)</f>
        <v>0</v>
      </c>
      <c r="J51" s="168"/>
      <c r="K51" s="169">
        <f>ROUND(E51*J51,2)</f>
        <v>0</v>
      </c>
      <c r="L51" s="169">
        <v>15</v>
      </c>
      <c r="M51" s="169">
        <f>G51*(1+L51/100)</f>
        <v>0</v>
      </c>
      <c r="N51" s="169">
        <v>0</v>
      </c>
      <c r="O51" s="169">
        <f>ROUND(E51*N51,2)</f>
        <v>0</v>
      </c>
      <c r="P51" s="169">
        <v>0</v>
      </c>
      <c r="Q51" s="169">
        <f>ROUND(E51*P51,2)</f>
        <v>0</v>
      </c>
      <c r="R51" s="169" t="s">
        <v>567</v>
      </c>
      <c r="S51" s="169" t="s">
        <v>189</v>
      </c>
      <c r="T51" s="170" t="s">
        <v>209</v>
      </c>
      <c r="U51" s="156">
        <v>10.582000000000001</v>
      </c>
      <c r="V51" s="156">
        <f>ROUND(E51*U51,2)</f>
        <v>0.48</v>
      </c>
      <c r="W51" s="156"/>
      <c r="X51" s="156" t="s">
        <v>502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503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60" t="s">
        <v>753</v>
      </c>
      <c r="D52" s="261"/>
      <c r="E52" s="261"/>
      <c r="F52" s="261"/>
      <c r="G52" s="261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213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58" t="s">
        <v>184</v>
      </c>
      <c r="B53" s="159" t="s">
        <v>116</v>
      </c>
      <c r="C53" s="173" t="s">
        <v>117</v>
      </c>
      <c r="D53" s="160"/>
      <c r="E53" s="161"/>
      <c r="F53" s="162"/>
      <c r="G53" s="162">
        <f>SUMIF(AG54:AG66,"&lt;&gt;NOR",G54:G66)</f>
        <v>0</v>
      </c>
      <c r="H53" s="162"/>
      <c r="I53" s="162">
        <f>SUM(I54:I66)</f>
        <v>0</v>
      </c>
      <c r="J53" s="162"/>
      <c r="K53" s="162">
        <f>SUM(K54:K66)</f>
        <v>0</v>
      </c>
      <c r="L53" s="162"/>
      <c r="M53" s="162">
        <f>SUM(M54:M66)</f>
        <v>0</v>
      </c>
      <c r="N53" s="162"/>
      <c r="O53" s="162">
        <f>SUM(O54:O66)</f>
        <v>0.06</v>
      </c>
      <c r="P53" s="162"/>
      <c r="Q53" s="162">
        <f>SUM(Q54:Q66)</f>
        <v>0</v>
      </c>
      <c r="R53" s="162"/>
      <c r="S53" s="162"/>
      <c r="T53" s="163"/>
      <c r="U53" s="157"/>
      <c r="V53" s="157">
        <f>SUM(V54:V66)</f>
        <v>24.68</v>
      </c>
      <c r="W53" s="157"/>
      <c r="X53" s="157"/>
      <c r="AG53" t="s">
        <v>185</v>
      </c>
    </row>
    <row r="54" spans="1:60" ht="22.5" outlineLevel="1" x14ac:dyDescent="0.2">
      <c r="A54" s="164">
        <v>24</v>
      </c>
      <c r="B54" s="165" t="s">
        <v>1162</v>
      </c>
      <c r="C54" s="174" t="s">
        <v>1163</v>
      </c>
      <c r="D54" s="166" t="s">
        <v>232</v>
      </c>
      <c r="E54" s="167">
        <v>35</v>
      </c>
      <c r="F54" s="168"/>
      <c r="G54" s="169">
        <f>ROUND(E54*F54,2)</f>
        <v>0</v>
      </c>
      <c r="H54" s="168"/>
      <c r="I54" s="169">
        <f>ROUND(E54*H54,2)</f>
        <v>0</v>
      </c>
      <c r="J54" s="168"/>
      <c r="K54" s="169">
        <f>ROUND(E54*J54,2)</f>
        <v>0</v>
      </c>
      <c r="L54" s="169">
        <v>15</v>
      </c>
      <c r="M54" s="169">
        <f>G54*(1+L54/100)</f>
        <v>0</v>
      </c>
      <c r="N54" s="169">
        <v>7.6000000000000004E-4</v>
      </c>
      <c r="O54" s="169">
        <f>ROUND(E54*N54,2)</f>
        <v>0.03</v>
      </c>
      <c r="P54" s="169">
        <v>0</v>
      </c>
      <c r="Q54" s="169">
        <f>ROUND(E54*P54,2)</f>
        <v>0</v>
      </c>
      <c r="R54" s="169" t="s">
        <v>567</v>
      </c>
      <c r="S54" s="169" t="s">
        <v>189</v>
      </c>
      <c r="T54" s="170" t="s">
        <v>209</v>
      </c>
      <c r="U54" s="156">
        <v>0.29737999999999998</v>
      </c>
      <c r="V54" s="156">
        <f>ROUND(E54*U54,2)</f>
        <v>10.41</v>
      </c>
      <c r="W54" s="156"/>
      <c r="X54" s="156" t="s">
        <v>210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60" t="s">
        <v>963</v>
      </c>
      <c r="D55" s="261"/>
      <c r="E55" s="261"/>
      <c r="F55" s="261"/>
      <c r="G55" s="261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213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8" t="s">
        <v>868</v>
      </c>
      <c r="D56" s="259"/>
      <c r="E56" s="259"/>
      <c r="F56" s="259"/>
      <c r="G56" s="259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194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64">
        <v>25</v>
      </c>
      <c r="B57" s="165" t="s">
        <v>1610</v>
      </c>
      <c r="C57" s="174" t="s">
        <v>1611</v>
      </c>
      <c r="D57" s="166" t="s">
        <v>232</v>
      </c>
      <c r="E57" s="167">
        <v>32</v>
      </c>
      <c r="F57" s="168"/>
      <c r="G57" s="169">
        <f>ROUND(E57*F57,2)</f>
        <v>0</v>
      </c>
      <c r="H57" s="168"/>
      <c r="I57" s="169">
        <f>ROUND(E57*H57,2)</f>
        <v>0</v>
      </c>
      <c r="J57" s="168"/>
      <c r="K57" s="169">
        <f>ROUND(E57*J57,2)</f>
        <v>0</v>
      </c>
      <c r="L57" s="169">
        <v>15</v>
      </c>
      <c r="M57" s="169">
        <f>G57*(1+L57/100)</f>
        <v>0</v>
      </c>
      <c r="N57" s="169">
        <v>8.8000000000000003E-4</v>
      </c>
      <c r="O57" s="169">
        <f>ROUND(E57*N57,2)</f>
        <v>0.03</v>
      </c>
      <c r="P57" s="169">
        <v>0</v>
      </c>
      <c r="Q57" s="169">
        <f>ROUND(E57*P57,2)</f>
        <v>0</v>
      </c>
      <c r="R57" s="169" t="s">
        <v>567</v>
      </c>
      <c r="S57" s="169" t="s">
        <v>189</v>
      </c>
      <c r="T57" s="170" t="s">
        <v>209</v>
      </c>
      <c r="U57" s="156">
        <v>0.30737999999999999</v>
      </c>
      <c r="V57" s="156">
        <f>ROUND(E57*U57,2)</f>
        <v>9.84</v>
      </c>
      <c r="W57" s="156"/>
      <c r="X57" s="156" t="s">
        <v>210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211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60" t="s">
        <v>963</v>
      </c>
      <c r="D58" s="261"/>
      <c r="E58" s="261"/>
      <c r="F58" s="261"/>
      <c r="G58" s="261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213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58" t="s">
        <v>868</v>
      </c>
      <c r="D59" s="259"/>
      <c r="E59" s="259"/>
      <c r="F59" s="259"/>
      <c r="G59" s="259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194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4">
        <v>26</v>
      </c>
      <c r="B60" s="165" t="s">
        <v>1166</v>
      </c>
      <c r="C60" s="174" t="s">
        <v>1167</v>
      </c>
      <c r="D60" s="166" t="s">
        <v>247</v>
      </c>
      <c r="E60" s="167">
        <v>12</v>
      </c>
      <c r="F60" s="168"/>
      <c r="G60" s="169">
        <f>ROUND(E60*F60,2)</f>
        <v>0</v>
      </c>
      <c r="H60" s="168"/>
      <c r="I60" s="169">
        <f>ROUND(E60*H60,2)</f>
        <v>0</v>
      </c>
      <c r="J60" s="168"/>
      <c r="K60" s="169">
        <f>ROUND(E60*J60,2)</f>
        <v>0</v>
      </c>
      <c r="L60" s="169">
        <v>15</v>
      </c>
      <c r="M60" s="169">
        <f>G60*(1+L60/100)</f>
        <v>0</v>
      </c>
      <c r="N60" s="169">
        <v>0</v>
      </c>
      <c r="O60" s="169">
        <f>ROUND(E60*N60,2)</f>
        <v>0</v>
      </c>
      <c r="P60" s="169">
        <v>0</v>
      </c>
      <c r="Q60" s="169">
        <f>ROUND(E60*P60,2)</f>
        <v>0</v>
      </c>
      <c r="R60" s="169" t="s">
        <v>567</v>
      </c>
      <c r="S60" s="169" t="s">
        <v>189</v>
      </c>
      <c r="T60" s="170" t="s">
        <v>209</v>
      </c>
      <c r="U60" s="156">
        <v>0.215</v>
      </c>
      <c r="V60" s="156">
        <f>ROUND(E60*U60,2)</f>
        <v>2.58</v>
      </c>
      <c r="W60" s="156"/>
      <c r="X60" s="156" t="s">
        <v>210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9" t="s">
        <v>1168</v>
      </c>
      <c r="D61" s="178"/>
      <c r="E61" s="179">
        <v>12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215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2">
        <v>27</v>
      </c>
      <c r="B62" s="183" t="s">
        <v>1612</v>
      </c>
      <c r="C62" s="191" t="s">
        <v>1613</v>
      </c>
      <c r="D62" s="184" t="s">
        <v>247</v>
      </c>
      <c r="E62" s="185">
        <v>2</v>
      </c>
      <c r="F62" s="186"/>
      <c r="G62" s="187">
        <f>ROUND(E62*F62,2)</f>
        <v>0</v>
      </c>
      <c r="H62" s="186"/>
      <c r="I62" s="187">
        <f>ROUND(E62*H62,2)</f>
        <v>0</v>
      </c>
      <c r="J62" s="186"/>
      <c r="K62" s="187">
        <f>ROUND(E62*J62,2)</f>
        <v>0</v>
      </c>
      <c r="L62" s="187">
        <v>15</v>
      </c>
      <c r="M62" s="187">
        <f>G62*(1+L62/100)</f>
        <v>0</v>
      </c>
      <c r="N62" s="187">
        <v>0</v>
      </c>
      <c r="O62" s="187">
        <f>ROUND(E62*N62,2)</f>
        <v>0</v>
      </c>
      <c r="P62" s="187">
        <v>0</v>
      </c>
      <c r="Q62" s="187">
        <f>ROUND(E62*P62,2)</f>
        <v>0</v>
      </c>
      <c r="R62" s="187" t="s">
        <v>567</v>
      </c>
      <c r="S62" s="187" t="s">
        <v>189</v>
      </c>
      <c r="T62" s="188" t="s">
        <v>209</v>
      </c>
      <c r="U62" s="156">
        <v>0.22</v>
      </c>
      <c r="V62" s="156">
        <f>ROUND(E62*U62,2)</f>
        <v>0.44</v>
      </c>
      <c r="W62" s="156"/>
      <c r="X62" s="156" t="s">
        <v>210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4">
        <v>28</v>
      </c>
      <c r="B63" s="165" t="s">
        <v>1171</v>
      </c>
      <c r="C63" s="174" t="s">
        <v>1172</v>
      </c>
      <c r="D63" s="166" t="s">
        <v>232</v>
      </c>
      <c r="E63" s="167">
        <v>67</v>
      </c>
      <c r="F63" s="168"/>
      <c r="G63" s="169">
        <f>ROUND(E63*F63,2)</f>
        <v>0</v>
      </c>
      <c r="H63" s="168"/>
      <c r="I63" s="169">
        <f>ROUND(E63*H63,2)</f>
        <v>0</v>
      </c>
      <c r="J63" s="168"/>
      <c r="K63" s="169">
        <f>ROUND(E63*J63,2)</f>
        <v>0</v>
      </c>
      <c r="L63" s="169">
        <v>15</v>
      </c>
      <c r="M63" s="169">
        <f>G63*(1+L63/100)</f>
        <v>0</v>
      </c>
      <c r="N63" s="169">
        <v>0</v>
      </c>
      <c r="O63" s="169">
        <f>ROUND(E63*N63,2)</f>
        <v>0</v>
      </c>
      <c r="P63" s="169">
        <v>0</v>
      </c>
      <c r="Q63" s="169">
        <f>ROUND(E63*P63,2)</f>
        <v>0</v>
      </c>
      <c r="R63" s="169" t="s">
        <v>567</v>
      </c>
      <c r="S63" s="169" t="s">
        <v>189</v>
      </c>
      <c r="T63" s="170" t="s">
        <v>209</v>
      </c>
      <c r="U63" s="156">
        <v>1.7999999999999999E-2</v>
      </c>
      <c r="V63" s="156">
        <f>ROUND(E63*U63,2)</f>
        <v>1.21</v>
      </c>
      <c r="W63" s="156"/>
      <c r="X63" s="156" t="s">
        <v>210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211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9" t="s">
        <v>993</v>
      </c>
      <c r="D64" s="250"/>
      <c r="E64" s="250"/>
      <c r="F64" s="250"/>
      <c r="G64" s="250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194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9" t="s">
        <v>1607</v>
      </c>
      <c r="D65" s="178"/>
      <c r="E65" s="179">
        <v>67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215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2">
        <v>29</v>
      </c>
      <c r="B66" s="183" t="s">
        <v>1173</v>
      </c>
      <c r="C66" s="191" t="s">
        <v>1174</v>
      </c>
      <c r="D66" s="184" t="s">
        <v>252</v>
      </c>
      <c r="E66" s="185">
        <v>5.4760000000000003E-2</v>
      </c>
      <c r="F66" s="186"/>
      <c r="G66" s="187">
        <f>ROUND(E66*F66,2)</f>
        <v>0</v>
      </c>
      <c r="H66" s="186"/>
      <c r="I66" s="187">
        <f>ROUND(E66*H66,2)</f>
        <v>0</v>
      </c>
      <c r="J66" s="186"/>
      <c r="K66" s="187">
        <f>ROUND(E66*J66,2)</f>
        <v>0</v>
      </c>
      <c r="L66" s="187">
        <v>15</v>
      </c>
      <c r="M66" s="187">
        <f>G66*(1+L66/100)</f>
        <v>0</v>
      </c>
      <c r="N66" s="187">
        <v>0</v>
      </c>
      <c r="O66" s="187">
        <f>ROUND(E66*N66,2)</f>
        <v>0</v>
      </c>
      <c r="P66" s="187">
        <v>0</v>
      </c>
      <c r="Q66" s="187">
        <f>ROUND(E66*P66,2)</f>
        <v>0</v>
      </c>
      <c r="R66" s="187" t="s">
        <v>567</v>
      </c>
      <c r="S66" s="187" t="s">
        <v>189</v>
      </c>
      <c r="T66" s="188" t="s">
        <v>209</v>
      </c>
      <c r="U66" s="156">
        <v>3.5630000000000002</v>
      </c>
      <c r="V66" s="156">
        <f>ROUND(E66*U66,2)</f>
        <v>0.2</v>
      </c>
      <c r="W66" s="156"/>
      <c r="X66" s="156" t="s">
        <v>502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503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58" t="s">
        <v>184</v>
      </c>
      <c r="B67" s="159" t="s">
        <v>118</v>
      </c>
      <c r="C67" s="173" t="s">
        <v>119</v>
      </c>
      <c r="D67" s="160"/>
      <c r="E67" s="161"/>
      <c r="F67" s="162"/>
      <c r="G67" s="162">
        <f>SUMIF(AG68:AG78,"&lt;&gt;NOR",G68:G78)</f>
        <v>0</v>
      </c>
      <c r="H67" s="162"/>
      <c r="I67" s="162">
        <f>SUM(I68:I78)</f>
        <v>0</v>
      </c>
      <c r="J67" s="162"/>
      <c r="K67" s="162">
        <f>SUM(K68:K78)</f>
        <v>0</v>
      </c>
      <c r="L67" s="162"/>
      <c r="M67" s="162">
        <f>SUM(M68:M78)</f>
        <v>0</v>
      </c>
      <c r="N67" s="162"/>
      <c r="O67" s="162">
        <f>SUM(O68:O78)</f>
        <v>0</v>
      </c>
      <c r="P67" s="162"/>
      <c r="Q67" s="162">
        <f>SUM(Q68:Q78)</f>
        <v>0</v>
      </c>
      <c r="R67" s="162"/>
      <c r="S67" s="162"/>
      <c r="T67" s="163"/>
      <c r="U67" s="157"/>
      <c r="V67" s="157">
        <f>SUM(V68:V78)</f>
        <v>3.84</v>
      </c>
      <c r="W67" s="157"/>
      <c r="X67" s="157"/>
      <c r="AG67" t="s">
        <v>185</v>
      </c>
    </row>
    <row r="68" spans="1:60" outlineLevel="1" x14ac:dyDescent="0.2">
      <c r="A68" s="182">
        <v>30</v>
      </c>
      <c r="B68" s="183" t="s">
        <v>1175</v>
      </c>
      <c r="C68" s="191" t="s">
        <v>1176</v>
      </c>
      <c r="D68" s="184" t="s">
        <v>247</v>
      </c>
      <c r="E68" s="185">
        <v>3</v>
      </c>
      <c r="F68" s="186"/>
      <c r="G68" s="187">
        <f>ROUND(E68*F68,2)</f>
        <v>0</v>
      </c>
      <c r="H68" s="186"/>
      <c r="I68" s="187">
        <f>ROUND(E68*H68,2)</f>
        <v>0</v>
      </c>
      <c r="J68" s="186"/>
      <c r="K68" s="187">
        <f>ROUND(E68*J68,2)</f>
        <v>0</v>
      </c>
      <c r="L68" s="187">
        <v>15</v>
      </c>
      <c r="M68" s="187">
        <f>G68*(1+L68/100)</f>
        <v>0</v>
      </c>
      <c r="N68" s="187">
        <v>3.1E-4</v>
      </c>
      <c r="O68" s="187">
        <f>ROUND(E68*N68,2)</f>
        <v>0</v>
      </c>
      <c r="P68" s="187">
        <v>0</v>
      </c>
      <c r="Q68" s="187">
        <f>ROUND(E68*P68,2)</f>
        <v>0</v>
      </c>
      <c r="R68" s="187" t="s">
        <v>567</v>
      </c>
      <c r="S68" s="187" t="s">
        <v>189</v>
      </c>
      <c r="T68" s="188" t="s">
        <v>209</v>
      </c>
      <c r="U68" s="156">
        <v>0.20699999999999999</v>
      </c>
      <c r="V68" s="156">
        <f>ROUND(E68*U68,2)</f>
        <v>0.62</v>
      </c>
      <c r="W68" s="156"/>
      <c r="X68" s="156" t="s">
        <v>210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2">
        <v>31</v>
      </c>
      <c r="B69" s="183" t="s">
        <v>1177</v>
      </c>
      <c r="C69" s="191" t="s">
        <v>1178</v>
      </c>
      <c r="D69" s="184" t="s">
        <v>247</v>
      </c>
      <c r="E69" s="185">
        <v>1</v>
      </c>
      <c r="F69" s="186"/>
      <c r="G69" s="187">
        <f>ROUND(E69*F69,2)</f>
        <v>0</v>
      </c>
      <c r="H69" s="186"/>
      <c r="I69" s="187">
        <f>ROUND(E69*H69,2)</f>
        <v>0</v>
      </c>
      <c r="J69" s="186"/>
      <c r="K69" s="187">
        <f>ROUND(E69*J69,2)</f>
        <v>0</v>
      </c>
      <c r="L69" s="187">
        <v>15</v>
      </c>
      <c r="M69" s="187">
        <f>G69*(1+L69/100)</f>
        <v>0</v>
      </c>
      <c r="N69" s="187">
        <v>2.3000000000000001E-4</v>
      </c>
      <c r="O69" s="187">
        <f>ROUND(E69*N69,2)</f>
        <v>0</v>
      </c>
      <c r="P69" s="187">
        <v>0</v>
      </c>
      <c r="Q69" s="187">
        <f>ROUND(E69*P69,2)</f>
        <v>0</v>
      </c>
      <c r="R69" s="187" t="s">
        <v>567</v>
      </c>
      <c r="S69" s="187" t="s">
        <v>189</v>
      </c>
      <c r="T69" s="188" t="s">
        <v>209</v>
      </c>
      <c r="U69" s="156">
        <v>0.20699999999999999</v>
      </c>
      <c r="V69" s="156">
        <f>ROUND(E69*U69,2)</f>
        <v>0.21</v>
      </c>
      <c r="W69" s="156"/>
      <c r="X69" s="156" t="s">
        <v>210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82">
        <v>32</v>
      </c>
      <c r="B70" s="183" t="s">
        <v>1179</v>
      </c>
      <c r="C70" s="191" t="s">
        <v>1180</v>
      </c>
      <c r="D70" s="184" t="s">
        <v>247</v>
      </c>
      <c r="E70" s="185">
        <v>5</v>
      </c>
      <c r="F70" s="186"/>
      <c r="G70" s="187">
        <f>ROUND(E70*F70,2)</f>
        <v>0</v>
      </c>
      <c r="H70" s="186"/>
      <c r="I70" s="187">
        <f>ROUND(E70*H70,2)</f>
        <v>0</v>
      </c>
      <c r="J70" s="186"/>
      <c r="K70" s="187">
        <f>ROUND(E70*J70,2)</f>
        <v>0</v>
      </c>
      <c r="L70" s="187">
        <v>15</v>
      </c>
      <c r="M70" s="187">
        <f>G70*(1+L70/100)</f>
        <v>0</v>
      </c>
      <c r="N70" s="187">
        <v>9.0000000000000006E-5</v>
      </c>
      <c r="O70" s="187">
        <f>ROUND(E70*N70,2)</f>
        <v>0</v>
      </c>
      <c r="P70" s="187">
        <v>0</v>
      </c>
      <c r="Q70" s="187">
        <f>ROUND(E70*P70,2)</f>
        <v>0</v>
      </c>
      <c r="R70" s="187" t="s">
        <v>567</v>
      </c>
      <c r="S70" s="187" t="s">
        <v>189</v>
      </c>
      <c r="T70" s="188" t="s">
        <v>209</v>
      </c>
      <c r="U70" s="156">
        <v>0.16400000000000001</v>
      </c>
      <c r="V70" s="156">
        <f>ROUND(E70*U70,2)</f>
        <v>0.82</v>
      </c>
      <c r="W70" s="156"/>
      <c r="X70" s="156" t="s">
        <v>210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.75" outlineLevel="1" x14ac:dyDescent="0.2">
      <c r="A71" s="182">
        <v>33</v>
      </c>
      <c r="B71" s="183" t="s">
        <v>1181</v>
      </c>
      <c r="C71" s="191" t="s">
        <v>1182</v>
      </c>
      <c r="D71" s="184" t="s">
        <v>247</v>
      </c>
      <c r="E71" s="185">
        <v>1</v>
      </c>
      <c r="F71" s="186"/>
      <c r="G71" s="187">
        <f>ROUND(E71*F71,2)</f>
        <v>0</v>
      </c>
      <c r="H71" s="186"/>
      <c r="I71" s="187">
        <f>ROUND(E71*H71,2)</f>
        <v>0</v>
      </c>
      <c r="J71" s="186"/>
      <c r="K71" s="187">
        <f>ROUND(E71*J71,2)</f>
        <v>0</v>
      </c>
      <c r="L71" s="187">
        <v>15</v>
      </c>
      <c r="M71" s="187">
        <f>G71*(1+L71/100)</f>
        <v>0</v>
      </c>
      <c r="N71" s="187">
        <v>4.4999999999999999E-4</v>
      </c>
      <c r="O71" s="187">
        <f>ROUND(E71*N71,2)</f>
        <v>0</v>
      </c>
      <c r="P71" s="187">
        <v>0</v>
      </c>
      <c r="Q71" s="187">
        <f>ROUND(E71*P71,2)</f>
        <v>0</v>
      </c>
      <c r="R71" s="187" t="s">
        <v>567</v>
      </c>
      <c r="S71" s="187" t="s">
        <v>189</v>
      </c>
      <c r="T71" s="188" t="s">
        <v>209</v>
      </c>
      <c r="U71" s="156">
        <v>0.16400000000000001</v>
      </c>
      <c r="V71" s="156">
        <f>ROUND(E71*U71,2)</f>
        <v>0.16</v>
      </c>
      <c r="W71" s="156"/>
      <c r="X71" s="156" t="s">
        <v>210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64">
        <v>34</v>
      </c>
      <c r="B72" s="165" t="s">
        <v>1183</v>
      </c>
      <c r="C72" s="174" t="s">
        <v>1184</v>
      </c>
      <c r="D72" s="166" t="s">
        <v>247</v>
      </c>
      <c r="E72" s="167">
        <v>12</v>
      </c>
      <c r="F72" s="168"/>
      <c r="G72" s="169">
        <f>ROUND(E72*F72,2)</f>
        <v>0</v>
      </c>
      <c r="H72" s="168"/>
      <c r="I72" s="169">
        <f>ROUND(E72*H72,2)</f>
        <v>0</v>
      </c>
      <c r="J72" s="168"/>
      <c r="K72" s="169">
        <f>ROUND(E72*J72,2)</f>
        <v>0</v>
      </c>
      <c r="L72" s="169">
        <v>15</v>
      </c>
      <c r="M72" s="169">
        <f>G72*(1+L72/100)</f>
        <v>0</v>
      </c>
      <c r="N72" s="169">
        <v>1.4999999999999999E-4</v>
      </c>
      <c r="O72" s="169">
        <f>ROUND(E72*N72,2)</f>
        <v>0</v>
      </c>
      <c r="P72" s="169">
        <v>0</v>
      </c>
      <c r="Q72" s="169">
        <f>ROUND(E72*P72,2)</f>
        <v>0</v>
      </c>
      <c r="R72" s="169" t="s">
        <v>567</v>
      </c>
      <c r="S72" s="169" t="s">
        <v>189</v>
      </c>
      <c r="T72" s="170" t="s">
        <v>209</v>
      </c>
      <c r="U72" s="156">
        <v>6.5000000000000002E-2</v>
      </c>
      <c r="V72" s="156">
        <f>ROUND(E72*U72,2)</f>
        <v>0.78</v>
      </c>
      <c r="W72" s="156"/>
      <c r="X72" s="156" t="s">
        <v>210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9" t="s">
        <v>1185</v>
      </c>
      <c r="D73" s="178"/>
      <c r="E73" s="179">
        <v>12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215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82">
        <v>35</v>
      </c>
      <c r="B74" s="183" t="s">
        <v>1186</v>
      </c>
      <c r="C74" s="191" t="s">
        <v>1187</v>
      </c>
      <c r="D74" s="184" t="s">
        <v>247</v>
      </c>
      <c r="E74" s="185">
        <v>2</v>
      </c>
      <c r="F74" s="186"/>
      <c r="G74" s="187">
        <f>ROUND(E74*F74,2)</f>
        <v>0</v>
      </c>
      <c r="H74" s="186"/>
      <c r="I74" s="187">
        <f>ROUND(E74*H74,2)</f>
        <v>0</v>
      </c>
      <c r="J74" s="186"/>
      <c r="K74" s="187">
        <f>ROUND(E74*J74,2)</f>
        <v>0</v>
      </c>
      <c r="L74" s="187">
        <v>15</v>
      </c>
      <c r="M74" s="187">
        <f>G74*(1+L74/100)</f>
        <v>0</v>
      </c>
      <c r="N74" s="187">
        <v>1.3999999999999999E-4</v>
      </c>
      <c r="O74" s="187">
        <f>ROUND(E74*N74,2)</f>
        <v>0</v>
      </c>
      <c r="P74" s="187">
        <v>0</v>
      </c>
      <c r="Q74" s="187">
        <f>ROUND(E74*P74,2)</f>
        <v>0</v>
      </c>
      <c r="R74" s="187" t="s">
        <v>567</v>
      </c>
      <c r="S74" s="187" t="s">
        <v>189</v>
      </c>
      <c r="T74" s="188" t="s">
        <v>209</v>
      </c>
      <c r="U74" s="156">
        <v>8.2000000000000003E-2</v>
      </c>
      <c r="V74" s="156">
        <f>ROUND(E74*U74,2)</f>
        <v>0.16</v>
      </c>
      <c r="W74" s="156"/>
      <c r="X74" s="156" t="s">
        <v>210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211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2">
        <v>36</v>
      </c>
      <c r="B75" s="183" t="s">
        <v>1188</v>
      </c>
      <c r="C75" s="191" t="s">
        <v>1189</v>
      </c>
      <c r="D75" s="184" t="s">
        <v>247</v>
      </c>
      <c r="E75" s="185">
        <v>1</v>
      </c>
      <c r="F75" s="186"/>
      <c r="G75" s="187">
        <f>ROUND(E75*F75,2)</f>
        <v>0</v>
      </c>
      <c r="H75" s="186"/>
      <c r="I75" s="187">
        <f>ROUND(E75*H75,2)</f>
        <v>0</v>
      </c>
      <c r="J75" s="186"/>
      <c r="K75" s="187">
        <f>ROUND(E75*J75,2)</f>
        <v>0</v>
      </c>
      <c r="L75" s="187">
        <v>15</v>
      </c>
      <c r="M75" s="187">
        <f>G75*(1+L75/100)</f>
        <v>0</v>
      </c>
      <c r="N75" s="187">
        <v>2.5000000000000001E-4</v>
      </c>
      <c r="O75" s="187">
        <f>ROUND(E75*N75,2)</f>
        <v>0</v>
      </c>
      <c r="P75" s="187">
        <v>0</v>
      </c>
      <c r="Q75" s="187">
        <f>ROUND(E75*P75,2)</f>
        <v>0</v>
      </c>
      <c r="R75" s="187" t="s">
        <v>567</v>
      </c>
      <c r="S75" s="187" t="s">
        <v>189</v>
      </c>
      <c r="T75" s="188" t="s">
        <v>209</v>
      </c>
      <c r="U75" s="156">
        <v>0.20699999999999999</v>
      </c>
      <c r="V75" s="156">
        <f>ROUND(E75*U75,2)</f>
        <v>0.21</v>
      </c>
      <c r="W75" s="156"/>
      <c r="X75" s="156" t="s">
        <v>210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211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2">
        <v>37</v>
      </c>
      <c r="B76" s="183" t="s">
        <v>1190</v>
      </c>
      <c r="C76" s="191" t="s">
        <v>1191</v>
      </c>
      <c r="D76" s="184" t="s">
        <v>247</v>
      </c>
      <c r="E76" s="185">
        <v>6</v>
      </c>
      <c r="F76" s="186"/>
      <c r="G76" s="187">
        <f>ROUND(E76*F76,2)</f>
        <v>0</v>
      </c>
      <c r="H76" s="186"/>
      <c r="I76" s="187">
        <f>ROUND(E76*H76,2)</f>
        <v>0</v>
      </c>
      <c r="J76" s="186"/>
      <c r="K76" s="187">
        <f>ROUND(E76*J76,2)</f>
        <v>0</v>
      </c>
      <c r="L76" s="187">
        <v>15</v>
      </c>
      <c r="M76" s="187">
        <f>G76*(1+L76/100)</f>
        <v>0</v>
      </c>
      <c r="N76" s="187">
        <v>0</v>
      </c>
      <c r="O76" s="187">
        <f>ROUND(E76*N76,2)</f>
        <v>0</v>
      </c>
      <c r="P76" s="187">
        <v>0</v>
      </c>
      <c r="Q76" s="187">
        <f>ROUND(E76*P76,2)</f>
        <v>0</v>
      </c>
      <c r="R76" s="187"/>
      <c r="S76" s="187" t="s">
        <v>281</v>
      </c>
      <c r="T76" s="188" t="s">
        <v>209</v>
      </c>
      <c r="U76" s="156">
        <v>0.14399999999999999</v>
      </c>
      <c r="V76" s="156">
        <f>ROUND(E76*U76,2)</f>
        <v>0.86</v>
      </c>
      <c r="W76" s="156"/>
      <c r="X76" s="156" t="s">
        <v>210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211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2">
        <v>38</v>
      </c>
      <c r="B77" s="183" t="s">
        <v>1192</v>
      </c>
      <c r="C77" s="191" t="s">
        <v>1193</v>
      </c>
      <c r="D77" s="184" t="s">
        <v>247</v>
      </c>
      <c r="E77" s="185">
        <v>6</v>
      </c>
      <c r="F77" s="186"/>
      <c r="G77" s="187">
        <f>ROUND(E77*F77,2)</f>
        <v>0</v>
      </c>
      <c r="H77" s="186"/>
      <c r="I77" s="187">
        <f>ROUND(E77*H77,2)</f>
        <v>0</v>
      </c>
      <c r="J77" s="186"/>
      <c r="K77" s="187">
        <f>ROUND(E77*J77,2)</f>
        <v>0</v>
      </c>
      <c r="L77" s="187">
        <v>15</v>
      </c>
      <c r="M77" s="187">
        <f>G77*(1+L77/100)</f>
        <v>0</v>
      </c>
      <c r="N77" s="187">
        <v>2.5999999999999998E-4</v>
      </c>
      <c r="O77" s="187">
        <f>ROUND(E77*N77,2)</f>
        <v>0</v>
      </c>
      <c r="P77" s="187">
        <v>0</v>
      </c>
      <c r="Q77" s="187">
        <f>ROUND(E77*P77,2)</f>
        <v>0</v>
      </c>
      <c r="R77" s="187" t="s">
        <v>285</v>
      </c>
      <c r="S77" s="187" t="s">
        <v>189</v>
      </c>
      <c r="T77" s="188" t="s">
        <v>209</v>
      </c>
      <c r="U77" s="156">
        <v>0</v>
      </c>
      <c r="V77" s="156">
        <f>ROUND(E77*U77,2)</f>
        <v>0</v>
      </c>
      <c r="W77" s="156"/>
      <c r="X77" s="156" t="s">
        <v>286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287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2">
        <v>39</v>
      </c>
      <c r="B78" s="183" t="s">
        <v>1194</v>
      </c>
      <c r="C78" s="191" t="s">
        <v>1195</v>
      </c>
      <c r="D78" s="184" t="s">
        <v>252</v>
      </c>
      <c r="E78" s="185">
        <v>5.9500000000000004E-3</v>
      </c>
      <c r="F78" s="186"/>
      <c r="G78" s="187">
        <f>ROUND(E78*F78,2)</f>
        <v>0</v>
      </c>
      <c r="H78" s="186"/>
      <c r="I78" s="187">
        <f>ROUND(E78*H78,2)</f>
        <v>0</v>
      </c>
      <c r="J78" s="186"/>
      <c r="K78" s="187">
        <f>ROUND(E78*J78,2)</f>
        <v>0</v>
      </c>
      <c r="L78" s="187">
        <v>15</v>
      </c>
      <c r="M78" s="187">
        <f>G78*(1+L78/100)</f>
        <v>0</v>
      </c>
      <c r="N78" s="187">
        <v>0</v>
      </c>
      <c r="O78" s="187">
        <f>ROUND(E78*N78,2)</f>
        <v>0</v>
      </c>
      <c r="P78" s="187">
        <v>0</v>
      </c>
      <c r="Q78" s="187">
        <f>ROUND(E78*P78,2)</f>
        <v>0</v>
      </c>
      <c r="R78" s="187" t="s">
        <v>567</v>
      </c>
      <c r="S78" s="187" t="s">
        <v>189</v>
      </c>
      <c r="T78" s="188" t="s">
        <v>209</v>
      </c>
      <c r="U78" s="156">
        <v>2.5750000000000002</v>
      </c>
      <c r="V78" s="156">
        <f>ROUND(E78*U78,2)</f>
        <v>0.02</v>
      </c>
      <c r="W78" s="156"/>
      <c r="X78" s="156" t="s">
        <v>502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503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58" t="s">
        <v>184</v>
      </c>
      <c r="B79" s="159" t="s">
        <v>120</v>
      </c>
      <c r="C79" s="173" t="s">
        <v>121</v>
      </c>
      <c r="D79" s="160"/>
      <c r="E79" s="161"/>
      <c r="F79" s="162"/>
      <c r="G79" s="162">
        <f>SUMIF(AG80:AG90,"&lt;&gt;NOR",G80:G90)</f>
        <v>0</v>
      </c>
      <c r="H79" s="162"/>
      <c r="I79" s="162">
        <f>SUM(I80:I90)</f>
        <v>0</v>
      </c>
      <c r="J79" s="162"/>
      <c r="K79" s="162">
        <f>SUM(K80:K90)</f>
        <v>0</v>
      </c>
      <c r="L79" s="162"/>
      <c r="M79" s="162">
        <f>SUM(M80:M90)</f>
        <v>0</v>
      </c>
      <c r="N79" s="162"/>
      <c r="O79" s="162">
        <f>SUM(O80:O90)</f>
        <v>0.12000000000000001</v>
      </c>
      <c r="P79" s="162"/>
      <c r="Q79" s="162">
        <f>SUM(Q80:Q90)</f>
        <v>0</v>
      </c>
      <c r="R79" s="162"/>
      <c r="S79" s="162"/>
      <c r="T79" s="163"/>
      <c r="U79" s="157"/>
      <c r="V79" s="157">
        <f>SUM(V80:V90)</f>
        <v>10.629999999999999</v>
      </c>
      <c r="W79" s="157"/>
      <c r="X79" s="157"/>
      <c r="AG79" t="s">
        <v>185</v>
      </c>
    </row>
    <row r="80" spans="1:60" ht="22.5" outlineLevel="1" x14ac:dyDescent="0.2">
      <c r="A80" s="182">
        <v>40</v>
      </c>
      <c r="B80" s="183" t="s">
        <v>1196</v>
      </c>
      <c r="C80" s="191" t="s">
        <v>1197</v>
      </c>
      <c r="D80" s="184" t="s">
        <v>247</v>
      </c>
      <c r="E80" s="185">
        <v>6</v>
      </c>
      <c r="F80" s="186"/>
      <c r="G80" s="187">
        <f t="shared" ref="G80:G90" si="0">ROUND(E80*F80,2)</f>
        <v>0</v>
      </c>
      <c r="H80" s="186"/>
      <c r="I80" s="187">
        <f t="shared" ref="I80:I90" si="1">ROUND(E80*H80,2)</f>
        <v>0</v>
      </c>
      <c r="J80" s="186"/>
      <c r="K80" s="187">
        <f t="shared" ref="K80:K90" si="2">ROUND(E80*J80,2)</f>
        <v>0</v>
      </c>
      <c r="L80" s="187">
        <v>15</v>
      </c>
      <c r="M80" s="187">
        <f t="shared" ref="M80:M90" si="3">G80*(1+L80/100)</f>
        <v>0</v>
      </c>
      <c r="N80" s="187">
        <v>0</v>
      </c>
      <c r="O80" s="187">
        <f t="shared" ref="O80:O90" si="4">ROUND(E80*N80,2)</f>
        <v>0</v>
      </c>
      <c r="P80" s="187">
        <v>0</v>
      </c>
      <c r="Q80" s="187">
        <f t="shared" ref="Q80:Q90" si="5">ROUND(E80*P80,2)</f>
        <v>0</v>
      </c>
      <c r="R80" s="187" t="s">
        <v>567</v>
      </c>
      <c r="S80" s="187" t="s">
        <v>189</v>
      </c>
      <c r="T80" s="188" t="s">
        <v>209</v>
      </c>
      <c r="U80" s="156">
        <v>0.26800000000000002</v>
      </c>
      <c r="V80" s="156">
        <f t="shared" ref="V80:V90" si="6">ROUND(E80*U80,2)</f>
        <v>1.61</v>
      </c>
      <c r="W80" s="156"/>
      <c r="X80" s="156" t="s">
        <v>210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211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82">
        <v>41</v>
      </c>
      <c r="B81" s="183" t="s">
        <v>1198</v>
      </c>
      <c r="C81" s="191" t="s">
        <v>1199</v>
      </c>
      <c r="D81" s="184" t="s">
        <v>247</v>
      </c>
      <c r="E81" s="185">
        <v>5</v>
      </c>
      <c r="F81" s="186"/>
      <c r="G81" s="187">
        <f t="shared" si="0"/>
        <v>0</v>
      </c>
      <c r="H81" s="186"/>
      <c r="I81" s="187">
        <f t="shared" si="1"/>
        <v>0</v>
      </c>
      <c r="J81" s="186"/>
      <c r="K81" s="187">
        <f t="shared" si="2"/>
        <v>0</v>
      </c>
      <c r="L81" s="187">
        <v>15</v>
      </c>
      <c r="M81" s="187">
        <f t="shared" si="3"/>
        <v>0</v>
      </c>
      <c r="N81" s="187">
        <v>0</v>
      </c>
      <c r="O81" s="187">
        <f t="shared" si="4"/>
        <v>0</v>
      </c>
      <c r="P81" s="187">
        <v>0</v>
      </c>
      <c r="Q81" s="187">
        <f t="shared" si="5"/>
        <v>0</v>
      </c>
      <c r="R81" s="187" t="s">
        <v>567</v>
      </c>
      <c r="S81" s="187" t="s">
        <v>189</v>
      </c>
      <c r="T81" s="188" t="s">
        <v>209</v>
      </c>
      <c r="U81" s="156">
        <v>0.61699999999999999</v>
      </c>
      <c r="V81" s="156">
        <f t="shared" si="6"/>
        <v>3.09</v>
      </c>
      <c r="W81" s="156"/>
      <c r="X81" s="156" t="s">
        <v>210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211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82">
        <v>42</v>
      </c>
      <c r="B82" s="183" t="s">
        <v>1202</v>
      </c>
      <c r="C82" s="191" t="s">
        <v>1203</v>
      </c>
      <c r="D82" s="184" t="s">
        <v>247</v>
      </c>
      <c r="E82" s="185">
        <v>1</v>
      </c>
      <c r="F82" s="186"/>
      <c r="G82" s="187">
        <f t="shared" si="0"/>
        <v>0</v>
      </c>
      <c r="H82" s="186"/>
      <c r="I82" s="187">
        <f t="shared" si="1"/>
        <v>0</v>
      </c>
      <c r="J82" s="186"/>
      <c r="K82" s="187">
        <f t="shared" si="2"/>
        <v>0</v>
      </c>
      <c r="L82" s="187">
        <v>15</v>
      </c>
      <c r="M82" s="187">
        <f t="shared" si="3"/>
        <v>0</v>
      </c>
      <c r="N82" s="187">
        <v>0</v>
      </c>
      <c r="O82" s="187">
        <f t="shared" si="4"/>
        <v>0</v>
      </c>
      <c r="P82" s="187">
        <v>0</v>
      </c>
      <c r="Q82" s="187">
        <f t="shared" si="5"/>
        <v>0</v>
      </c>
      <c r="R82" s="187" t="s">
        <v>567</v>
      </c>
      <c r="S82" s="187" t="s">
        <v>189</v>
      </c>
      <c r="T82" s="188" t="s">
        <v>209</v>
      </c>
      <c r="U82" s="156">
        <v>0.33500000000000002</v>
      </c>
      <c r="V82" s="156">
        <f t="shared" si="6"/>
        <v>0.34</v>
      </c>
      <c r="W82" s="156"/>
      <c r="X82" s="156" t="s">
        <v>210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211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82">
        <v>43</v>
      </c>
      <c r="B83" s="183" t="s">
        <v>1204</v>
      </c>
      <c r="C83" s="191" t="s">
        <v>1205</v>
      </c>
      <c r="D83" s="184" t="s">
        <v>247</v>
      </c>
      <c r="E83" s="185">
        <v>5</v>
      </c>
      <c r="F83" s="186"/>
      <c r="G83" s="187">
        <f t="shared" si="0"/>
        <v>0</v>
      </c>
      <c r="H83" s="186"/>
      <c r="I83" s="187">
        <f t="shared" si="1"/>
        <v>0</v>
      </c>
      <c r="J83" s="186"/>
      <c r="K83" s="187">
        <f t="shared" si="2"/>
        <v>0</v>
      </c>
      <c r="L83" s="187">
        <v>15</v>
      </c>
      <c r="M83" s="187">
        <f t="shared" si="3"/>
        <v>0</v>
      </c>
      <c r="N83" s="187">
        <v>0</v>
      </c>
      <c r="O83" s="187">
        <f t="shared" si="4"/>
        <v>0</v>
      </c>
      <c r="P83" s="187">
        <v>0</v>
      </c>
      <c r="Q83" s="187">
        <f t="shared" si="5"/>
        <v>0</v>
      </c>
      <c r="R83" s="187" t="s">
        <v>567</v>
      </c>
      <c r="S83" s="187" t="s">
        <v>189</v>
      </c>
      <c r="T83" s="188" t="s">
        <v>209</v>
      </c>
      <c r="U83" s="156">
        <v>0.86799999999999999</v>
      </c>
      <c r="V83" s="156">
        <f t="shared" si="6"/>
        <v>4.34</v>
      </c>
      <c r="W83" s="156"/>
      <c r="X83" s="156" t="s">
        <v>210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211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82">
        <v>44</v>
      </c>
      <c r="B84" s="183" t="s">
        <v>1206</v>
      </c>
      <c r="C84" s="191" t="s">
        <v>1207</v>
      </c>
      <c r="D84" s="184" t="s">
        <v>247</v>
      </c>
      <c r="E84" s="185">
        <v>1</v>
      </c>
      <c r="F84" s="186"/>
      <c r="G84" s="187">
        <f t="shared" si="0"/>
        <v>0</v>
      </c>
      <c r="H84" s="186"/>
      <c r="I84" s="187">
        <f t="shared" si="1"/>
        <v>0</v>
      </c>
      <c r="J84" s="186"/>
      <c r="K84" s="187">
        <f t="shared" si="2"/>
        <v>0</v>
      </c>
      <c r="L84" s="187">
        <v>15</v>
      </c>
      <c r="M84" s="187">
        <f t="shared" si="3"/>
        <v>0</v>
      </c>
      <c r="N84" s="187">
        <v>2.0000000000000002E-5</v>
      </c>
      <c r="O84" s="187">
        <f t="shared" si="4"/>
        <v>0</v>
      </c>
      <c r="P84" s="187">
        <v>0</v>
      </c>
      <c r="Q84" s="187">
        <f t="shared" si="5"/>
        <v>0</v>
      </c>
      <c r="R84" s="187" t="s">
        <v>567</v>
      </c>
      <c r="S84" s="187" t="s">
        <v>189</v>
      </c>
      <c r="T84" s="188" t="s">
        <v>209</v>
      </c>
      <c r="U84" s="156">
        <v>0.86799999999999999</v>
      </c>
      <c r="V84" s="156">
        <f t="shared" si="6"/>
        <v>0.87</v>
      </c>
      <c r="W84" s="156"/>
      <c r="X84" s="156" t="s">
        <v>210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211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3.75" outlineLevel="1" x14ac:dyDescent="0.2">
      <c r="A85" s="182">
        <v>45</v>
      </c>
      <c r="B85" s="183" t="s">
        <v>1614</v>
      </c>
      <c r="C85" s="191" t="s">
        <v>1615</v>
      </c>
      <c r="D85" s="184" t="s">
        <v>247</v>
      </c>
      <c r="E85" s="185">
        <v>1</v>
      </c>
      <c r="F85" s="186"/>
      <c r="G85" s="187">
        <f t="shared" si="0"/>
        <v>0</v>
      </c>
      <c r="H85" s="186"/>
      <c r="I85" s="187">
        <f t="shared" si="1"/>
        <v>0</v>
      </c>
      <c r="J85" s="186"/>
      <c r="K85" s="187">
        <f t="shared" si="2"/>
        <v>0</v>
      </c>
      <c r="L85" s="187">
        <v>15</v>
      </c>
      <c r="M85" s="187">
        <f t="shared" si="3"/>
        <v>0</v>
      </c>
      <c r="N85" s="187">
        <v>7.9000000000000008E-3</v>
      </c>
      <c r="O85" s="187">
        <f t="shared" si="4"/>
        <v>0.01</v>
      </c>
      <c r="P85" s="187">
        <v>0</v>
      </c>
      <c r="Q85" s="187">
        <f t="shared" si="5"/>
        <v>0</v>
      </c>
      <c r="R85" s="187"/>
      <c r="S85" s="187" t="s">
        <v>281</v>
      </c>
      <c r="T85" s="188" t="s">
        <v>190</v>
      </c>
      <c r="U85" s="156">
        <v>0</v>
      </c>
      <c r="V85" s="156">
        <f t="shared" si="6"/>
        <v>0</v>
      </c>
      <c r="W85" s="156"/>
      <c r="X85" s="156" t="s">
        <v>286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287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33.75" outlineLevel="1" x14ac:dyDescent="0.2">
      <c r="A86" s="182">
        <v>46</v>
      </c>
      <c r="B86" s="183" t="s">
        <v>1210</v>
      </c>
      <c r="C86" s="191" t="s">
        <v>1211</v>
      </c>
      <c r="D86" s="184" t="s">
        <v>247</v>
      </c>
      <c r="E86" s="185">
        <v>2</v>
      </c>
      <c r="F86" s="186"/>
      <c r="G86" s="187">
        <f t="shared" si="0"/>
        <v>0</v>
      </c>
      <c r="H86" s="186"/>
      <c r="I86" s="187">
        <f t="shared" si="1"/>
        <v>0</v>
      </c>
      <c r="J86" s="186"/>
      <c r="K86" s="187">
        <f t="shared" si="2"/>
        <v>0</v>
      </c>
      <c r="L86" s="187">
        <v>15</v>
      </c>
      <c r="M86" s="187">
        <f t="shared" si="3"/>
        <v>0</v>
      </c>
      <c r="N86" s="187">
        <v>2.1350000000000001E-2</v>
      </c>
      <c r="O86" s="187">
        <f t="shared" si="4"/>
        <v>0.04</v>
      </c>
      <c r="P86" s="187">
        <v>0</v>
      </c>
      <c r="Q86" s="187">
        <f t="shared" si="5"/>
        <v>0</v>
      </c>
      <c r="R86" s="187" t="s">
        <v>285</v>
      </c>
      <c r="S86" s="187" t="s">
        <v>189</v>
      </c>
      <c r="T86" s="188" t="s">
        <v>209</v>
      </c>
      <c r="U86" s="156">
        <v>0</v>
      </c>
      <c r="V86" s="156">
        <f t="shared" si="6"/>
        <v>0</v>
      </c>
      <c r="W86" s="156"/>
      <c r="X86" s="156" t="s">
        <v>286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287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33.75" outlineLevel="1" x14ac:dyDescent="0.2">
      <c r="A87" s="182">
        <v>47</v>
      </c>
      <c r="B87" s="183" t="s">
        <v>1616</v>
      </c>
      <c r="C87" s="191" t="s">
        <v>1617</v>
      </c>
      <c r="D87" s="184" t="s">
        <v>247</v>
      </c>
      <c r="E87" s="185">
        <v>1</v>
      </c>
      <c r="F87" s="186"/>
      <c r="G87" s="187">
        <f t="shared" si="0"/>
        <v>0</v>
      </c>
      <c r="H87" s="186"/>
      <c r="I87" s="187">
        <f t="shared" si="1"/>
        <v>0</v>
      </c>
      <c r="J87" s="186"/>
      <c r="K87" s="187">
        <f t="shared" si="2"/>
        <v>0</v>
      </c>
      <c r="L87" s="187">
        <v>15</v>
      </c>
      <c r="M87" s="187">
        <f t="shared" si="3"/>
        <v>0</v>
      </c>
      <c r="N87" s="187">
        <v>2.4400000000000002E-2</v>
      </c>
      <c r="O87" s="187">
        <f t="shared" si="4"/>
        <v>0.02</v>
      </c>
      <c r="P87" s="187">
        <v>0</v>
      </c>
      <c r="Q87" s="187">
        <f t="shared" si="5"/>
        <v>0</v>
      </c>
      <c r="R87" s="187" t="s">
        <v>285</v>
      </c>
      <c r="S87" s="187" t="s">
        <v>189</v>
      </c>
      <c r="T87" s="188" t="s">
        <v>209</v>
      </c>
      <c r="U87" s="156">
        <v>0</v>
      </c>
      <c r="V87" s="156">
        <f t="shared" si="6"/>
        <v>0</v>
      </c>
      <c r="W87" s="156"/>
      <c r="X87" s="156" t="s">
        <v>286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287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33.75" outlineLevel="1" x14ac:dyDescent="0.2">
      <c r="A88" s="182">
        <v>48</v>
      </c>
      <c r="B88" s="183" t="s">
        <v>1212</v>
      </c>
      <c r="C88" s="191" t="s">
        <v>1213</v>
      </c>
      <c r="D88" s="184" t="s">
        <v>247</v>
      </c>
      <c r="E88" s="185">
        <v>1</v>
      </c>
      <c r="F88" s="186"/>
      <c r="G88" s="187">
        <f t="shared" si="0"/>
        <v>0</v>
      </c>
      <c r="H88" s="186"/>
      <c r="I88" s="187">
        <f t="shared" si="1"/>
        <v>0</v>
      </c>
      <c r="J88" s="186"/>
      <c r="K88" s="187">
        <f t="shared" si="2"/>
        <v>0</v>
      </c>
      <c r="L88" s="187">
        <v>15</v>
      </c>
      <c r="M88" s="187">
        <f t="shared" si="3"/>
        <v>0</v>
      </c>
      <c r="N88" s="187">
        <v>2.5409999999999999E-2</v>
      </c>
      <c r="O88" s="187">
        <f t="shared" si="4"/>
        <v>0.03</v>
      </c>
      <c r="P88" s="187">
        <v>0</v>
      </c>
      <c r="Q88" s="187">
        <f t="shared" si="5"/>
        <v>0</v>
      </c>
      <c r="R88" s="187" t="s">
        <v>285</v>
      </c>
      <c r="S88" s="187" t="s">
        <v>189</v>
      </c>
      <c r="T88" s="188" t="s">
        <v>209</v>
      </c>
      <c r="U88" s="156">
        <v>0</v>
      </c>
      <c r="V88" s="156">
        <f t="shared" si="6"/>
        <v>0</v>
      </c>
      <c r="W88" s="156"/>
      <c r="X88" s="156" t="s">
        <v>286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287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33.75" outlineLevel="1" x14ac:dyDescent="0.2">
      <c r="A89" s="182">
        <v>49</v>
      </c>
      <c r="B89" s="183" t="s">
        <v>1618</v>
      </c>
      <c r="C89" s="191" t="s">
        <v>1619</v>
      </c>
      <c r="D89" s="184" t="s">
        <v>247</v>
      </c>
      <c r="E89" s="185">
        <v>1</v>
      </c>
      <c r="F89" s="186"/>
      <c r="G89" s="187">
        <f t="shared" si="0"/>
        <v>0</v>
      </c>
      <c r="H89" s="186"/>
      <c r="I89" s="187">
        <f t="shared" si="1"/>
        <v>0</v>
      </c>
      <c r="J89" s="186"/>
      <c r="K89" s="187">
        <f t="shared" si="2"/>
        <v>0</v>
      </c>
      <c r="L89" s="187">
        <v>15</v>
      </c>
      <c r="M89" s="187">
        <f t="shared" si="3"/>
        <v>0</v>
      </c>
      <c r="N89" s="187">
        <v>2.2519999999999998E-2</v>
      </c>
      <c r="O89" s="187">
        <f t="shared" si="4"/>
        <v>0.02</v>
      </c>
      <c r="P89" s="187">
        <v>0</v>
      </c>
      <c r="Q89" s="187">
        <f t="shared" si="5"/>
        <v>0</v>
      </c>
      <c r="R89" s="187" t="s">
        <v>285</v>
      </c>
      <c r="S89" s="187" t="s">
        <v>189</v>
      </c>
      <c r="T89" s="188" t="s">
        <v>209</v>
      </c>
      <c r="U89" s="156">
        <v>0</v>
      </c>
      <c r="V89" s="156">
        <f t="shared" si="6"/>
        <v>0</v>
      </c>
      <c r="W89" s="156"/>
      <c r="X89" s="156" t="s">
        <v>286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287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82">
        <v>50</v>
      </c>
      <c r="B90" s="183" t="s">
        <v>1218</v>
      </c>
      <c r="C90" s="191" t="s">
        <v>1219</v>
      </c>
      <c r="D90" s="184" t="s">
        <v>252</v>
      </c>
      <c r="E90" s="185">
        <v>0.12295</v>
      </c>
      <c r="F90" s="186"/>
      <c r="G90" s="187">
        <f t="shared" si="0"/>
        <v>0</v>
      </c>
      <c r="H90" s="186"/>
      <c r="I90" s="187">
        <f t="shared" si="1"/>
        <v>0</v>
      </c>
      <c r="J90" s="186"/>
      <c r="K90" s="187">
        <f t="shared" si="2"/>
        <v>0</v>
      </c>
      <c r="L90" s="187">
        <v>15</v>
      </c>
      <c r="M90" s="187">
        <f t="shared" si="3"/>
        <v>0</v>
      </c>
      <c r="N90" s="187">
        <v>0</v>
      </c>
      <c r="O90" s="187">
        <f t="shared" si="4"/>
        <v>0</v>
      </c>
      <c r="P90" s="187">
        <v>0</v>
      </c>
      <c r="Q90" s="187">
        <f t="shared" si="5"/>
        <v>0</v>
      </c>
      <c r="R90" s="187" t="s">
        <v>567</v>
      </c>
      <c r="S90" s="187" t="s">
        <v>189</v>
      </c>
      <c r="T90" s="188" t="s">
        <v>209</v>
      </c>
      <c r="U90" s="156">
        <v>3.0750000000000002</v>
      </c>
      <c r="V90" s="156">
        <f t="shared" si="6"/>
        <v>0.38</v>
      </c>
      <c r="W90" s="156"/>
      <c r="X90" s="156" t="s">
        <v>502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503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58" t="s">
        <v>184</v>
      </c>
      <c r="B91" s="159" t="s">
        <v>146</v>
      </c>
      <c r="C91" s="173" t="s">
        <v>147</v>
      </c>
      <c r="D91" s="160"/>
      <c r="E91" s="161"/>
      <c r="F91" s="162"/>
      <c r="G91" s="162">
        <f>SUMIF(AG92:AG96,"&lt;&gt;NOR",G92:G96)</f>
        <v>0</v>
      </c>
      <c r="H91" s="162"/>
      <c r="I91" s="162">
        <f>SUM(I92:I96)</f>
        <v>0</v>
      </c>
      <c r="J91" s="162"/>
      <c r="K91" s="162">
        <f>SUM(K92:K96)</f>
        <v>0</v>
      </c>
      <c r="L91" s="162"/>
      <c r="M91" s="162">
        <f>SUM(M92:M96)</f>
        <v>0</v>
      </c>
      <c r="N91" s="162"/>
      <c r="O91" s="162">
        <f>SUM(O92:O96)</f>
        <v>0</v>
      </c>
      <c r="P91" s="162"/>
      <c r="Q91" s="162">
        <f>SUM(Q92:Q96)</f>
        <v>0</v>
      </c>
      <c r="R91" s="162"/>
      <c r="S91" s="162"/>
      <c r="T91" s="163"/>
      <c r="U91" s="157"/>
      <c r="V91" s="157">
        <f>SUM(V92:V96)</f>
        <v>4.93</v>
      </c>
      <c r="W91" s="157"/>
      <c r="X91" s="157"/>
      <c r="AG91" t="s">
        <v>185</v>
      </c>
    </row>
    <row r="92" spans="1:60" outlineLevel="1" x14ac:dyDescent="0.2">
      <c r="A92" s="182">
        <v>51</v>
      </c>
      <c r="B92" s="183" t="s">
        <v>1220</v>
      </c>
      <c r="C92" s="191" t="s">
        <v>1221</v>
      </c>
      <c r="D92" s="184" t="s">
        <v>232</v>
      </c>
      <c r="E92" s="185">
        <v>25</v>
      </c>
      <c r="F92" s="186"/>
      <c r="G92" s="187">
        <f>ROUND(E92*F92,2)</f>
        <v>0</v>
      </c>
      <c r="H92" s="186"/>
      <c r="I92" s="187">
        <f>ROUND(E92*H92,2)</f>
        <v>0</v>
      </c>
      <c r="J92" s="186"/>
      <c r="K92" s="187">
        <f>ROUND(E92*J92,2)</f>
        <v>0</v>
      </c>
      <c r="L92" s="187">
        <v>15</v>
      </c>
      <c r="M92" s="187">
        <f>G92*(1+L92/100)</f>
        <v>0</v>
      </c>
      <c r="N92" s="187">
        <v>9.0000000000000006E-5</v>
      </c>
      <c r="O92" s="187">
        <f>ROUND(E92*N92,2)</f>
        <v>0</v>
      </c>
      <c r="P92" s="187">
        <v>0</v>
      </c>
      <c r="Q92" s="187">
        <f>ROUND(E92*P92,2)</f>
        <v>0</v>
      </c>
      <c r="R92" s="187" t="s">
        <v>146</v>
      </c>
      <c r="S92" s="187" t="s">
        <v>189</v>
      </c>
      <c r="T92" s="188" t="s">
        <v>209</v>
      </c>
      <c r="U92" s="156">
        <v>9.0499999999999997E-2</v>
      </c>
      <c r="V92" s="156">
        <f>ROUND(E92*U92,2)</f>
        <v>2.2599999999999998</v>
      </c>
      <c r="W92" s="156"/>
      <c r="X92" s="156" t="s">
        <v>210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211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2">
        <v>52</v>
      </c>
      <c r="B93" s="183" t="s">
        <v>1222</v>
      </c>
      <c r="C93" s="191" t="s">
        <v>1223</v>
      </c>
      <c r="D93" s="184" t="s">
        <v>247</v>
      </c>
      <c r="E93" s="185">
        <v>1</v>
      </c>
      <c r="F93" s="186"/>
      <c r="G93" s="187">
        <f>ROUND(E93*F93,2)</f>
        <v>0</v>
      </c>
      <c r="H93" s="186"/>
      <c r="I93" s="187">
        <f>ROUND(E93*H93,2)</f>
        <v>0</v>
      </c>
      <c r="J93" s="186"/>
      <c r="K93" s="187">
        <f>ROUND(E93*J93,2)</f>
        <v>0</v>
      </c>
      <c r="L93" s="187">
        <v>15</v>
      </c>
      <c r="M93" s="187">
        <f>G93*(1+L93/100)</f>
        <v>0</v>
      </c>
      <c r="N93" s="187">
        <v>0</v>
      </c>
      <c r="O93" s="187">
        <f>ROUND(E93*N93,2)</f>
        <v>0</v>
      </c>
      <c r="P93" s="187">
        <v>0</v>
      </c>
      <c r="Q93" s="187">
        <f>ROUND(E93*P93,2)</f>
        <v>0</v>
      </c>
      <c r="R93" s="187"/>
      <c r="S93" s="187" t="s">
        <v>1006</v>
      </c>
      <c r="T93" s="188" t="s">
        <v>190</v>
      </c>
      <c r="U93" s="156">
        <v>0</v>
      </c>
      <c r="V93" s="156">
        <f>ROUND(E93*U93,2)</f>
        <v>0</v>
      </c>
      <c r="W93" s="156"/>
      <c r="X93" s="156" t="s">
        <v>210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211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2">
        <v>53</v>
      </c>
      <c r="B94" s="183" t="s">
        <v>1224</v>
      </c>
      <c r="C94" s="191" t="s">
        <v>1225</v>
      </c>
      <c r="D94" s="184" t="s">
        <v>247</v>
      </c>
      <c r="E94" s="185">
        <v>1</v>
      </c>
      <c r="F94" s="186"/>
      <c r="G94" s="187">
        <f>ROUND(E94*F94,2)</f>
        <v>0</v>
      </c>
      <c r="H94" s="186"/>
      <c r="I94" s="187">
        <f>ROUND(E94*H94,2)</f>
        <v>0</v>
      </c>
      <c r="J94" s="186"/>
      <c r="K94" s="187">
        <f>ROUND(E94*J94,2)</f>
        <v>0</v>
      </c>
      <c r="L94" s="187">
        <v>15</v>
      </c>
      <c r="M94" s="187">
        <f>G94*(1+L94/100)</f>
        <v>0</v>
      </c>
      <c r="N94" s="187">
        <v>1.0000000000000001E-5</v>
      </c>
      <c r="O94" s="187">
        <f>ROUND(E94*N94,2)</f>
        <v>0</v>
      </c>
      <c r="P94" s="187">
        <v>0</v>
      </c>
      <c r="Q94" s="187">
        <f>ROUND(E94*P94,2)</f>
        <v>0</v>
      </c>
      <c r="R94" s="187"/>
      <c r="S94" s="187" t="s">
        <v>281</v>
      </c>
      <c r="T94" s="188" t="s">
        <v>209</v>
      </c>
      <c r="U94" s="156">
        <v>0.16500000000000001</v>
      </c>
      <c r="V94" s="156">
        <f>ROUND(E94*U94,2)</f>
        <v>0.17</v>
      </c>
      <c r="W94" s="156"/>
      <c r="X94" s="156" t="s">
        <v>210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2">
        <v>54</v>
      </c>
      <c r="B95" s="183" t="s">
        <v>1226</v>
      </c>
      <c r="C95" s="191" t="s">
        <v>1227</v>
      </c>
      <c r="D95" s="184" t="s">
        <v>1120</v>
      </c>
      <c r="E95" s="185">
        <v>2.5</v>
      </c>
      <c r="F95" s="186"/>
      <c r="G95" s="187">
        <f>ROUND(E95*F95,2)</f>
        <v>0</v>
      </c>
      <c r="H95" s="186"/>
      <c r="I95" s="187">
        <f>ROUND(E95*H95,2)</f>
        <v>0</v>
      </c>
      <c r="J95" s="186"/>
      <c r="K95" s="187">
        <f>ROUND(E95*J95,2)</f>
        <v>0</v>
      </c>
      <c r="L95" s="187">
        <v>15</v>
      </c>
      <c r="M95" s="187">
        <f>G95*(1+L95/100)</f>
        <v>0</v>
      </c>
      <c r="N95" s="187">
        <v>0</v>
      </c>
      <c r="O95" s="187">
        <f>ROUND(E95*N95,2)</f>
        <v>0</v>
      </c>
      <c r="P95" s="187">
        <v>0</v>
      </c>
      <c r="Q95" s="187">
        <f>ROUND(E95*P95,2)</f>
        <v>0</v>
      </c>
      <c r="R95" s="187"/>
      <c r="S95" s="187" t="s">
        <v>281</v>
      </c>
      <c r="T95" s="188" t="s">
        <v>190</v>
      </c>
      <c r="U95" s="156">
        <v>1</v>
      </c>
      <c r="V95" s="156">
        <f>ROUND(E95*U95,2)</f>
        <v>2.5</v>
      </c>
      <c r="W95" s="156"/>
      <c r="X95" s="156" t="s">
        <v>1127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1128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2">
        <v>55</v>
      </c>
      <c r="B96" s="183" t="s">
        <v>1228</v>
      </c>
      <c r="C96" s="191" t="s">
        <v>1229</v>
      </c>
      <c r="D96" s="184" t="s">
        <v>857</v>
      </c>
      <c r="E96" s="185">
        <v>1</v>
      </c>
      <c r="F96" s="186"/>
      <c r="G96" s="187">
        <f>ROUND(E96*F96,2)</f>
        <v>0</v>
      </c>
      <c r="H96" s="186"/>
      <c r="I96" s="187">
        <f>ROUND(E96*H96,2)</f>
        <v>0</v>
      </c>
      <c r="J96" s="186"/>
      <c r="K96" s="187">
        <f>ROUND(E96*J96,2)</f>
        <v>0</v>
      </c>
      <c r="L96" s="187">
        <v>15</v>
      </c>
      <c r="M96" s="187">
        <f>G96*(1+L96/100)</f>
        <v>0</v>
      </c>
      <c r="N96" s="187">
        <v>0</v>
      </c>
      <c r="O96" s="187">
        <f>ROUND(E96*N96,2)</f>
        <v>0</v>
      </c>
      <c r="P96" s="187">
        <v>0</v>
      </c>
      <c r="Q96" s="187">
        <f>ROUND(E96*P96,2)</f>
        <v>0</v>
      </c>
      <c r="R96" s="187" t="s">
        <v>285</v>
      </c>
      <c r="S96" s="187" t="s">
        <v>189</v>
      </c>
      <c r="T96" s="188" t="s">
        <v>209</v>
      </c>
      <c r="U96" s="156">
        <v>0</v>
      </c>
      <c r="V96" s="156">
        <f>ROUND(E96*U96,2)</f>
        <v>0</v>
      </c>
      <c r="W96" s="156"/>
      <c r="X96" s="156" t="s">
        <v>286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">
      <c r="A97" s="158" t="s">
        <v>184</v>
      </c>
      <c r="B97" s="159" t="s">
        <v>150</v>
      </c>
      <c r="C97" s="173" t="s">
        <v>151</v>
      </c>
      <c r="D97" s="160"/>
      <c r="E97" s="161"/>
      <c r="F97" s="162"/>
      <c r="G97" s="162">
        <f>SUMIF(AG98:AG103,"&lt;&gt;NOR",G98:G103)</f>
        <v>0</v>
      </c>
      <c r="H97" s="162"/>
      <c r="I97" s="162">
        <f>SUM(I98:I103)</f>
        <v>0</v>
      </c>
      <c r="J97" s="162"/>
      <c r="K97" s="162">
        <f>SUM(K98:K103)</f>
        <v>0</v>
      </c>
      <c r="L97" s="162"/>
      <c r="M97" s="162">
        <f>SUM(M98:M103)</f>
        <v>0</v>
      </c>
      <c r="N97" s="162"/>
      <c r="O97" s="162">
        <f>SUM(O98:O103)</f>
        <v>0</v>
      </c>
      <c r="P97" s="162"/>
      <c r="Q97" s="162">
        <f>SUM(Q98:Q103)</f>
        <v>0</v>
      </c>
      <c r="R97" s="162"/>
      <c r="S97" s="162"/>
      <c r="T97" s="163"/>
      <c r="U97" s="157"/>
      <c r="V97" s="157">
        <f>SUM(V98:V103)</f>
        <v>1.97</v>
      </c>
      <c r="W97" s="157"/>
      <c r="X97" s="157"/>
      <c r="AG97" t="s">
        <v>185</v>
      </c>
    </row>
    <row r="98" spans="1:60" outlineLevel="1" x14ac:dyDescent="0.2">
      <c r="A98" s="182">
        <v>56</v>
      </c>
      <c r="B98" s="183" t="s">
        <v>1062</v>
      </c>
      <c r="C98" s="191" t="s">
        <v>1063</v>
      </c>
      <c r="D98" s="184" t="s">
        <v>252</v>
      </c>
      <c r="E98" s="185">
        <v>0.63400000000000001</v>
      </c>
      <c r="F98" s="186"/>
      <c r="G98" s="187">
        <f>ROUND(E98*F98,2)</f>
        <v>0</v>
      </c>
      <c r="H98" s="186"/>
      <c r="I98" s="187">
        <f>ROUND(E98*H98,2)</f>
        <v>0</v>
      </c>
      <c r="J98" s="186"/>
      <c r="K98" s="187">
        <f>ROUND(E98*J98,2)</f>
        <v>0</v>
      </c>
      <c r="L98" s="187">
        <v>15</v>
      </c>
      <c r="M98" s="187">
        <f>G98*(1+L98/100)</f>
        <v>0</v>
      </c>
      <c r="N98" s="187">
        <v>0</v>
      </c>
      <c r="O98" s="187">
        <f>ROUND(E98*N98,2)</f>
        <v>0</v>
      </c>
      <c r="P98" s="187">
        <v>0</v>
      </c>
      <c r="Q98" s="187">
        <f>ROUND(E98*P98,2)</f>
        <v>0</v>
      </c>
      <c r="R98" s="187"/>
      <c r="S98" s="187" t="s">
        <v>189</v>
      </c>
      <c r="T98" s="188" t="s">
        <v>209</v>
      </c>
      <c r="U98" s="156">
        <v>2.6120000000000001</v>
      </c>
      <c r="V98" s="156">
        <f>ROUND(E98*U98,2)</f>
        <v>1.66</v>
      </c>
      <c r="W98" s="156"/>
      <c r="X98" s="156" t="s">
        <v>841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842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82">
        <v>57</v>
      </c>
      <c r="B99" s="183" t="s">
        <v>839</v>
      </c>
      <c r="C99" s="191" t="s">
        <v>840</v>
      </c>
      <c r="D99" s="184" t="s">
        <v>252</v>
      </c>
      <c r="E99" s="185">
        <v>0.63400000000000001</v>
      </c>
      <c r="F99" s="186"/>
      <c r="G99" s="187">
        <f>ROUND(E99*F99,2)</f>
        <v>0</v>
      </c>
      <c r="H99" s="186"/>
      <c r="I99" s="187">
        <f>ROUND(E99*H99,2)</f>
        <v>0</v>
      </c>
      <c r="J99" s="186"/>
      <c r="K99" s="187">
        <f>ROUND(E99*J99,2)</f>
        <v>0</v>
      </c>
      <c r="L99" s="187">
        <v>15</v>
      </c>
      <c r="M99" s="187">
        <f>G99*(1+L99/100)</f>
        <v>0</v>
      </c>
      <c r="N99" s="187">
        <v>0</v>
      </c>
      <c r="O99" s="187">
        <f>ROUND(E99*N99,2)</f>
        <v>0</v>
      </c>
      <c r="P99" s="187">
        <v>0</v>
      </c>
      <c r="Q99" s="187">
        <f>ROUND(E99*P99,2)</f>
        <v>0</v>
      </c>
      <c r="R99" s="187" t="s">
        <v>418</v>
      </c>
      <c r="S99" s="187" t="s">
        <v>189</v>
      </c>
      <c r="T99" s="188" t="s">
        <v>209</v>
      </c>
      <c r="U99" s="156">
        <v>0.49</v>
      </c>
      <c r="V99" s="156">
        <f>ROUND(E99*U99,2)</f>
        <v>0.31</v>
      </c>
      <c r="W99" s="156"/>
      <c r="X99" s="156" t="s">
        <v>841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842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82">
        <v>58</v>
      </c>
      <c r="B100" s="183" t="s">
        <v>845</v>
      </c>
      <c r="C100" s="191" t="s">
        <v>846</v>
      </c>
      <c r="D100" s="184" t="s">
        <v>252</v>
      </c>
      <c r="E100" s="185">
        <v>9.51</v>
      </c>
      <c r="F100" s="186"/>
      <c r="G100" s="187">
        <f>ROUND(E100*F100,2)</f>
        <v>0</v>
      </c>
      <c r="H100" s="186"/>
      <c r="I100" s="187">
        <f>ROUND(E100*H100,2)</f>
        <v>0</v>
      </c>
      <c r="J100" s="186"/>
      <c r="K100" s="187">
        <f>ROUND(E100*J100,2)</f>
        <v>0</v>
      </c>
      <c r="L100" s="187">
        <v>15</v>
      </c>
      <c r="M100" s="187">
        <f>G100*(1+L100/100)</f>
        <v>0</v>
      </c>
      <c r="N100" s="187">
        <v>0</v>
      </c>
      <c r="O100" s="187">
        <f>ROUND(E100*N100,2)</f>
        <v>0</v>
      </c>
      <c r="P100" s="187">
        <v>0</v>
      </c>
      <c r="Q100" s="187">
        <f>ROUND(E100*P100,2)</f>
        <v>0</v>
      </c>
      <c r="R100" s="187" t="s">
        <v>418</v>
      </c>
      <c r="S100" s="187" t="s">
        <v>189</v>
      </c>
      <c r="T100" s="188" t="s">
        <v>209</v>
      </c>
      <c r="U100" s="156">
        <v>0</v>
      </c>
      <c r="V100" s="156">
        <f>ROUND(E100*U100,2)</f>
        <v>0</v>
      </c>
      <c r="W100" s="156"/>
      <c r="X100" s="156" t="s">
        <v>841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842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82">
        <v>59</v>
      </c>
      <c r="B101" s="183" t="s">
        <v>821</v>
      </c>
      <c r="C101" s="191" t="s">
        <v>822</v>
      </c>
      <c r="D101" s="184" t="s">
        <v>252</v>
      </c>
      <c r="E101" s="185">
        <v>0.63400000000000001</v>
      </c>
      <c r="F101" s="186"/>
      <c r="G101" s="187">
        <f>ROUND(E101*F101,2)</f>
        <v>0</v>
      </c>
      <c r="H101" s="186"/>
      <c r="I101" s="187">
        <f>ROUND(E101*H101,2)</f>
        <v>0</v>
      </c>
      <c r="J101" s="186"/>
      <c r="K101" s="187">
        <f>ROUND(E101*J101,2)</f>
        <v>0</v>
      </c>
      <c r="L101" s="187">
        <v>15</v>
      </c>
      <c r="M101" s="187">
        <f>G101*(1+L101/100)</f>
        <v>0</v>
      </c>
      <c r="N101" s="187">
        <v>0</v>
      </c>
      <c r="O101" s="187">
        <f>ROUND(E101*N101,2)</f>
        <v>0</v>
      </c>
      <c r="P101" s="187">
        <v>0</v>
      </c>
      <c r="Q101" s="187">
        <f>ROUND(E101*P101,2)</f>
        <v>0</v>
      </c>
      <c r="R101" s="187" t="s">
        <v>418</v>
      </c>
      <c r="S101" s="187" t="s">
        <v>189</v>
      </c>
      <c r="T101" s="188" t="s">
        <v>209</v>
      </c>
      <c r="U101" s="156">
        <v>0</v>
      </c>
      <c r="V101" s="156">
        <f>ROUND(E101*U101,2)</f>
        <v>0</v>
      </c>
      <c r="W101" s="156"/>
      <c r="X101" s="156" t="s">
        <v>841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842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4">
        <v>60</v>
      </c>
      <c r="B102" s="165" t="s">
        <v>1064</v>
      </c>
      <c r="C102" s="174" t="s">
        <v>1065</v>
      </c>
      <c r="D102" s="166" t="s">
        <v>252</v>
      </c>
      <c r="E102" s="167">
        <v>0.63400000000000001</v>
      </c>
      <c r="F102" s="168"/>
      <c r="G102" s="169">
        <f>ROUND(E102*F102,2)</f>
        <v>0</v>
      </c>
      <c r="H102" s="168"/>
      <c r="I102" s="169">
        <f>ROUND(E102*H102,2)</f>
        <v>0</v>
      </c>
      <c r="J102" s="168"/>
      <c r="K102" s="169">
        <f>ROUND(E102*J102,2)</f>
        <v>0</v>
      </c>
      <c r="L102" s="169">
        <v>15</v>
      </c>
      <c r="M102" s="169">
        <f>G102*(1+L102/100)</f>
        <v>0</v>
      </c>
      <c r="N102" s="169">
        <v>0</v>
      </c>
      <c r="O102" s="169">
        <f>ROUND(E102*N102,2)</f>
        <v>0</v>
      </c>
      <c r="P102" s="169">
        <v>0</v>
      </c>
      <c r="Q102" s="169">
        <f>ROUND(E102*P102,2)</f>
        <v>0</v>
      </c>
      <c r="R102" s="169" t="s">
        <v>1066</v>
      </c>
      <c r="S102" s="169" t="s">
        <v>189</v>
      </c>
      <c r="T102" s="170" t="s">
        <v>209</v>
      </c>
      <c r="U102" s="156">
        <v>6.0000000000000001E-3</v>
      </c>
      <c r="V102" s="156">
        <f>ROUND(E102*U102,2)</f>
        <v>0</v>
      </c>
      <c r="W102" s="156"/>
      <c r="X102" s="156" t="s">
        <v>841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842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60" t="s">
        <v>1067</v>
      </c>
      <c r="D103" s="261"/>
      <c r="E103" s="261"/>
      <c r="F103" s="261"/>
      <c r="G103" s="261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213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58" t="s">
        <v>184</v>
      </c>
      <c r="B104" s="159" t="s">
        <v>153</v>
      </c>
      <c r="C104" s="173" t="s">
        <v>27</v>
      </c>
      <c r="D104" s="160"/>
      <c r="E104" s="161"/>
      <c r="F104" s="162"/>
      <c r="G104" s="162">
        <f>SUMIF(AG105:AG105,"&lt;&gt;NOR",G105:G105)</f>
        <v>0</v>
      </c>
      <c r="H104" s="162"/>
      <c r="I104" s="162">
        <f>SUM(I105:I105)</f>
        <v>0</v>
      </c>
      <c r="J104" s="162"/>
      <c r="K104" s="162">
        <f>SUM(K105:K105)</f>
        <v>0</v>
      </c>
      <c r="L104" s="162"/>
      <c r="M104" s="162">
        <f>SUM(M105:M105)</f>
        <v>0</v>
      </c>
      <c r="N104" s="162"/>
      <c r="O104" s="162">
        <f>SUM(O105:O105)</f>
        <v>0</v>
      </c>
      <c r="P104" s="162"/>
      <c r="Q104" s="162">
        <f>SUM(Q105:Q105)</f>
        <v>0</v>
      </c>
      <c r="R104" s="162"/>
      <c r="S104" s="162"/>
      <c r="T104" s="163"/>
      <c r="U104" s="157"/>
      <c r="V104" s="157">
        <f>SUM(V105:V105)</f>
        <v>0</v>
      </c>
      <c r="W104" s="157"/>
      <c r="X104" s="157"/>
      <c r="AG104" t="s">
        <v>185</v>
      </c>
    </row>
    <row r="105" spans="1:60" outlineLevel="1" x14ac:dyDescent="0.2">
      <c r="A105" s="182">
        <v>61</v>
      </c>
      <c r="B105" s="183" t="s">
        <v>186</v>
      </c>
      <c r="C105" s="191" t="s">
        <v>187</v>
      </c>
      <c r="D105" s="184" t="s">
        <v>188</v>
      </c>
      <c r="E105" s="185">
        <v>1</v>
      </c>
      <c r="F105" s="186"/>
      <c r="G105" s="187">
        <f>ROUND(E105*F105,2)</f>
        <v>0</v>
      </c>
      <c r="H105" s="186"/>
      <c r="I105" s="187">
        <f>ROUND(E105*H105,2)</f>
        <v>0</v>
      </c>
      <c r="J105" s="186"/>
      <c r="K105" s="187">
        <f>ROUND(E105*J105,2)</f>
        <v>0</v>
      </c>
      <c r="L105" s="187">
        <v>15</v>
      </c>
      <c r="M105" s="187">
        <f>G105*(1+L105/100)</f>
        <v>0</v>
      </c>
      <c r="N105" s="187">
        <v>0</v>
      </c>
      <c r="O105" s="187">
        <f>ROUND(E105*N105,2)</f>
        <v>0</v>
      </c>
      <c r="P105" s="187">
        <v>0</v>
      </c>
      <c r="Q105" s="187">
        <f>ROUND(E105*P105,2)</f>
        <v>0</v>
      </c>
      <c r="R105" s="187"/>
      <c r="S105" s="187" t="s">
        <v>189</v>
      </c>
      <c r="T105" s="188" t="s">
        <v>190</v>
      </c>
      <c r="U105" s="156">
        <v>0</v>
      </c>
      <c r="V105" s="156">
        <f>ROUND(E105*U105,2)</f>
        <v>0</v>
      </c>
      <c r="W105" s="156"/>
      <c r="X105" s="156" t="s">
        <v>191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192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58" t="s">
        <v>184</v>
      </c>
      <c r="B106" s="159" t="s">
        <v>154</v>
      </c>
      <c r="C106" s="173" t="s">
        <v>28</v>
      </c>
      <c r="D106" s="160"/>
      <c r="E106" s="161"/>
      <c r="F106" s="162"/>
      <c r="G106" s="162">
        <f>SUMIF(AG107:AG108,"&lt;&gt;NOR",G107:G108)</f>
        <v>0</v>
      </c>
      <c r="H106" s="162"/>
      <c r="I106" s="162">
        <f>SUM(I107:I108)</f>
        <v>0</v>
      </c>
      <c r="J106" s="162"/>
      <c r="K106" s="162">
        <f>SUM(K107:K108)</f>
        <v>0</v>
      </c>
      <c r="L106" s="162"/>
      <c r="M106" s="162">
        <f>SUM(M107:M108)</f>
        <v>0</v>
      </c>
      <c r="N106" s="162"/>
      <c r="O106" s="162">
        <f>SUM(O107:O108)</f>
        <v>0</v>
      </c>
      <c r="P106" s="162"/>
      <c r="Q106" s="162">
        <f>SUM(Q107:Q108)</f>
        <v>0</v>
      </c>
      <c r="R106" s="162"/>
      <c r="S106" s="162"/>
      <c r="T106" s="163"/>
      <c r="U106" s="157"/>
      <c r="V106" s="157">
        <f>SUM(V107:V108)</f>
        <v>0</v>
      </c>
      <c r="W106" s="157"/>
      <c r="X106" s="157"/>
      <c r="AG106" t="s">
        <v>185</v>
      </c>
    </row>
    <row r="107" spans="1:60" outlineLevel="1" x14ac:dyDescent="0.2">
      <c r="A107" s="182">
        <v>62</v>
      </c>
      <c r="B107" s="183" t="s">
        <v>1068</v>
      </c>
      <c r="C107" s="191" t="s">
        <v>1069</v>
      </c>
      <c r="D107" s="184" t="s">
        <v>188</v>
      </c>
      <c r="E107" s="185">
        <v>1</v>
      </c>
      <c r="F107" s="186"/>
      <c r="G107" s="187">
        <f>ROUND(E107*F107,2)</f>
        <v>0</v>
      </c>
      <c r="H107" s="186"/>
      <c r="I107" s="187">
        <f>ROUND(E107*H107,2)</f>
        <v>0</v>
      </c>
      <c r="J107" s="186"/>
      <c r="K107" s="187">
        <f>ROUND(E107*J107,2)</f>
        <v>0</v>
      </c>
      <c r="L107" s="187">
        <v>15</v>
      </c>
      <c r="M107" s="187">
        <f>G107*(1+L107/100)</f>
        <v>0</v>
      </c>
      <c r="N107" s="187">
        <v>0</v>
      </c>
      <c r="O107" s="187">
        <f>ROUND(E107*N107,2)</f>
        <v>0</v>
      </c>
      <c r="P107" s="187">
        <v>0</v>
      </c>
      <c r="Q107" s="187">
        <f>ROUND(E107*P107,2)</f>
        <v>0</v>
      </c>
      <c r="R107" s="187"/>
      <c r="S107" s="187" t="s">
        <v>189</v>
      </c>
      <c r="T107" s="188" t="s">
        <v>190</v>
      </c>
      <c r="U107" s="156">
        <v>0</v>
      </c>
      <c r="V107" s="156">
        <f>ROUND(E107*U107,2)</f>
        <v>0</v>
      </c>
      <c r="W107" s="156"/>
      <c r="X107" s="156" t="s">
        <v>191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1070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4">
        <v>63</v>
      </c>
      <c r="B108" s="165" t="s">
        <v>1071</v>
      </c>
      <c r="C108" s="174" t="s">
        <v>1072</v>
      </c>
      <c r="D108" s="166" t="s">
        <v>188</v>
      </c>
      <c r="E108" s="167">
        <v>1</v>
      </c>
      <c r="F108" s="168"/>
      <c r="G108" s="169">
        <f>ROUND(E108*F108,2)</f>
        <v>0</v>
      </c>
      <c r="H108" s="168"/>
      <c r="I108" s="169">
        <f>ROUND(E108*H108,2)</f>
        <v>0</v>
      </c>
      <c r="J108" s="168"/>
      <c r="K108" s="169">
        <f>ROUND(E108*J108,2)</f>
        <v>0</v>
      </c>
      <c r="L108" s="169">
        <v>15</v>
      </c>
      <c r="M108" s="169">
        <f>G108*(1+L108/100)</f>
        <v>0</v>
      </c>
      <c r="N108" s="169">
        <v>0</v>
      </c>
      <c r="O108" s="169">
        <f>ROUND(E108*N108,2)</f>
        <v>0</v>
      </c>
      <c r="P108" s="169">
        <v>0</v>
      </c>
      <c r="Q108" s="169">
        <f>ROUND(E108*P108,2)</f>
        <v>0</v>
      </c>
      <c r="R108" s="169"/>
      <c r="S108" s="169" t="s">
        <v>189</v>
      </c>
      <c r="T108" s="170" t="s">
        <v>190</v>
      </c>
      <c r="U108" s="156">
        <v>0</v>
      </c>
      <c r="V108" s="156">
        <f>ROUND(E108*U108,2)</f>
        <v>0</v>
      </c>
      <c r="W108" s="156"/>
      <c r="X108" s="156" t="s">
        <v>191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192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x14ac:dyDescent="0.2">
      <c r="A109" s="3"/>
      <c r="B109" s="4"/>
      <c r="C109" s="175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v>15</v>
      </c>
      <c r="AF109">
        <v>21</v>
      </c>
      <c r="AG109" t="s">
        <v>171</v>
      </c>
    </row>
    <row r="110" spans="1:60" x14ac:dyDescent="0.2">
      <c r="A110" s="150"/>
      <c r="B110" s="151" t="s">
        <v>29</v>
      </c>
      <c r="C110" s="176"/>
      <c r="D110" s="152"/>
      <c r="E110" s="153"/>
      <c r="F110" s="153"/>
      <c r="G110" s="172">
        <f>G8+G11+G23+G26+G30+G39+G53+G67+G79+G91+G97+G104+G106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AE110">
        <f>SUMIF(L7:L108,AE109,G7:G108)</f>
        <v>0</v>
      </c>
      <c r="AF110">
        <f>SUMIF(L7:L108,AF109,G7:G108)</f>
        <v>0</v>
      </c>
      <c r="AG110" t="s">
        <v>202</v>
      </c>
    </row>
    <row r="111" spans="1:60" x14ac:dyDescent="0.2">
      <c r="C111" s="177"/>
      <c r="D111" s="10"/>
      <c r="AG111" t="s">
        <v>203</v>
      </c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hwYzMc+qFplw5TRfexw2iL6wkpoOYF2//D7RsymM8g/HFdvafr268L9c7ef/S3JKPtmpXOu7qO7R3M6wd1Xng==" saltValue="sgUDioonwuVrkVnL1tT2wg==" spinCount="100000" sheet="1"/>
  <mergeCells count="24">
    <mergeCell ref="C25:G25"/>
    <mergeCell ref="A1:G1"/>
    <mergeCell ref="C2:G2"/>
    <mergeCell ref="C3:G3"/>
    <mergeCell ref="C4:G4"/>
    <mergeCell ref="C10:G10"/>
    <mergeCell ref="C13:G13"/>
    <mergeCell ref="C14:G14"/>
    <mergeCell ref="C16:G16"/>
    <mergeCell ref="C17:G17"/>
    <mergeCell ref="C19:G19"/>
    <mergeCell ref="C22:G22"/>
    <mergeCell ref="C103:G103"/>
    <mergeCell ref="C38:G38"/>
    <mergeCell ref="C44:G44"/>
    <mergeCell ref="C45:G45"/>
    <mergeCell ref="C46:G46"/>
    <mergeCell ref="C47:G47"/>
    <mergeCell ref="C52:G52"/>
    <mergeCell ref="C55:G55"/>
    <mergeCell ref="C56:G56"/>
    <mergeCell ref="C58:G58"/>
    <mergeCell ref="C59:G59"/>
    <mergeCell ref="C64:G6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204</v>
      </c>
      <c r="B1" s="251"/>
      <c r="C1" s="251"/>
      <c r="D1" s="251"/>
      <c r="E1" s="251"/>
      <c r="F1" s="251"/>
      <c r="G1" s="251"/>
      <c r="AG1" t="s">
        <v>156</v>
      </c>
    </row>
    <row r="2" spans="1:60" ht="24.95" customHeight="1" x14ac:dyDescent="0.2">
      <c r="A2" s="139" t="s">
        <v>7</v>
      </c>
      <c r="B2" s="49" t="s">
        <v>44</v>
      </c>
      <c r="C2" s="252" t="s">
        <v>45</v>
      </c>
      <c r="D2" s="253"/>
      <c r="E2" s="253"/>
      <c r="F2" s="253"/>
      <c r="G2" s="254"/>
      <c r="AG2" t="s">
        <v>157</v>
      </c>
    </row>
    <row r="3" spans="1:60" ht="24.95" customHeight="1" x14ac:dyDescent="0.2">
      <c r="A3" s="139" t="s">
        <v>8</v>
      </c>
      <c r="B3" s="49" t="s">
        <v>59</v>
      </c>
      <c r="C3" s="252" t="s">
        <v>69</v>
      </c>
      <c r="D3" s="253"/>
      <c r="E3" s="253"/>
      <c r="F3" s="253"/>
      <c r="G3" s="254"/>
      <c r="AC3" s="121" t="s">
        <v>157</v>
      </c>
      <c r="AG3" t="s">
        <v>161</v>
      </c>
    </row>
    <row r="4" spans="1:60" ht="24.95" customHeight="1" x14ac:dyDescent="0.2">
      <c r="A4" s="140" t="s">
        <v>9</v>
      </c>
      <c r="B4" s="141" t="s">
        <v>67</v>
      </c>
      <c r="C4" s="255" t="s">
        <v>68</v>
      </c>
      <c r="D4" s="256"/>
      <c r="E4" s="256"/>
      <c r="F4" s="256"/>
      <c r="G4" s="257"/>
      <c r="AG4" t="s">
        <v>162</v>
      </c>
    </row>
    <row r="5" spans="1:60" x14ac:dyDescent="0.2">
      <c r="D5" s="10"/>
    </row>
    <row r="6" spans="1:60" ht="38.25" x14ac:dyDescent="0.2">
      <c r="A6" s="143" t="s">
        <v>163</v>
      </c>
      <c r="B6" s="145" t="s">
        <v>164</v>
      </c>
      <c r="C6" s="145" t="s">
        <v>165</v>
      </c>
      <c r="D6" s="144" t="s">
        <v>166</v>
      </c>
      <c r="E6" s="143" t="s">
        <v>167</v>
      </c>
      <c r="F6" s="142" t="s">
        <v>168</v>
      </c>
      <c r="G6" s="143" t="s">
        <v>29</v>
      </c>
      <c r="H6" s="146" t="s">
        <v>30</v>
      </c>
      <c r="I6" s="146" t="s">
        <v>169</v>
      </c>
      <c r="J6" s="146" t="s">
        <v>31</v>
      </c>
      <c r="K6" s="146" t="s">
        <v>170</v>
      </c>
      <c r="L6" s="146" t="s">
        <v>171</v>
      </c>
      <c r="M6" s="146" t="s">
        <v>172</v>
      </c>
      <c r="N6" s="146" t="s">
        <v>173</v>
      </c>
      <c r="O6" s="146" t="s">
        <v>174</v>
      </c>
      <c r="P6" s="146" t="s">
        <v>175</v>
      </c>
      <c r="Q6" s="146" t="s">
        <v>176</v>
      </c>
      <c r="R6" s="146" t="s">
        <v>177</v>
      </c>
      <c r="S6" s="146" t="s">
        <v>178</v>
      </c>
      <c r="T6" s="146" t="s">
        <v>179</v>
      </c>
      <c r="U6" s="146" t="s">
        <v>180</v>
      </c>
      <c r="V6" s="146" t="s">
        <v>181</v>
      </c>
      <c r="W6" s="146" t="s">
        <v>182</v>
      </c>
      <c r="X6" s="146" t="s">
        <v>183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184</v>
      </c>
      <c r="B8" s="159" t="s">
        <v>146</v>
      </c>
      <c r="C8" s="173" t="s">
        <v>147</v>
      </c>
      <c r="D8" s="160"/>
      <c r="E8" s="161"/>
      <c r="F8" s="162"/>
      <c r="G8" s="162">
        <f>SUMIF(AG9:AG24,"&lt;&gt;NOR",G9:G24)</f>
        <v>0</v>
      </c>
      <c r="H8" s="162"/>
      <c r="I8" s="162">
        <f>SUM(I9:I24)</f>
        <v>0</v>
      </c>
      <c r="J8" s="162"/>
      <c r="K8" s="162">
        <f>SUM(K9:K24)</f>
        <v>0</v>
      </c>
      <c r="L8" s="162"/>
      <c r="M8" s="162">
        <f>SUM(M9:M24)</f>
        <v>0</v>
      </c>
      <c r="N8" s="162"/>
      <c r="O8" s="162">
        <f>SUM(O9:O24)</f>
        <v>0.09</v>
      </c>
      <c r="P8" s="162"/>
      <c r="Q8" s="162">
        <f>SUM(Q9:Q24)</f>
        <v>0</v>
      </c>
      <c r="R8" s="162"/>
      <c r="S8" s="162"/>
      <c r="T8" s="163"/>
      <c r="U8" s="157"/>
      <c r="V8" s="157">
        <f>SUM(V9:V24)</f>
        <v>47.680000000000007</v>
      </c>
      <c r="W8" s="157"/>
      <c r="X8" s="157"/>
      <c r="AG8" t="s">
        <v>185</v>
      </c>
    </row>
    <row r="9" spans="1:60" outlineLevel="1" x14ac:dyDescent="0.2">
      <c r="A9" s="182">
        <v>1</v>
      </c>
      <c r="B9" s="183" t="s">
        <v>1230</v>
      </c>
      <c r="C9" s="191" t="s">
        <v>1231</v>
      </c>
      <c r="D9" s="184" t="s">
        <v>232</v>
      </c>
      <c r="E9" s="185">
        <v>10</v>
      </c>
      <c r="F9" s="186"/>
      <c r="G9" s="187">
        <f t="shared" ref="G9:G24" si="0">ROUND(E9*F9,2)</f>
        <v>0</v>
      </c>
      <c r="H9" s="186"/>
      <c r="I9" s="187">
        <f t="shared" ref="I9:I24" si="1">ROUND(E9*H9,2)</f>
        <v>0</v>
      </c>
      <c r="J9" s="186"/>
      <c r="K9" s="187">
        <f t="shared" ref="K9:K24" si="2">ROUND(E9*J9,2)</f>
        <v>0</v>
      </c>
      <c r="L9" s="187">
        <v>15</v>
      </c>
      <c r="M9" s="187">
        <f t="shared" ref="M9:M24" si="3">G9*(1+L9/100)</f>
        <v>0</v>
      </c>
      <c r="N9" s="187">
        <v>0</v>
      </c>
      <c r="O9" s="187">
        <f t="shared" ref="O9:O24" si="4">ROUND(E9*N9,2)</f>
        <v>0</v>
      </c>
      <c r="P9" s="187">
        <v>0</v>
      </c>
      <c r="Q9" s="187">
        <f t="shared" ref="Q9:Q24" si="5">ROUND(E9*P9,2)</f>
        <v>0</v>
      </c>
      <c r="R9" s="187" t="s">
        <v>146</v>
      </c>
      <c r="S9" s="187" t="s">
        <v>189</v>
      </c>
      <c r="T9" s="188" t="s">
        <v>209</v>
      </c>
      <c r="U9" s="156">
        <v>9.955E-2</v>
      </c>
      <c r="V9" s="156">
        <f t="shared" ref="V9:V24" si="6">ROUND(E9*U9,2)</f>
        <v>1</v>
      </c>
      <c r="W9" s="156"/>
      <c r="X9" s="156" t="s">
        <v>210</v>
      </c>
      <c r="Y9" s="147"/>
      <c r="Z9" s="147"/>
      <c r="AA9" s="147"/>
      <c r="AB9" s="147"/>
      <c r="AC9" s="147"/>
      <c r="AD9" s="147"/>
      <c r="AE9" s="147"/>
      <c r="AF9" s="147"/>
      <c r="AG9" s="147" t="s">
        <v>1232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56.25" outlineLevel="1" x14ac:dyDescent="0.2">
      <c r="A10" s="182">
        <v>2</v>
      </c>
      <c r="B10" s="183" t="s">
        <v>1233</v>
      </c>
      <c r="C10" s="191" t="s">
        <v>1234</v>
      </c>
      <c r="D10" s="184" t="s">
        <v>232</v>
      </c>
      <c r="E10" s="185">
        <v>10</v>
      </c>
      <c r="F10" s="186"/>
      <c r="G10" s="187">
        <f t="shared" si="0"/>
        <v>0</v>
      </c>
      <c r="H10" s="186"/>
      <c r="I10" s="187">
        <f t="shared" si="1"/>
        <v>0</v>
      </c>
      <c r="J10" s="186"/>
      <c r="K10" s="187">
        <f t="shared" si="2"/>
        <v>0</v>
      </c>
      <c r="L10" s="187">
        <v>15</v>
      </c>
      <c r="M10" s="187">
        <f t="shared" si="3"/>
        <v>0</v>
      </c>
      <c r="N10" s="187">
        <v>1.2999999999999999E-4</v>
      </c>
      <c r="O10" s="187">
        <f t="shared" si="4"/>
        <v>0</v>
      </c>
      <c r="P10" s="187">
        <v>0</v>
      </c>
      <c r="Q10" s="187">
        <f t="shared" si="5"/>
        <v>0</v>
      </c>
      <c r="R10" s="187" t="s">
        <v>285</v>
      </c>
      <c r="S10" s="187" t="s">
        <v>189</v>
      </c>
      <c r="T10" s="188" t="s">
        <v>209</v>
      </c>
      <c r="U10" s="156">
        <v>0</v>
      </c>
      <c r="V10" s="156">
        <f t="shared" si="6"/>
        <v>0</v>
      </c>
      <c r="W10" s="156"/>
      <c r="X10" s="156" t="s">
        <v>286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287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2">
        <v>3</v>
      </c>
      <c r="B11" s="183" t="s">
        <v>1235</v>
      </c>
      <c r="C11" s="191" t="s">
        <v>1236</v>
      </c>
      <c r="D11" s="184" t="s">
        <v>232</v>
      </c>
      <c r="E11" s="185">
        <v>25</v>
      </c>
      <c r="F11" s="186"/>
      <c r="G11" s="187">
        <f t="shared" si="0"/>
        <v>0</v>
      </c>
      <c r="H11" s="186"/>
      <c r="I11" s="187">
        <f t="shared" si="1"/>
        <v>0</v>
      </c>
      <c r="J11" s="186"/>
      <c r="K11" s="187">
        <f t="shared" si="2"/>
        <v>0</v>
      </c>
      <c r="L11" s="187">
        <v>15</v>
      </c>
      <c r="M11" s="187">
        <f t="shared" si="3"/>
        <v>0</v>
      </c>
      <c r="N11" s="187">
        <v>0</v>
      </c>
      <c r="O11" s="187">
        <f t="shared" si="4"/>
        <v>0</v>
      </c>
      <c r="P11" s="187">
        <v>0</v>
      </c>
      <c r="Q11" s="187">
        <f t="shared" si="5"/>
        <v>0</v>
      </c>
      <c r="R11" s="187" t="s">
        <v>146</v>
      </c>
      <c r="S11" s="187" t="s">
        <v>189</v>
      </c>
      <c r="T11" s="188" t="s">
        <v>209</v>
      </c>
      <c r="U11" s="156">
        <v>9.1219999999999996E-2</v>
      </c>
      <c r="V11" s="156">
        <f t="shared" si="6"/>
        <v>2.2799999999999998</v>
      </c>
      <c r="W11" s="156"/>
      <c r="X11" s="156" t="s">
        <v>210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1232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82">
        <v>4</v>
      </c>
      <c r="B12" s="183" t="s">
        <v>1237</v>
      </c>
      <c r="C12" s="191" t="s">
        <v>1238</v>
      </c>
      <c r="D12" s="184" t="s">
        <v>232</v>
      </c>
      <c r="E12" s="185">
        <v>25</v>
      </c>
      <c r="F12" s="186"/>
      <c r="G12" s="187">
        <f t="shared" si="0"/>
        <v>0</v>
      </c>
      <c r="H12" s="186"/>
      <c r="I12" s="187">
        <f t="shared" si="1"/>
        <v>0</v>
      </c>
      <c r="J12" s="186"/>
      <c r="K12" s="187">
        <f t="shared" si="2"/>
        <v>0</v>
      </c>
      <c r="L12" s="187">
        <v>15</v>
      </c>
      <c r="M12" s="187">
        <f t="shared" si="3"/>
        <v>0</v>
      </c>
      <c r="N12" s="187">
        <v>6.0000000000000002E-5</v>
      </c>
      <c r="O12" s="187">
        <f t="shared" si="4"/>
        <v>0</v>
      </c>
      <c r="P12" s="187">
        <v>0</v>
      </c>
      <c r="Q12" s="187">
        <f t="shared" si="5"/>
        <v>0</v>
      </c>
      <c r="R12" s="187" t="s">
        <v>285</v>
      </c>
      <c r="S12" s="187" t="s">
        <v>189</v>
      </c>
      <c r="T12" s="188" t="s">
        <v>209</v>
      </c>
      <c r="U12" s="156">
        <v>0</v>
      </c>
      <c r="V12" s="156">
        <f t="shared" si="6"/>
        <v>0</v>
      </c>
      <c r="W12" s="156"/>
      <c r="X12" s="156" t="s">
        <v>286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287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2">
        <v>5</v>
      </c>
      <c r="B13" s="183" t="s">
        <v>1239</v>
      </c>
      <c r="C13" s="191" t="s">
        <v>1240</v>
      </c>
      <c r="D13" s="184" t="s">
        <v>232</v>
      </c>
      <c r="E13" s="185">
        <v>20</v>
      </c>
      <c r="F13" s="186"/>
      <c r="G13" s="187">
        <f t="shared" si="0"/>
        <v>0</v>
      </c>
      <c r="H13" s="186"/>
      <c r="I13" s="187">
        <f t="shared" si="1"/>
        <v>0</v>
      </c>
      <c r="J13" s="186"/>
      <c r="K13" s="187">
        <f t="shared" si="2"/>
        <v>0</v>
      </c>
      <c r="L13" s="187">
        <v>15</v>
      </c>
      <c r="M13" s="187">
        <f t="shared" si="3"/>
        <v>0</v>
      </c>
      <c r="N13" s="187">
        <v>0</v>
      </c>
      <c r="O13" s="187">
        <f t="shared" si="4"/>
        <v>0</v>
      </c>
      <c r="P13" s="187">
        <v>0</v>
      </c>
      <c r="Q13" s="187">
        <f t="shared" si="5"/>
        <v>0</v>
      </c>
      <c r="R13" s="187" t="s">
        <v>146</v>
      </c>
      <c r="S13" s="187" t="s">
        <v>189</v>
      </c>
      <c r="T13" s="188" t="s">
        <v>209</v>
      </c>
      <c r="U13" s="156">
        <v>9.0499999999999997E-2</v>
      </c>
      <c r="V13" s="156">
        <f t="shared" si="6"/>
        <v>1.81</v>
      </c>
      <c r="W13" s="156"/>
      <c r="X13" s="156" t="s">
        <v>210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1232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82">
        <v>6</v>
      </c>
      <c r="B14" s="183" t="s">
        <v>1241</v>
      </c>
      <c r="C14" s="191" t="s">
        <v>1242</v>
      </c>
      <c r="D14" s="184" t="s">
        <v>232</v>
      </c>
      <c r="E14" s="185">
        <v>20</v>
      </c>
      <c r="F14" s="186"/>
      <c r="G14" s="187">
        <f t="shared" si="0"/>
        <v>0</v>
      </c>
      <c r="H14" s="186"/>
      <c r="I14" s="187">
        <f t="shared" si="1"/>
        <v>0</v>
      </c>
      <c r="J14" s="186"/>
      <c r="K14" s="187">
        <f t="shared" si="2"/>
        <v>0</v>
      </c>
      <c r="L14" s="187">
        <v>15</v>
      </c>
      <c r="M14" s="187">
        <f t="shared" si="3"/>
        <v>0</v>
      </c>
      <c r="N14" s="187">
        <v>1.6000000000000001E-4</v>
      </c>
      <c r="O14" s="187">
        <f t="shared" si="4"/>
        <v>0</v>
      </c>
      <c r="P14" s="187">
        <v>0</v>
      </c>
      <c r="Q14" s="187">
        <f t="shared" si="5"/>
        <v>0</v>
      </c>
      <c r="R14" s="187" t="s">
        <v>285</v>
      </c>
      <c r="S14" s="187" t="s">
        <v>189</v>
      </c>
      <c r="T14" s="188" t="s">
        <v>209</v>
      </c>
      <c r="U14" s="156">
        <v>0</v>
      </c>
      <c r="V14" s="156">
        <f t="shared" si="6"/>
        <v>0</v>
      </c>
      <c r="W14" s="156"/>
      <c r="X14" s="156" t="s">
        <v>286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287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2">
        <v>7</v>
      </c>
      <c r="B15" s="183" t="s">
        <v>1243</v>
      </c>
      <c r="C15" s="191" t="s">
        <v>1244</v>
      </c>
      <c r="D15" s="184" t="s">
        <v>232</v>
      </c>
      <c r="E15" s="185">
        <v>175</v>
      </c>
      <c r="F15" s="186"/>
      <c r="G15" s="187">
        <f t="shared" si="0"/>
        <v>0</v>
      </c>
      <c r="H15" s="186"/>
      <c r="I15" s="187">
        <f t="shared" si="1"/>
        <v>0</v>
      </c>
      <c r="J15" s="186"/>
      <c r="K15" s="187">
        <f t="shared" si="2"/>
        <v>0</v>
      </c>
      <c r="L15" s="187">
        <v>15</v>
      </c>
      <c r="M15" s="187">
        <f t="shared" si="3"/>
        <v>0</v>
      </c>
      <c r="N15" s="187">
        <v>0</v>
      </c>
      <c r="O15" s="187">
        <f t="shared" si="4"/>
        <v>0</v>
      </c>
      <c r="P15" s="187">
        <v>0</v>
      </c>
      <c r="Q15" s="187">
        <f t="shared" si="5"/>
        <v>0</v>
      </c>
      <c r="R15" s="187" t="s">
        <v>146</v>
      </c>
      <c r="S15" s="187" t="s">
        <v>189</v>
      </c>
      <c r="T15" s="188" t="s">
        <v>209</v>
      </c>
      <c r="U15" s="156">
        <v>9.955E-2</v>
      </c>
      <c r="V15" s="156">
        <f t="shared" si="6"/>
        <v>17.420000000000002</v>
      </c>
      <c r="W15" s="156"/>
      <c r="X15" s="156" t="s">
        <v>210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1232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56.25" outlineLevel="1" x14ac:dyDescent="0.2">
      <c r="A16" s="182">
        <v>8</v>
      </c>
      <c r="B16" s="183" t="s">
        <v>1245</v>
      </c>
      <c r="C16" s="191" t="s">
        <v>1246</v>
      </c>
      <c r="D16" s="184" t="s">
        <v>232</v>
      </c>
      <c r="E16" s="185">
        <v>175</v>
      </c>
      <c r="F16" s="186"/>
      <c r="G16" s="187">
        <f t="shared" si="0"/>
        <v>0</v>
      </c>
      <c r="H16" s="186"/>
      <c r="I16" s="187">
        <f t="shared" si="1"/>
        <v>0</v>
      </c>
      <c r="J16" s="186"/>
      <c r="K16" s="187">
        <f t="shared" si="2"/>
        <v>0</v>
      </c>
      <c r="L16" s="187">
        <v>15</v>
      </c>
      <c r="M16" s="187">
        <f t="shared" si="3"/>
        <v>0</v>
      </c>
      <c r="N16" s="187">
        <v>1.4999999999999999E-4</v>
      </c>
      <c r="O16" s="187">
        <f t="shared" si="4"/>
        <v>0.03</v>
      </c>
      <c r="P16" s="187">
        <v>0</v>
      </c>
      <c r="Q16" s="187">
        <f t="shared" si="5"/>
        <v>0</v>
      </c>
      <c r="R16" s="187" t="s">
        <v>285</v>
      </c>
      <c r="S16" s="187" t="s">
        <v>189</v>
      </c>
      <c r="T16" s="188" t="s">
        <v>209</v>
      </c>
      <c r="U16" s="156">
        <v>0</v>
      </c>
      <c r="V16" s="156">
        <f t="shared" si="6"/>
        <v>0</v>
      </c>
      <c r="W16" s="156"/>
      <c r="X16" s="156" t="s">
        <v>286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287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2">
        <v>9</v>
      </c>
      <c r="B17" s="183" t="s">
        <v>1247</v>
      </c>
      <c r="C17" s="191" t="s">
        <v>1248</v>
      </c>
      <c r="D17" s="184" t="s">
        <v>232</v>
      </c>
      <c r="E17" s="185">
        <v>205</v>
      </c>
      <c r="F17" s="186"/>
      <c r="G17" s="187">
        <f t="shared" si="0"/>
        <v>0</v>
      </c>
      <c r="H17" s="186"/>
      <c r="I17" s="187">
        <f t="shared" si="1"/>
        <v>0</v>
      </c>
      <c r="J17" s="186"/>
      <c r="K17" s="187">
        <f t="shared" si="2"/>
        <v>0</v>
      </c>
      <c r="L17" s="187">
        <v>15</v>
      </c>
      <c r="M17" s="187">
        <f t="shared" si="3"/>
        <v>0</v>
      </c>
      <c r="N17" s="187">
        <v>0</v>
      </c>
      <c r="O17" s="187">
        <f t="shared" si="4"/>
        <v>0</v>
      </c>
      <c r="P17" s="187">
        <v>0</v>
      </c>
      <c r="Q17" s="187">
        <f t="shared" si="5"/>
        <v>0</v>
      </c>
      <c r="R17" s="187" t="s">
        <v>146</v>
      </c>
      <c r="S17" s="187" t="s">
        <v>189</v>
      </c>
      <c r="T17" s="188" t="s">
        <v>209</v>
      </c>
      <c r="U17" s="156">
        <v>9.955E-2</v>
      </c>
      <c r="V17" s="156">
        <f t="shared" si="6"/>
        <v>20.41</v>
      </c>
      <c r="W17" s="156"/>
      <c r="X17" s="156" t="s">
        <v>210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1232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56.25" outlineLevel="1" x14ac:dyDescent="0.2">
      <c r="A18" s="182">
        <v>10</v>
      </c>
      <c r="B18" s="183" t="s">
        <v>1249</v>
      </c>
      <c r="C18" s="191" t="s">
        <v>1250</v>
      </c>
      <c r="D18" s="184" t="s">
        <v>232</v>
      </c>
      <c r="E18" s="185">
        <v>205</v>
      </c>
      <c r="F18" s="186"/>
      <c r="G18" s="187">
        <f t="shared" si="0"/>
        <v>0</v>
      </c>
      <c r="H18" s="186"/>
      <c r="I18" s="187">
        <f t="shared" si="1"/>
        <v>0</v>
      </c>
      <c r="J18" s="186"/>
      <c r="K18" s="187">
        <f t="shared" si="2"/>
        <v>0</v>
      </c>
      <c r="L18" s="187">
        <v>15</v>
      </c>
      <c r="M18" s="187">
        <f t="shared" si="3"/>
        <v>0</v>
      </c>
      <c r="N18" s="187">
        <v>2.0000000000000001E-4</v>
      </c>
      <c r="O18" s="187">
        <f t="shared" si="4"/>
        <v>0.04</v>
      </c>
      <c r="P18" s="187">
        <v>0</v>
      </c>
      <c r="Q18" s="187">
        <f t="shared" si="5"/>
        <v>0</v>
      </c>
      <c r="R18" s="187" t="s">
        <v>285</v>
      </c>
      <c r="S18" s="187" t="s">
        <v>189</v>
      </c>
      <c r="T18" s="188" t="s">
        <v>209</v>
      </c>
      <c r="U18" s="156">
        <v>0</v>
      </c>
      <c r="V18" s="156">
        <f t="shared" si="6"/>
        <v>0</v>
      </c>
      <c r="W18" s="156"/>
      <c r="X18" s="156" t="s">
        <v>286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287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82">
        <v>11</v>
      </c>
      <c r="B19" s="183" t="s">
        <v>1251</v>
      </c>
      <c r="C19" s="191" t="s">
        <v>1252</v>
      </c>
      <c r="D19" s="184" t="s">
        <v>232</v>
      </c>
      <c r="E19" s="185">
        <v>20</v>
      </c>
      <c r="F19" s="186"/>
      <c r="G19" s="187">
        <f t="shared" si="0"/>
        <v>0</v>
      </c>
      <c r="H19" s="186"/>
      <c r="I19" s="187">
        <f t="shared" si="1"/>
        <v>0</v>
      </c>
      <c r="J19" s="186"/>
      <c r="K19" s="187">
        <f t="shared" si="2"/>
        <v>0</v>
      </c>
      <c r="L19" s="187">
        <v>15</v>
      </c>
      <c r="M19" s="187">
        <f t="shared" si="3"/>
        <v>0</v>
      </c>
      <c r="N19" s="187">
        <v>0</v>
      </c>
      <c r="O19" s="187">
        <f t="shared" si="4"/>
        <v>0</v>
      </c>
      <c r="P19" s="187">
        <v>0</v>
      </c>
      <c r="Q19" s="187">
        <f t="shared" si="5"/>
        <v>0</v>
      </c>
      <c r="R19" s="187" t="s">
        <v>146</v>
      </c>
      <c r="S19" s="187" t="s">
        <v>189</v>
      </c>
      <c r="T19" s="188" t="s">
        <v>209</v>
      </c>
      <c r="U19" s="156">
        <v>9.955E-2</v>
      </c>
      <c r="V19" s="156">
        <f t="shared" si="6"/>
        <v>1.99</v>
      </c>
      <c r="W19" s="156"/>
      <c r="X19" s="156" t="s">
        <v>210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1232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56.25" outlineLevel="1" x14ac:dyDescent="0.2">
      <c r="A20" s="182">
        <v>12</v>
      </c>
      <c r="B20" s="183" t="s">
        <v>1253</v>
      </c>
      <c r="C20" s="191" t="s">
        <v>1254</v>
      </c>
      <c r="D20" s="184" t="s">
        <v>232</v>
      </c>
      <c r="E20" s="185">
        <v>20</v>
      </c>
      <c r="F20" s="186"/>
      <c r="G20" s="187">
        <f t="shared" si="0"/>
        <v>0</v>
      </c>
      <c r="H20" s="186"/>
      <c r="I20" s="187">
        <f t="shared" si="1"/>
        <v>0</v>
      </c>
      <c r="J20" s="186"/>
      <c r="K20" s="187">
        <f t="shared" si="2"/>
        <v>0</v>
      </c>
      <c r="L20" s="187">
        <v>15</v>
      </c>
      <c r="M20" s="187">
        <f t="shared" si="3"/>
        <v>0</v>
      </c>
      <c r="N20" s="187">
        <v>2.9999999999999997E-4</v>
      </c>
      <c r="O20" s="187">
        <f t="shared" si="4"/>
        <v>0.01</v>
      </c>
      <c r="P20" s="187">
        <v>0</v>
      </c>
      <c r="Q20" s="187">
        <f t="shared" si="5"/>
        <v>0</v>
      </c>
      <c r="R20" s="187" t="s">
        <v>285</v>
      </c>
      <c r="S20" s="187" t="s">
        <v>189</v>
      </c>
      <c r="T20" s="188" t="s">
        <v>209</v>
      </c>
      <c r="U20" s="156">
        <v>0</v>
      </c>
      <c r="V20" s="156">
        <f t="shared" si="6"/>
        <v>0</v>
      </c>
      <c r="W20" s="156"/>
      <c r="X20" s="156" t="s">
        <v>286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287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2">
        <v>13</v>
      </c>
      <c r="B21" s="183" t="s">
        <v>1255</v>
      </c>
      <c r="C21" s="191" t="s">
        <v>1256</v>
      </c>
      <c r="D21" s="184" t="s">
        <v>232</v>
      </c>
      <c r="E21" s="185">
        <v>5</v>
      </c>
      <c r="F21" s="186"/>
      <c r="G21" s="187">
        <f t="shared" si="0"/>
        <v>0</v>
      </c>
      <c r="H21" s="186"/>
      <c r="I21" s="187">
        <f t="shared" si="1"/>
        <v>0</v>
      </c>
      <c r="J21" s="186"/>
      <c r="K21" s="187">
        <f t="shared" si="2"/>
        <v>0</v>
      </c>
      <c r="L21" s="187">
        <v>15</v>
      </c>
      <c r="M21" s="187">
        <f t="shared" si="3"/>
        <v>0</v>
      </c>
      <c r="N21" s="187">
        <v>0</v>
      </c>
      <c r="O21" s="187">
        <f t="shared" si="4"/>
        <v>0</v>
      </c>
      <c r="P21" s="187">
        <v>0</v>
      </c>
      <c r="Q21" s="187">
        <f t="shared" si="5"/>
        <v>0</v>
      </c>
      <c r="R21" s="187" t="s">
        <v>146</v>
      </c>
      <c r="S21" s="187" t="s">
        <v>189</v>
      </c>
      <c r="T21" s="188" t="s">
        <v>209</v>
      </c>
      <c r="U21" s="156">
        <v>9.0499999999999997E-2</v>
      </c>
      <c r="V21" s="156">
        <f t="shared" si="6"/>
        <v>0.45</v>
      </c>
      <c r="W21" s="156"/>
      <c r="X21" s="156" t="s">
        <v>210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1232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82">
        <v>14</v>
      </c>
      <c r="B22" s="183" t="s">
        <v>1257</v>
      </c>
      <c r="C22" s="191" t="s">
        <v>1258</v>
      </c>
      <c r="D22" s="184" t="s">
        <v>232</v>
      </c>
      <c r="E22" s="185">
        <v>5</v>
      </c>
      <c r="F22" s="186"/>
      <c r="G22" s="187">
        <f t="shared" si="0"/>
        <v>0</v>
      </c>
      <c r="H22" s="186"/>
      <c r="I22" s="187">
        <f t="shared" si="1"/>
        <v>0</v>
      </c>
      <c r="J22" s="186"/>
      <c r="K22" s="187">
        <f t="shared" si="2"/>
        <v>0</v>
      </c>
      <c r="L22" s="187">
        <v>15</v>
      </c>
      <c r="M22" s="187">
        <f t="shared" si="3"/>
        <v>0</v>
      </c>
      <c r="N22" s="187">
        <v>3.4000000000000002E-4</v>
      </c>
      <c r="O22" s="187">
        <f t="shared" si="4"/>
        <v>0</v>
      </c>
      <c r="P22" s="187">
        <v>0</v>
      </c>
      <c r="Q22" s="187">
        <f t="shared" si="5"/>
        <v>0</v>
      </c>
      <c r="R22" s="187" t="s">
        <v>285</v>
      </c>
      <c r="S22" s="187" t="s">
        <v>189</v>
      </c>
      <c r="T22" s="188" t="s">
        <v>209</v>
      </c>
      <c r="U22" s="156">
        <v>0</v>
      </c>
      <c r="V22" s="156">
        <f t="shared" si="6"/>
        <v>0</v>
      </c>
      <c r="W22" s="156"/>
      <c r="X22" s="156" t="s">
        <v>286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287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2">
        <v>15</v>
      </c>
      <c r="B23" s="183" t="s">
        <v>1259</v>
      </c>
      <c r="C23" s="191" t="s">
        <v>1260</v>
      </c>
      <c r="D23" s="184" t="s">
        <v>232</v>
      </c>
      <c r="E23" s="185">
        <v>20</v>
      </c>
      <c r="F23" s="186"/>
      <c r="G23" s="187">
        <f t="shared" si="0"/>
        <v>0</v>
      </c>
      <c r="H23" s="186"/>
      <c r="I23" s="187">
        <f t="shared" si="1"/>
        <v>0</v>
      </c>
      <c r="J23" s="186"/>
      <c r="K23" s="187">
        <f t="shared" si="2"/>
        <v>0</v>
      </c>
      <c r="L23" s="187">
        <v>15</v>
      </c>
      <c r="M23" s="187">
        <f t="shared" si="3"/>
        <v>0</v>
      </c>
      <c r="N23" s="187">
        <v>0</v>
      </c>
      <c r="O23" s="187">
        <f t="shared" si="4"/>
        <v>0</v>
      </c>
      <c r="P23" s="187">
        <v>0</v>
      </c>
      <c r="Q23" s="187">
        <f t="shared" si="5"/>
        <v>0</v>
      </c>
      <c r="R23" s="187" t="s">
        <v>146</v>
      </c>
      <c r="S23" s="187" t="s">
        <v>189</v>
      </c>
      <c r="T23" s="188" t="s">
        <v>209</v>
      </c>
      <c r="U23" s="156">
        <v>0.11586</v>
      </c>
      <c r="V23" s="156">
        <f t="shared" si="6"/>
        <v>2.3199999999999998</v>
      </c>
      <c r="W23" s="156"/>
      <c r="X23" s="156" t="s">
        <v>210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1232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56.25" outlineLevel="1" x14ac:dyDescent="0.2">
      <c r="A24" s="182">
        <v>16</v>
      </c>
      <c r="B24" s="183" t="s">
        <v>1261</v>
      </c>
      <c r="C24" s="191" t="s">
        <v>1262</v>
      </c>
      <c r="D24" s="184" t="s">
        <v>232</v>
      </c>
      <c r="E24" s="185">
        <v>20</v>
      </c>
      <c r="F24" s="186"/>
      <c r="G24" s="187">
        <f t="shared" si="0"/>
        <v>0</v>
      </c>
      <c r="H24" s="186"/>
      <c r="I24" s="187">
        <f t="shared" si="1"/>
        <v>0</v>
      </c>
      <c r="J24" s="186"/>
      <c r="K24" s="187">
        <f t="shared" si="2"/>
        <v>0</v>
      </c>
      <c r="L24" s="187">
        <v>15</v>
      </c>
      <c r="M24" s="187">
        <f t="shared" si="3"/>
        <v>0</v>
      </c>
      <c r="N24" s="187">
        <v>6.0999999999999997E-4</v>
      </c>
      <c r="O24" s="187">
        <f t="shared" si="4"/>
        <v>0.01</v>
      </c>
      <c r="P24" s="187">
        <v>0</v>
      </c>
      <c r="Q24" s="187">
        <f t="shared" si="5"/>
        <v>0</v>
      </c>
      <c r="R24" s="187" t="s">
        <v>285</v>
      </c>
      <c r="S24" s="187" t="s">
        <v>189</v>
      </c>
      <c r="T24" s="188" t="s">
        <v>209</v>
      </c>
      <c r="U24" s="156">
        <v>0</v>
      </c>
      <c r="V24" s="156">
        <f t="shared" si="6"/>
        <v>0</v>
      </c>
      <c r="W24" s="156"/>
      <c r="X24" s="156" t="s">
        <v>286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287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58" t="s">
        <v>184</v>
      </c>
      <c r="B25" s="159" t="s">
        <v>148</v>
      </c>
      <c r="C25" s="173" t="s">
        <v>149</v>
      </c>
      <c r="D25" s="160"/>
      <c r="E25" s="161"/>
      <c r="F25" s="162"/>
      <c r="G25" s="162">
        <f>SUMIF(AG26:AG26,"&lt;&gt;NOR",G26:G26)</f>
        <v>0</v>
      </c>
      <c r="H25" s="162"/>
      <c r="I25" s="162">
        <f>SUM(I26:I26)</f>
        <v>0</v>
      </c>
      <c r="J25" s="162"/>
      <c r="K25" s="162">
        <f>SUM(K26:K26)</f>
        <v>0</v>
      </c>
      <c r="L25" s="162"/>
      <c r="M25" s="162">
        <f>SUM(M26:M26)</f>
        <v>0</v>
      </c>
      <c r="N25" s="162"/>
      <c r="O25" s="162">
        <f>SUM(O26:O26)</f>
        <v>0</v>
      </c>
      <c r="P25" s="162"/>
      <c r="Q25" s="162">
        <f>SUM(Q26:Q26)</f>
        <v>0</v>
      </c>
      <c r="R25" s="162"/>
      <c r="S25" s="162"/>
      <c r="T25" s="163"/>
      <c r="U25" s="157"/>
      <c r="V25" s="157">
        <f>SUM(V26:V26)</f>
        <v>0.43</v>
      </c>
      <c r="W25" s="157"/>
      <c r="X25" s="157"/>
      <c r="AG25" t="s">
        <v>185</v>
      </c>
    </row>
    <row r="26" spans="1:60" outlineLevel="1" x14ac:dyDescent="0.2">
      <c r="A26" s="182">
        <v>17</v>
      </c>
      <c r="B26" s="183" t="s">
        <v>1263</v>
      </c>
      <c r="C26" s="191" t="s">
        <v>1264</v>
      </c>
      <c r="D26" s="184" t="s">
        <v>247</v>
      </c>
      <c r="E26" s="185">
        <v>2</v>
      </c>
      <c r="F26" s="186"/>
      <c r="G26" s="187">
        <f>ROUND(E26*F26,2)</f>
        <v>0</v>
      </c>
      <c r="H26" s="186"/>
      <c r="I26" s="187">
        <f>ROUND(E26*H26,2)</f>
        <v>0</v>
      </c>
      <c r="J26" s="186"/>
      <c r="K26" s="187">
        <f>ROUND(E26*J26,2)</f>
        <v>0</v>
      </c>
      <c r="L26" s="187">
        <v>15</v>
      </c>
      <c r="M26" s="187">
        <f>G26*(1+L26/100)</f>
        <v>0</v>
      </c>
      <c r="N26" s="187">
        <v>3.3E-4</v>
      </c>
      <c r="O26" s="187">
        <f>ROUND(E26*N26,2)</f>
        <v>0</v>
      </c>
      <c r="P26" s="187">
        <v>0</v>
      </c>
      <c r="Q26" s="187">
        <f>ROUND(E26*P26,2)</f>
        <v>0</v>
      </c>
      <c r="R26" s="187"/>
      <c r="S26" s="187" t="s">
        <v>189</v>
      </c>
      <c r="T26" s="188" t="s">
        <v>209</v>
      </c>
      <c r="U26" s="156">
        <v>0.21299999999999999</v>
      </c>
      <c r="V26" s="156">
        <f>ROUND(E26*U26,2)</f>
        <v>0.43</v>
      </c>
      <c r="W26" s="156"/>
      <c r="X26" s="156" t="s">
        <v>210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1232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58" t="s">
        <v>184</v>
      </c>
      <c r="B27" s="159" t="s">
        <v>146</v>
      </c>
      <c r="C27" s="173" t="s">
        <v>147</v>
      </c>
      <c r="D27" s="160"/>
      <c r="E27" s="161"/>
      <c r="F27" s="162"/>
      <c r="G27" s="162">
        <f>SUMIF(AG28:AG50,"&lt;&gt;NOR",G28:G50)</f>
        <v>0</v>
      </c>
      <c r="H27" s="162"/>
      <c r="I27" s="162">
        <f>SUM(I28:I50)</f>
        <v>0</v>
      </c>
      <c r="J27" s="162"/>
      <c r="K27" s="162">
        <f>SUM(K28:K50)</f>
        <v>0</v>
      </c>
      <c r="L27" s="162"/>
      <c r="M27" s="162">
        <f>SUM(M28:M50)</f>
        <v>0</v>
      </c>
      <c r="N27" s="162"/>
      <c r="O27" s="162">
        <f>SUM(O28:O50)</f>
        <v>0</v>
      </c>
      <c r="P27" s="162"/>
      <c r="Q27" s="162">
        <f>SUM(Q28:Q50)</f>
        <v>0</v>
      </c>
      <c r="R27" s="162"/>
      <c r="S27" s="162"/>
      <c r="T27" s="163"/>
      <c r="U27" s="157"/>
      <c r="V27" s="157">
        <f>SUM(V28:V50)</f>
        <v>26.509999999999998</v>
      </c>
      <c r="W27" s="157"/>
      <c r="X27" s="157"/>
      <c r="AG27" t="s">
        <v>185</v>
      </c>
    </row>
    <row r="28" spans="1:60" outlineLevel="1" x14ac:dyDescent="0.2">
      <c r="A28" s="182">
        <v>18</v>
      </c>
      <c r="B28" s="183" t="s">
        <v>1265</v>
      </c>
      <c r="C28" s="191" t="s">
        <v>1266</v>
      </c>
      <c r="D28" s="184" t="s">
        <v>247</v>
      </c>
      <c r="E28" s="185">
        <v>2</v>
      </c>
      <c r="F28" s="186"/>
      <c r="G28" s="187">
        <f t="shared" ref="G28:G50" si="7">ROUND(E28*F28,2)</f>
        <v>0</v>
      </c>
      <c r="H28" s="186"/>
      <c r="I28" s="187">
        <f t="shared" ref="I28:I50" si="8">ROUND(E28*H28,2)</f>
        <v>0</v>
      </c>
      <c r="J28" s="186"/>
      <c r="K28" s="187">
        <f t="shared" ref="K28:K50" si="9">ROUND(E28*J28,2)</f>
        <v>0</v>
      </c>
      <c r="L28" s="187">
        <v>15</v>
      </c>
      <c r="M28" s="187">
        <f t="shared" ref="M28:M50" si="10">G28*(1+L28/100)</f>
        <v>0</v>
      </c>
      <c r="N28" s="187">
        <v>2.5000000000000001E-4</v>
      </c>
      <c r="O28" s="187">
        <f t="shared" ref="O28:O50" si="11">ROUND(E28*N28,2)</f>
        <v>0</v>
      </c>
      <c r="P28" s="187">
        <v>0</v>
      </c>
      <c r="Q28" s="187">
        <f t="shared" ref="Q28:Q50" si="12">ROUND(E28*P28,2)</f>
        <v>0</v>
      </c>
      <c r="R28" s="187" t="s">
        <v>285</v>
      </c>
      <c r="S28" s="187" t="s">
        <v>189</v>
      </c>
      <c r="T28" s="188" t="s">
        <v>209</v>
      </c>
      <c r="U28" s="156">
        <v>0</v>
      </c>
      <c r="V28" s="156">
        <f t="shared" ref="V28:V50" si="13">ROUND(E28*U28,2)</f>
        <v>0</v>
      </c>
      <c r="W28" s="156"/>
      <c r="X28" s="156" t="s">
        <v>286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287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2">
        <v>19</v>
      </c>
      <c r="B29" s="183" t="s">
        <v>1267</v>
      </c>
      <c r="C29" s="191" t="s">
        <v>1268</v>
      </c>
      <c r="D29" s="184" t="s">
        <v>247</v>
      </c>
      <c r="E29" s="185">
        <v>50</v>
      </c>
      <c r="F29" s="186"/>
      <c r="G29" s="187">
        <f t="shared" si="7"/>
        <v>0</v>
      </c>
      <c r="H29" s="186"/>
      <c r="I29" s="187">
        <f t="shared" si="8"/>
        <v>0</v>
      </c>
      <c r="J29" s="186"/>
      <c r="K29" s="187">
        <f t="shared" si="9"/>
        <v>0</v>
      </c>
      <c r="L29" s="187">
        <v>15</v>
      </c>
      <c r="M29" s="187">
        <f t="shared" si="10"/>
        <v>0</v>
      </c>
      <c r="N29" s="187">
        <v>0</v>
      </c>
      <c r="O29" s="187">
        <f t="shared" si="11"/>
        <v>0</v>
      </c>
      <c r="P29" s="187">
        <v>0</v>
      </c>
      <c r="Q29" s="187">
        <f t="shared" si="12"/>
        <v>0</v>
      </c>
      <c r="R29" s="187" t="s">
        <v>146</v>
      </c>
      <c r="S29" s="187" t="s">
        <v>189</v>
      </c>
      <c r="T29" s="188" t="s">
        <v>209</v>
      </c>
      <c r="U29" s="156">
        <v>0.14130000000000001</v>
      </c>
      <c r="V29" s="156">
        <f t="shared" si="13"/>
        <v>7.07</v>
      </c>
      <c r="W29" s="156"/>
      <c r="X29" s="156" t="s">
        <v>210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1232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3.75" outlineLevel="1" x14ac:dyDescent="0.2">
      <c r="A30" s="182">
        <v>20</v>
      </c>
      <c r="B30" s="183" t="s">
        <v>1269</v>
      </c>
      <c r="C30" s="191" t="s">
        <v>1270</v>
      </c>
      <c r="D30" s="184" t="s">
        <v>247</v>
      </c>
      <c r="E30" s="185">
        <v>50</v>
      </c>
      <c r="F30" s="186"/>
      <c r="G30" s="187">
        <f t="shared" si="7"/>
        <v>0</v>
      </c>
      <c r="H30" s="186"/>
      <c r="I30" s="187">
        <f t="shared" si="8"/>
        <v>0</v>
      </c>
      <c r="J30" s="186"/>
      <c r="K30" s="187">
        <f t="shared" si="9"/>
        <v>0</v>
      </c>
      <c r="L30" s="187">
        <v>15</v>
      </c>
      <c r="M30" s="187">
        <f t="shared" si="10"/>
        <v>0</v>
      </c>
      <c r="N30" s="187">
        <v>3.0000000000000001E-5</v>
      </c>
      <c r="O30" s="187">
        <f t="shared" si="11"/>
        <v>0</v>
      </c>
      <c r="P30" s="187">
        <v>0</v>
      </c>
      <c r="Q30" s="187">
        <f t="shared" si="12"/>
        <v>0</v>
      </c>
      <c r="R30" s="187" t="s">
        <v>285</v>
      </c>
      <c r="S30" s="187" t="s">
        <v>189</v>
      </c>
      <c r="T30" s="188" t="s">
        <v>209</v>
      </c>
      <c r="U30" s="156">
        <v>0</v>
      </c>
      <c r="V30" s="156">
        <f t="shared" si="13"/>
        <v>0</v>
      </c>
      <c r="W30" s="156"/>
      <c r="X30" s="156" t="s">
        <v>286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287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2">
        <v>21</v>
      </c>
      <c r="B31" s="183" t="s">
        <v>1271</v>
      </c>
      <c r="C31" s="191" t="s">
        <v>1272</v>
      </c>
      <c r="D31" s="184" t="s">
        <v>247</v>
      </c>
      <c r="E31" s="185">
        <v>15</v>
      </c>
      <c r="F31" s="186"/>
      <c r="G31" s="187">
        <f t="shared" si="7"/>
        <v>0</v>
      </c>
      <c r="H31" s="186"/>
      <c r="I31" s="187">
        <f t="shared" si="8"/>
        <v>0</v>
      </c>
      <c r="J31" s="186"/>
      <c r="K31" s="187">
        <f t="shared" si="9"/>
        <v>0</v>
      </c>
      <c r="L31" s="187">
        <v>15</v>
      </c>
      <c r="M31" s="187">
        <f t="shared" si="10"/>
        <v>0</v>
      </c>
      <c r="N31" s="187">
        <v>0</v>
      </c>
      <c r="O31" s="187">
        <f t="shared" si="11"/>
        <v>0</v>
      </c>
      <c r="P31" s="187">
        <v>0</v>
      </c>
      <c r="Q31" s="187">
        <f t="shared" si="12"/>
        <v>0</v>
      </c>
      <c r="R31" s="187" t="s">
        <v>146</v>
      </c>
      <c r="S31" s="187" t="s">
        <v>189</v>
      </c>
      <c r="T31" s="188" t="s">
        <v>209</v>
      </c>
      <c r="U31" s="156">
        <v>0.40083000000000002</v>
      </c>
      <c r="V31" s="156">
        <f t="shared" si="13"/>
        <v>6.01</v>
      </c>
      <c r="W31" s="156"/>
      <c r="X31" s="156" t="s">
        <v>210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1232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3.75" outlineLevel="1" x14ac:dyDescent="0.2">
      <c r="A32" s="182">
        <v>22</v>
      </c>
      <c r="B32" s="183" t="s">
        <v>1273</v>
      </c>
      <c r="C32" s="191" t="s">
        <v>1274</v>
      </c>
      <c r="D32" s="184" t="s">
        <v>247</v>
      </c>
      <c r="E32" s="185">
        <v>15</v>
      </c>
      <c r="F32" s="186"/>
      <c r="G32" s="187">
        <f t="shared" si="7"/>
        <v>0</v>
      </c>
      <c r="H32" s="186"/>
      <c r="I32" s="187">
        <f t="shared" si="8"/>
        <v>0</v>
      </c>
      <c r="J32" s="186"/>
      <c r="K32" s="187">
        <f t="shared" si="9"/>
        <v>0</v>
      </c>
      <c r="L32" s="187">
        <v>15</v>
      </c>
      <c r="M32" s="187">
        <f t="shared" si="10"/>
        <v>0</v>
      </c>
      <c r="N32" s="187">
        <v>0</v>
      </c>
      <c r="O32" s="187">
        <f t="shared" si="11"/>
        <v>0</v>
      </c>
      <c r="P32" s="187">
        <v>0</v>
      </c>
      <c r="Q32" s="187">
        <f t="shared" si="12"/>
        <v>0</v>
      </c>
      <c r="R32" s="187" t="s">
        <v>285</v>
      </c>
      <c r="S32" s="187" t="s">
        <v>189</v>
      </c>
      <c r="T32" s="188" t="s">
        <v>209</v>
      </c>
      <c r="U32" s="156">
        <v>0</v>
      </c>
      <c r="V32" s="156">
        <f t="shared" si="13"/>
        <v>0</v>
      </c>
      <c r="W32" s="156"/>
      <c r="X32" s="156" t="s">
        <v>286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2">
        <v>23</v>
      </c>
      <c r="B33" s="183" t="s">
        <v>1275</v>
      </c>
      <c r="C33" s="191" t="s">
        <v>1276</v>
      </c>
      <c r="D33" s="184" t="s">
        <v>247</v>
      </c>
      <c r="E33" s="185">
        <v>2</v>
      </c>
      <c r="F33" s="186"/>
      <c r="G33" s="187">
        <f t="shared" si="7"/>
        <v>0</v>
      </c>
      <c r="H33" s="186"/>
      <c r="I33" s="187">
        <f t="shared" si="8"/>
        <v>0</v>
      </c>
      <c r="J33" s="186"/>
      <c r="K33" s="187">
        <f t="shared" si="9"/>
        <v>0</v>
      </c>
      <c r="L33" s="187">
        <v>15</v>
      </c>
      <c r="M33" s="187">
        <f t="shared" si="10"/>
        <v>0</v>
      </c>
      <c r="N33" s="187">
        <v>0</v>
      </c>
      <c r="O33" s="187">
        <f t="shared" si="11"/>
        <v>0</v>
      </c>
      <c r="P33" s="187">
        <v>0</v>
      </c>
      <c r="Q33" s="187">
        <f t="shared" si="12"/>
        <v>0</v>
      </c>
      <c r="R33" s="187"/>
      <c r="S33" s="187" t="s">
        <v>281</v>
      </c>
      <c r="T33" s="188" t="s">
        <v>190</v>
      </c>
      <c r="U33" s="156">
        <v>0.38550000000000001</v>
      </c>
      <c r="V33" s="156">
        <f t="shared" si="13"/>
        <v>0.77</v>
      </c>
      <c r="W33" s="156"/>
      <c r="X33" s="156" t="s">
        <v>210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1232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82">
        <v>24</v>
      </c>
      <c r="B34" s="183" t="s">
        <v>1277</v>
      </c>
      <c r="C34" s="191" t="s">
        <v>1278</v>
      </c>
      <c r="D34" s="184" t="s">
        <v>247</v>
      </c>
      <c r="E34" s="185">
        <v>7</v>
      </c>
      <c r="F34" s="186"/>
      <c r="G34" s="187">
        <f t="shared" si="7"/>
        <v>0</v>
      </c>
      <c r="H34" s="186"/>
      <c r="I34" s="187">
        <f t="shared" si="8"/>
        <v>0</v>
      </c>
      <c r="J34" s="186"/>
      <c r="K34" s="187">
        <f t="shared" si="9"/>
        <v>0</v>
      </c>
      <c r="L34" s="187">
        <v>15</v>
      </c>
      <c r="M34" s="187">
        <f t="shared" si="10"/>
        <v>0</v>
      </c>
      <c r="N34" s="187">
        <v>4.0000000000000003E-5</v>
      </c>
      <c r="O34" s="187">
        <f t="shared" si="11"/>
        <v>0</v>
      </c>
      <c r="P34" s="187">
        <v>0</v>
      </c>
      <c r="Q34" s="187">
        <f t="shared" si="12"/>
        <v>0</v>
      </c>
      <c r="R34" s="187" t="s">
        <v>146</v>
      </c>
      <c r="S34" s="187" t="s">
        <v>189</v>
      </c>
      <c r="T34" s="188" t="s">
        <v>209</v>
      </c>
      <c r="U34" s="156">
        <v>0.30567</v>
      </c>
      <c r="V34" s="156">
        <f t="shared" si="13"/>
        <v>2.14</v>
      </c>
      <c r="W34" s="156"/>
      <c r="X34" s="156" t="s">
        <v>210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1232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2">
        <v>25</v>
      </c>
      <c r="B35" s="183" t="s">
        <v>1279</v>
      </c>
      <c r="C35" s="191" t="s">
        <v>1280</v>
      </c>
      <c r="D35" s="184" t="s">
        <v>247</v>
      </c>
      <c r="E35" s="185">
        <v>4</v>
      </c>
      <c r="F35" s="186"/>
      <c r="G35" s="187">
        <f t="shared" si="7"/>
        <v>0</v>
      </c>
      <c r="H35" s="186"/>
      <c r="I35" s="187">
        <f t="shared" si="8"/>
        <v>0</v>
      </c>
      <c r="J35" s="186"/>
      <c r="K35" s="187">
        <f t="shared" si="9"/>
        <v>0</v>
      </c>
      <c r="L35" s="187">
        <v>15</v>
      </c>
      <c r="M35" s="187">
        <f t="shared" si="10"/>
        <v>0</v>
      </c>
      <c r="N35" s="187">
        <v>1.1E-4</v>
      </c>
      <c r="O35" s="187">
        <f t="shared" si="11"/>
        <v>0</v>
      </c>
      <c r="P35" s="187">
        <v>0</v>
      </c>
      <c r="Q35" s="187">
        <f t="shared" si="12"/>
        <v>0</v>
      </c>
      <c r="R35" s="187"/>
      <c r="S35" s="187" t="s">
        <v>281</v>
      </c>
      <c r="T35" s="188" t="s">
        <v>190</v>
      </c>
      <c r="U35" s="156">
        <v>0.16866999999999999</v>
      </c>
      <c r="V35" s="156">
        <f t="shared" si="13"/>
        <v>0.67</v>
      </c>
      <c r="W35" s="156"/>
      <c r="X35" s="156" t="s">
        <v>210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1232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82">
        <v>26</v>
      </c>
      <c r="B36" s="183" t="s">
        <v>1620</v>
      </c>
      <c r="C36" s="191" t="s">
        <v>1621</v>
      </c>
      <c r="D36" s="184" t="s">
        <v>247</v>
      </c>
      <c r="E36" s="185">
        <v>1</v>
      </c>
      <c r="F36" s="186"/>
      <c r="G36" s="187">
        <f t="shared" si="7"/>
        <v>0</v>
      </c>
      <c r="H36" s="186"/>
      <c r="I36" s="187">
        <f t="shared" si="8"/>
        <v>0</v>
      </c>
      <c r="J36" s="186"/>
      <c r="K36" s="187">
        <f t="shared" si="9"/>
        <v>0</v>
      </c>
      <c r="L36" s="187">
        <v>15</v>
      </c>
      <c r="M36" s="187">
        <f t="shared" si="10"/>
        <v>0</v>
      </c>
      <c r="N36" s="187">
        <v>1.2E-4</v>
      </c>
      <c r="O36" s="187">
        <f t="shared" si="11"/>
        <v>0</v>
      </c>
      <c r="P36" s="187">
        <v>0</v>
      </c>
      <c r="Q36" s="187">
        <f t="shared" si="12"/>
        <v>0</v>
      </c>
      <c r="R36" s="187" t="s">
        <v>146</v>
      </c>
      <c r="S36" s="187" t="s">
        <v>189</v>
      </c>
      <c r="T36" s="188" t="s">
        <v>209</v>
      </c>
      <c r="U36" s="156">
        <v>0.26800000000000002</v>
      </c>
      <c r="V36" s="156">
        <f t="shared" si="13"/>
        <v>0.27</v>
      </c>
      <c r="W36" s="156"/>
      <c r="X36" s="156" t="s">
        <v>210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82">
        <v>27</v>
      </c>
      <c r="B37" s="183" t="s">
        <v>1283</v>
      </c>
      <c r="C37" s="191" t="s">
        <v>1284</v>
      </c>
      <c r="D37" s="184" t="s">
        <v>247</v>
      </c>
      <c r="E37" s="185">
        <v>17</v>
      </c>
      <c r="F37" s="186"/>
      <c r="G37" s="187">
        <f t="shared" si="7"/>
        <v>0</v>
      </c>
      <c r="H37" s="186"/>
      <c r="I37" s="187">
        <f t="shared" si="8"/>
        <v>0</v>
      </c>
      <c r="J37" s="186"/>
      <c r="K37" s="187">
        <f t="shared" si="9"/>
        <v>0</v>
      </c>
      <c r="L37" s="187">
        <v>15</v>
      </c>
      <c r="M37" s="187">
        <f t="shared" si="10"/>
        <v>0</v>
      </c>
      <c r="N37" s="187">
        <v>6.0000000000000002E-5</v>
      </c>
      <c r="O37" s="187">
        <f t="shared" si="11"/>
        <v>0</v>
      </c>
      <c r="P37" s="187">
        <v>0</v>
      </c>
      <c r="Q37" s="187">
        <f t="shared" si="12"/>
        <v>0</v>
      </c>
      <c r="R37" s="187" t="s">
        <v>146</v>
      </c>
      <c r="S37" s="187" t="s">
        <v>189</v>
      </c>
      <c r="T37" s="188" t="s">
        <v>209</v>
      </c>
      <c r="U37" s="156">
        <v>0.249</v>
      </c>
      <c r="V37" s="156">
        <f t="shared" si="13"/>
        <v>4.2300000000000004</v>
      </c>
      <c r="W37" s="156"/>
      <c r="X37" s="156" t="s">
        <v>210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1232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82">
        <v>28</v>
      </c>
      <c r="B38" s="183" t="s">
        <v>1285</v>
      </c>
      <c r="C38" s="191" t="s">
        <v>1286</v>
      </c>
      <c r="D38" s="184" t="s">
        <v>247</v>
      </c>
      <c r="E38" s="185">
        <v>8</v>
      </c>
      <c r="F38" s="186"/>
      <c r="G38" s="187">
        <f t="shared" si="7"/>
        <v>0</v>
      </c>
      <c r="H38" s="186"/>
      <c r="I38" s="187">
        <f t="shared" si="8"/>
        <v>0</v>
      </c>
      <c r="J38" s="186"/>
      <c r="K38" s="187">
        <f t="shared" si="9"/>
        <v>0</v>
      </c>
      <c r="L38" s="187">
        <v>15</v>
      </c>
      <c r="M38" s="187">
        <f t="shared" si="10"/>
        <v>0</v>
      </c>
      <c r="N38" s="187">
        <v>9.0000000000000006E-5</v>
      </c>
      <c r="O38" s="187">
        <f t="shared" si="11"/>
        <v>0</v>
      </c>
      <c r="P38" s="187">
        <v>0</v>
      </c>
      <c r="Q38" s="187">
        <f t="shared" si="12"/>
        <v>0</v>
      </c>
      <c r="R38" s="187" t="s">
        <v>146</v>
      </c>
      <c r="S38" s="187" t="s">
        <v>189</v>
      </c>
      <c r="T38" s="188" t="s">
        <v>209</v>
      </c>
      <c r="U38" s="156">
        <v>0.2475</v>
      </c>
      <c r="V38" s="156">
        <f t="shared" si="13"/>
        <v>1.98</v>
      </c>
      <c r="W38" s="156"/>
      <c r="X38" s="156" t="s">
        <v>210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1232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2">
        <v>29</v>
      </c>
      <c r="B39" s="183" t="s">
        <v>1287</v>
      </c>
      <c r="C39" s="191" t="s">
        <v>1288</v>
      </c>
      <c r="D39" s="184" t="s">
        <v>247</v>
      </c>
      <c r="E39" s="185">
        <v>1</v>
      </c>
      <c r="F39" s="186"/>
      <c r="G39" s="187">
        <f t="shared" si="7"/>
        <v>0</v>
      </c>
      <c r="H39" s="186"/>
      <c r="I39" s="187">
        <f t="shared" si="8"/>
        <v>0</v>
      </c>
      <c r="J39" s="186"/>
      <c r="K39" s="187">
        <f t="shared" si="9"/>
        <v>0</v>
      </c>
      <c r="L39" s="187">
        <v>15</v>
      </c>
      <c r="M39" s="187">
        <f t="shared" si="10"/>
        <v>0</v>
      </c>
      <c r="N39" s="187">
        <v>0</v>
      </c>
      <c r="O39" s="187">
        <f t="shared" si="11"/>
        <v>0</v>
      </c>
      <c r="P39" s="187">
        <v>0</v>
      </c>
      <c r="Q39" s="187">
        <f t="shared" si="12"/>
        <v>0</v>
      </c>
      <c r="R39" s="187" t="s">
        <v>146</v>
      </c>
      <c r="S39" s="187" t="s">
        <v>189</v>
      </c>
      <c r="T39" s="188" t="s">
        <v>209</v>
      </c>
      <c r="U39" s="156">
        <v>0.40050000000000002</v>
      </c>
      <c r="V39" s="156">
        <f t="shared" si="13"/>
        <v>0.4</v>
      </c>
      <c r="W39" s="156"/>
      <c r="X39" s="156" t="s">
        <v>210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1232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2">
        <v>30</v>
      </c>
      <c r="B40" s="183" t="s">
        <v>1289</v>
      </c>
      <c r="C40" s="191" t="s">
        <v>1290</v>
      </c>
      <c r="D40" s="184" t="s">
        <v>247</v>
      </c>
      <c r="E40" s="185">
        <v>1</v>
      </c>
      <c r="F40" s="186"/>
      <c r="G40" s="187">
        <f t="shared" si="7"/>
        <v>0</v>
      </c>
      <c r="H40" s="186"/>
      <c r="I40" s="187">
        <f t="shared" si="8"/>
        <v>0</v>
      </c>
      <c r="J40" s="186"/>
      <c r="K40" s="187">
        <f t="shared" si="9"/>
        <v>0</v>
      </c>
      <c r="L40" s="187">
        <v>15</v>
      </c>
      <c r="M40" s="187">
        <f t="shared" si="10"/>
        <v>0</v>
      </c>
      <c r="N40" s="187">
        <v>3.8999999999999999E-4</v>
      </c>
      <c r="O40" s="187">
        <f t="shared" si="11"/>
        <v>0</v>
      </c>
      <c r="P40" s="187">
        <v>0</v>
      </c>
      <c r="Q40" s="187">
        <f t="shared" si="12"/>
        <v>0</v>
      </c>
      <c r="R40" s="187" t="s">
        <v>285</v>
      </c>
      <c r="S40" s="187" t="s">
        <v>189</v>
      </c>
      <c r="T40" s="188" t="s">
        <v>209</v>
      </c>
      <c r="U40" s="156">
        <v>0</v>
      </c>
      <c r="V40" s="156">
        <f t="shared" si="13"/>
        <v>0</v>
      </c>
      <c r="W40" s="156"/>
      <c r="X40" s="156" t="s">
        <v>286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287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2">
        <v>31</v>
      </c>
      <c r="B41" s="183" t="s">
        <v>1291</v>
      </c>
      <c r="C41" s="191" t="s">
        <v>1292</v>
      </c>
      <c r="D41" s="184" t="s">
        <v>247</v>
      </c>
      <c r="E41" s="185">
        <v>6</v>
      </c>
      <c r="F41" s="186"/>
      <c r="G41" s="187">
        <f t="shared" si="7"/>
        <v>0</v>
      </c>
      <c r="H41" s="186"/>
      <c r="I41" s="187">
        <f t="shared" si="8"/>
        <v>0</v>
      </c>
      <c r="J41" s="186"/>
      <c r="K41" s="187">
        <f t="shared" si="9"/>
        <v>0</v>
      </c>
      <c r="L41" s="187">
        <v>15</v>
      </c>
      <c r="M41" s="187">
        <f t="shared" si="10"/>
        <v>0</v>
      </c>
      <c r="N41" s="187">
        <v>0</v>
      </c>
      <c r="O41" s="187">
        <f t="shared" si="11"/>
        <v>0</v>
      </c>
      <c r="P41" s="187">
        <v>0</v>
      </c>
      <c r="Q41" s="187">
        <f t="shared" si="12"/>
        <v>0</v>
      </c>
      <c r="R41" s="187"/>
      <c r="S41" s="187" t="s">
        <v>281</v>
      </c>
      <c r="T41" s="188" t="s">
        <v>190</v>
      </c>
      <c r="U41" s="156">
        <v>0.2</v>
      </c>
      <c r="V41" s="156">
        <f t="shared" si="13"/>
        <v>1.2</v>
      </c>
      <c r="W41" s="156"/>
      <c r="X41" s="156" t="s">
        <v>210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1232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2">
        <v>32</v>
      </c>
      <c r="B42" s="183" t="s">
        <v>1293</v>
      </c>
      <c r="C42" s="191" t="s">
        <v>1294</v>
      </c>
      <c r="D42" s="184" t="s">
        <v>247</v>
      </c>
      <c r="E42" s="185">
        <v>6</v>
      </c>
      <c r="F42" s="186"/>
      <c r="G42" s="187">
        <f t="shared" si="7"/>
        <v>0</v>
      </c>
      <c r="H42" s="186"/>
      <c r="I42" s="187">
        <f t="shared" si="8"/>
        <v>0</v>
      </c>
      <c r="J42" s="186"/>
      <c r="K42" s="187">
        <f t="shared" si="9"/>
        <v>0</v>
      </c>
      <c r="L42" s="187">
        <v>15</v>
      </c>
      <c r="M42" s="187">
        <f t="shared" si="10"/>
        <v>0</v>
      </c>
      <c r="N42" s="187">
        <v>0</v>
      </c>
      <c r="O42" s="187">
        <f t="shared" si="11"/>
        <v>0</v>
      </c>
      <c r="P42" s="187">
        <v>0</v>
      </c>
      <c r="Q42" s="187">
        <f t="shared" si="12"/>
        <v>0</v>
      </c>
      <c r="R42" s="187" t="s">
        <v>285</v>
      </c>
      <c r="S42" s="187" t="s">
        <v>189</v>
      </c>
      <c r="T42" s="188" t="s">
        <v>209</v>
      </c>
      <c r="U42" s="156">
        <v>0</v>
      </c>
      <c r="V42" s="156">
        <f t="shared" si="13"/>
        <v>0</v>
      </c>
      <c r="W42" s="156"/>
      <c r="X42" s="156" t="s">
        <v>286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287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2">
        <v>33</v>
      </c>
      <c r="B43" s="183" t="s">
        <v>1295</v>
      </c>
      <c r="C43" s="191" t="s">
        <v>1296</v>
      </c>
      <c r="D43" s="184" t="s">
        <v>907</v>
      </c>
      <c r="E43" s="185">
        <v>1</v>
      </c>
      <c r="F43" s="186"/>
      <c r="G43" s="187">
        <f t="shared" si="7"/>
        <v>0</v>
      </c>
      <c r="H43" s="186"/>
      <c r="I43" s="187">
        <f t="shared" si="8"/>
        <v>0</v>
      </c>
      <c r="J43" s="186"/>
      <c r="K43" s="187">
        <f t="shared" si="9"/>
        <v>0</v>
      </c>
      <c r="L43" s="187">
        <v>15</v>
      </c>
      <c r="M43" s="187">
        <f t="shared" si="10"/>
        <v>0</v>
      </c>
      <c r="N43" s="187">
        <v>0</v>
      </c>
      <c r="O43" s="187">
        <f t="shared" si="11"/>
        <v>0</v>
      </c>
      <c r="P43" s="187">
        <v>0</v>
      </c>
      <c r="Q43" s="187">
        <f t="shared" si="12"/>
        <v>0</v>
      </c>
      <c r="R43" s="187"/>
      <c r="S43" s="187" t="s">
        <v>281</v>
      </c>
      <c r="T43" s="188" t="s">
        <v>190</v>
      </c>
      <c r="U43" s="156">
        <v>0</v>
      </c>
      <c r="V43" s="156">
        <f t="shared" si="13"/>
        <v>0</v>
      </c>
      <c r="W43" s="156"/>
      <c r="X43" s="156" t="s">
        <v>210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1232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2">
        <v>34</v>
      </c>
      <c r="B44" s="183" t="s">
        <v>1297</v>
      </c>
      <c r="C44" s="191" t="s">
        <v>1298</v>
      </c>
      <c r="D44" s="184" t="s">
        <v>907</v>
      </c>
      <c r="E44" s="185">
        <v>1</v>
      </c>
      <c r="F44" s="186"/>
      <c r="G44" s="187">
        <f t="shared" si="7"/>
        <v>0</v>
      </c>
      <c r="H44" s="186"/>
      <c r="I44" s="187">
        <f t="shared" si="8"/>
        <v>0</v>
      </c>
      <c r="J44" s="186"/>
      <c r="K44" s="187">
        <f t="shared" si="9"/>
        <v>0</v>
      </c>
      <c r="L44" s="187">
        <v>15</v>
      </c>
      <c r="M44" s="187">
        <f t="shared" si="10"/>
        <v>0</v>
      </c>
      <c r="N44" s="187">
        <v>0</v>
      </c>
      <c r="O44" s="187">
        <f t="shared" si="11"/>
        <v>0</v>
      </c>
      <c r="P44" s="187">
        <v>0</v>
      </c>
      <c r="Q44" s="187">
        <f t="shared" si="12"/>
        <v>0</v>
      </c>
      <c r="R44" s="187"/>
      <c r="S44" s="187" t="s">
        <v>281</v>
      </c>
      <c r="T44" s="188" t="s">
        <v>190</v>
      </c>
      <c r="U44" s="156">
        <v>0</v>
      </c>
      <c r="V44" s="156">
        <f t="shared" si="13"/>
        <v>0</v>
      </c>
      <c r="W44" s="156"/>
      <c r="X44" s="156" t="s">
        <v>286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287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82">
        <v>35</v>
      </c>
      <c r="B45" s="183" t="s">
        <v>1299</v>
      </c>
      <c r="C45" s="191" t="s">
        <v>1300</v>
      </c>
      <c r="D45" s="184" t="s">
        <v>247</v>
      </c>
      <c r="E45" s="185">
        <v>2</v>
      </c>
      <c r="F45" s="186"/>
      <c r="G45" s="187">
        <f t="shared" si="7"/>
        <v>0</v>
      </c>
      <c r="H45" s="186"/>
      <c r="I45" s="187">
        <f t="shared" si="8"/>
        <v>0</v>
      </c>
      <c r="J45" s="186"/>
      <c r="K45" s="187">
        <f t="shared" si="9"/>
        <v>0</v>
      </c>
      <c r="L45" s="187">
        <v>15</v>
      </c>
      <c r="M45" s="187">
        <f t="shared" si="10"/>
        <v>0</v>
      </c>
      <c r="N45" s="187">
        <v>0</v>
      </c>
      <c r="O45" s="187">
        <f t="shared" si="11"/>
        <v>0</v>
      </c>
      <c r="P45" s="187">
        <v>0</v>
      </c>
      <c r="Q45" s="187">
        <f t="shared" si="12"/>
        <v>0</v>
      </c>
      <c r="R45" s="187"/>
      <c r="S45" s="187" t="s">
        <v>281</v>
      </c>
      <c r="T45" s="188" t="s">
        <v>190</v>
      </c>
      <c r="U45" s="156">
        <v>0.66</v>
      </c>
      <c r="V45" s="156">
        <f t="shared" si="13"/>
        <v>1.32</v>
      </c>
      <c r="W45" s="156"/>
      <c r="X45" s="156" t="s">
        <v>210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1232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2">
        <v>36</v>
      </c>
      <c r="B46" s="183" t="s">
        <v>1301</v>
      </c>
      <c r="C46" s="191" t="s">
        <v>1302</v>
      </c>
      <c r="D46" s="184" t="s">
        <v>247</v>
      </c>
      <c r="E46" s="185">
        <v>2</v>
      </c>
      <c r="F46" s="186"/>
      <c r="G46" s="187">
        <f t="shared" si="7"/>
        <v>0</v>
      </c>
      <c r="H46" s="186"/>
      <c r="I46" s="187">
        <f t="shared" si="8"/>
        <v>0</v>
      </c>
      <c r="J46" s="186"/>
      <c r="K46" s="187">
        <f t="shared" si="9"/>
        <v>0</v>
      </c>
      <c r="L46" s="187">
        <v>15</v>
      </c>
      <c r="M46" s="187">
        <f t="shared" si="10"/>
        <v>0</v>
      </c>
      <c r="N46" s="187">
        <v>0</v>
      </c>
      <c r="O46" s="187">
        <f t="shared" si="11"/>
        <v>0</v>
      </c>
      <c r="P46" s="187">
        <v>0</v>
      </c>
      <c r="Q46" s="187">
        <f t="shared" si="12"/>
        <v>0</v>
      </c>
      <c r="R46" s="187"/>
      <c r="S46" s="187" t="s">
        <v>281</v>
      </c>
      <c r="T46" s="188" t="s">
        <v>190</v>
      </c>
      <c r="U46" s="156">
        <v>0</v>
      </c>
      <c r="V46" s="156">
        <f t="shared" si="13"/>
        <v>0</v>
      </c>
      <c r="W46" s="156"/>
      <c r="X46" s="156" t="s">
        <v>286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287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2">
        <v>37</v>
      </c>
      <c r="B47" s="183" t="s">
        <v>1303</v>
      </c>
      <c r="C47" s="191" t="s">
        <v>1304</v>
      </c>
      <c r="D47" s="184" t="s">
        <v>247</v>
      </c>
      <c r="E47" s="185">
        <v>1</v>
      </c>
      <c r="F47" s="186"/>
      <c r="G47" s="187">
        <f t="shared" si="7"/>
        <v>0</v>
      </c>
      <c r="H47" s="186"/>
      <c r="I47" s="187">
        <f t="shared" si="8"/>
        <v>0</v>
      </c>
      <c r="J47" s="186"/>
      <c r="K47" s="187">
        <f t="shared" si="9"/>
        <v>0</v>
      </c>
      <c r="L47" s="187">
        <v>15</v>
      </c>
      <c r="M47" s="187">
        <f t="shared" si="10"/>
        <v>0</v>
      </c>
      <c r="N47" s="187">
        <v>0</v>
      </c>
      <c r="O47" s="187">
        <f t="shared" si="11"/>
        <v>0</v>
      </c>
      <c r="P47" s="187">
        <v>0</v>
      </c>
      <c r="Q47" s="187">
        <f t="shared" si="12"/>
        <v>0</v>
      </c>
      <c r="R47" s="187"/>
      <c r="S47" s="187" t="s">
        <v>281</v>
      </c>
      <c r="T47" s="188" t="s">
        <v>190</v>
      </c>
      <c r="U47" s="156">
        <v>0.45</v>
      </c>
      <c r="V47" s="156">
        <f t="shared" si="13"/>
        <v>0.45</v>
      </c>
      <c r="W47" s="156"/>
      <c r="X47" s="156" t="s">
        <v>210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1232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2">
        <v>38</v>
      </c>
      <c r="B48" s="183" t="s">
        <v>1305</v>
      </c>
      <c r="C48" s="191" t="s">
        <v>1306</v>
      </c>
      <c r="D48" s="184" t="s">
        <v>247</v>
      </c>
      <c r="E48" s="185">
        <v>1</v>
      </c>
      <c r="F48" s="186"/>
      <c r="G48" s="187">
        <f t="shared" si="7"/>
        <v>0</v>
      </c>
      <c r="H48" s="186"/>
      <c r="I48" s="187">
        <f t="shared" si="8"/>
        <v>0</v>
      </c>
      <c r="J48" s="186"/>
      <c r="K48" s="187">
        <f t="shared" si="9"/>
        <v>0</v>
      </c>
      <c r="L48" s="187">
        <v>15</v>
      </c>
      <c r="M48" s="187">
        <f t="shared" si="10"/>
        <v>0</v>
      </c>
      <c r="N48" s="187">
        <v>0</v>
      </c>
      <c r="O48" s="187">
        <f t="shared" si="11"/>
        <v>0</v>
      </c>
      <c r="P48" s="187">
        <v>0</v>
      </c>
      <c r="Q48" s="187">
        <f t="shared" si="12"/>
        <v>0</v>
      </c>
      <c r="R48" s="187"/>
      <c r="S48" s="187" t="s">
        <v>281</v>
      </c>
      <c r="T48" s="188" t="s">
        <v>190</v>
      </c>
      <c r="U48" s="156">
        <v>0</v>
      </c>
      <c r="V48" s="156">
        <f t="shared" si="13"/>
        <v>0</v>
      </c>
      <c r="W48" s="156"/>
      <c r="X48" s="156" t="s">
        <v>286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287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2">
        <v>39</v>
      </c>
      <c r="B49" s="183" t="s">
        <v>1307</v>
      </c>
      <c r="C49" s="191" t="s">
        <v>1308</v>
      </c>
      <c r="D49" s="184" t="s">
        <v>857</v>
      </c>
      <c r="E49" s="185">
        <v>1</v>
      </c>
      <c r="F49" s="186"/>
      <c r="G49" s="187">
        <f t="shared" si="7"/>
        <v>0</v>
      </c>
      <c r="H49" s="186"/>
      <c r="I49" s="187">
        <f t="shared" si="8"/>
        <v>0</v>
      </c>
      <c r="J49" s="186"/>
      <c r="K49" s="187">
        <f t="shared" si="9"/>
        <v>0</v>
      </c>
      <c r="L49" s="187">
        <v>15</v>
      </c>
      <c r="M49" s="187">
        <f t="shared" si="10"/>
        <v>0</v>
      </c>
      <c r="N49" s="187">
        <v>0</v>
      </c>
      <c r="O49" s="187">
        <f t="shared" si="11"/>
        <v>0</v>
      </c>
      <c r="P49" s="187">
        <v>0</v>
      </c>
      <c r="Q49" s="187">
        <f t="shared" si="12"/>
        <v>0</v>
      </c>
      <c r="R49" s="187"/>
      <c r="S49" s="187" t="s">
        <v>281</v>
      </c>
      <c r="T49" s="188" t="s">
        <v>190</v>
      </c>
      <c r="U49" s="156">
        <v>0</v>
      </c>
      <c r="V49" s="156">
        <f t="shared" si="13"/>
        <v>0</v>
      </c>
      <c r="W49" s="156"/>
      <c r="X49" s="156" t="s">
        <v>286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287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2">
        <v>40</v>
      </c>
      <c r="B50" s="183" t="s">
        <v>1309</v>
      </c>
      <c r="C50" s="191" t="s">
        <v>1310</v>
      </c>
      <c r="D50" s="184" t="s">
        <v>247</v>
      </c>
      <c r="E50" s="185">
        <v>1</v>
      </c>
      <c r="F50" s="186"/>
      <c r="G50" s="187">
        <f t="shared" si="7"/>
        <v>0</v>
      </c>
      <c r="H50" s="186"/>
      <c r="I50" s="187">
        <f t="shared" si="8"/>
        <v>0</v>
      </c>
      <c r="J50" s="186"/>
      <c r="K50" s="187">
        <f t="shared" si="9"/>
        <v>0</v>
      </c>
      <c r="L50" s="187">
        <v>15</v>
      </c>
      <c r="M50" s="187">
        <f t="shared" si="10"/>
        <v>0</v>
      </c>
      <c r="N50" s="187">
        <v>0</v>
      </c>
      <c r="O50" s="187">
        <f t="shared" si="11"/>
        <v>0</v>
      </c>
      <c r="P50" s="187">
        <v>0</v>
      </c>
      <c r="Q50" s="187">
        <f t="shared" si="12"/>
        <v>0</v>
      </c>
      <c r="R50" s="187"/>
      <c r="S50" s="187" t="s">
        <v>281</v>
      </c>
      <c r="T50" s="188" t="s">
        <v>190</v>
      </c>
      <c r="U50" s="156">
        <v>0</v>
      </c>
      <c r="V50" s="156">
        <f t="shared" si="13"/>
        <v>0</v>
      </c>
      <c r="W50" s="156"/>
      <c r="X50" s="156" t="s">
        <v>286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287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58" t="s">
        <v>184</v>
      </c>
      <c r="B51" s="159" t="s">
        <v>148</v>
      </c>
      <c r="C51" s="173" t="s">
        <v>149</v>
      </c>
      <c r="D51" s="160"/>
      <c r="E51" s="161"/>
      <c r="F51" s="162"/>
      <c r="G51" s="162">
        <f>SUMIF(AG52:AG58,"&lt;&gt;NOR",G52:G58)</f>
        <v>0</v>
      </c>
      <c r="H51" s="162"/>
      <c r="I51" s="162">
        <f>SUM(I52:I58)</f>
        <v>0</v>
      </c>
      <c r="J51" s="162"/>
      <c r="K51" s="162">
        <f>SUM(K52:K58)</f>
        <v>0</v>
      </c>
      <c r="L51" s="162"/>
      <c r="M51" s="162">
        <f>SUM(M52:M58)</f>
        <v>0</v>
      </c>
      <c r="N51" s="162"/>
      <c r="O51" s="162">
        <f>SUM(O52:O58)</f>
        <v>0</v>
      </c>
      <c r="P51" s="162"/>
      <c r="Q51" s="162">
        <f>SUM(Q52:Q58)</f>
        <v>0</v>
      </c>
      <c r="R51" s="162"/>
      <c r="S51" s="162"/>
      <c r="T51" s="163"/>
      <c r="U51" s="157"/>
      <c r="V51" s="157">
        <f>SUM(V52:V58)</f>
        <v>11.08</v>
      </c>
      <c r="W51" s="157"/>
      <c r="X51" s="157"/>
      <c r="AG51" t="s">
        <v>185</v>
      </c>
    </row>
    <row r="52" spans="1:60" outlineLevel="1" x14ac:dyDescent="0.2">
      <c r="A52" s="182">
        <v>41</v>
      </c>
      <c r="B52" s="183" t="s">
        <v>1311</v>
      </c>
      <c r="C52" s="191" t="s">
        <v>1312</v>
      </c>
      <c r="D52" s="184" t="s">
        <v>232</v>
      </c>
      <c r="E52" s="185">
        <v>80</v>
      </c>
      <c r="F52" s="186"/>
      <c r="G52" s="187">
        <f t="shared" ref="G52:G58" si="14">ROUND(E52*F52,2)</f>
        <v>0</v>
      </c>
      <c r="H52" s="186"/>
      <c r="I52" s="187">
        <f t="shared" ref="I52:I58" si="15">ROUND(E52*H52,2)</f>
        <v>0</v>
      </c>
      <c r="J52" s="186"/>
      <c r="K52" s="187">
        <f t="shared" ref="K52:K58" si="16">ROUND(E52*J52,2)</f>
        <v>0</v>
      </c>
      <c r="L52" s="187">
        <v>15</v>
      </c>
      <c r="M52" s="187">
        <f t="shared" ref="M52:M58" si="17">G52*(1+L52/100)</f>
        <v>0</v>
      </c>
      <c r="N52" s="187">
        <v>0</v>
      </c>
      <c r="O52" s="187">
        <f t="shared" ref="O52:O58" si="18">ROUND(E52*N52,2)</f>
        <v>0</v>
      </c>
      <c r="P52" s="187">
        <v>0</v>
      </c>
      <c r="Q52" s="187">
        <f t="shared" ref="Q52:Q58" si="19">ROUND(E52*P52,2)</f>
        <v>0</v>
      </c>
      <c r="R52" s="187"/>
      <c r="S52" s="187" t="s">
        <v>189</v>
      </c>
      <c r="T52" s="188" t="s">
        <v>209</v>
      </c>
      <c r="U52" s="156">
        <v>6.1830000000000003E-2</v>
      </c>
      <c r="V52" s="156">
        <f t="shared" ref="V52:V58" si="20">ROUND(E52*U52,2)</f>
        <v>4.95</v>
      </c>
      <c r="W52" s="156"/>
      <c r="X52" s="156" t="s">
        <v>210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1232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2">
        <v>42</v>
      </c>
      <c r="B53" s="183" t="s">
        <v>1313</v>
      </c>
      <c r="C53" s="191" t="s">
        <v>1314</v>
      </c>
      <c r="D53" s="184" t="s">
        <v>232</v>
      </c>
      <c r="E53" s="185">
        <v>80</v>
      </c>
      <c r="F53" s="186"/>
      <c r="G53" s="187">
        <f t="shared" si="14"/>
        <v>0</v>
      </c>
      <c r="H53" s="186"/>
      <c r="I53" s="187">
        <f t="shared" si="15"/>
        <v>0</v>
      </c>
      <c r="J53" s="186"/>
      <c r="K53" s="187">
        <f t="shared" si="16"/>
        <v>0</v>
      </c>
      <c r="L53" s="187">
        <v>15</v>
      </c>
      <c r="M53" s="187">
        <f t="shared" si="17"/>
        <v>0</v>
      </c>
      <c r="N53" s="187">
        <v>0</v>
      </c>
      <c r="O53" s="187">
        <f t="shared" si="18"/>
        <v>0</v>
      </c>
      <c r="P53" s="187">
        <v>0</v>
      </c>
      <c r="Q53" s="187">
        <f t="shared" si="19"/>
        <v>0</v>
      </c>
      <c r="R53" s="187"/>
      <c r="S53" s="187" t="s">
        <v>281</v>
      </c>
      <c r="T53" s="188" t="s">
        <v>190</v>
      </c>
      <c r="U53" s="156">
        <v>0</v>
      </c>
      <c r="V53" s="156">
        <f t="shared" si="20"/>
        <v>0</v>
      </c>
      <c r="W53" s="156"/>
      <c r="X53" s="156" t="s">
        <v>286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287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82">
        <v>43</v>
      </c>
      <c r="B54" s="183" t="s">
        <v>1315</v>
      </c>
      <c r="C54" s="191" t="s">
        <v>1316</v>
      </c>
      <c r="D54" s="184" t="s">
        <v>247</v>
      </c>
      <c r="E54" s="185">
        <v>1</v>
      </c>
      <c r="F54" s="186"/>
      <c r="G54" s="187">
        <f t="shared" si="14"/>
        <v>0</v>
      </c>
      <c r="H54" s="186"/>
      <c r="I54" s="187">
        <f t="shared" si="15"/>
        <v>0</v>
      </c>
      <c r="J54" s="186"/>
      <c r="K54" s="187">
        <f t="shared" si="16"/>
        <v>0</v>
      </c>
      <c r="L54" s="187">
        <v>15</v>
      </c>
      <c r="M54" s="187">
        <f t="shared" si="17"/>
        <v>0</v>
      </c>
      <c r="N54" s="187">
        <v>0</v>
      </c>
      <c r="O54" s="187">
        <f t="shared" si="18"/>
        <v>0</v>
      </c>
      <c r="P54" s="187">
        <v>0</v>
      </c>
      <c r="Q54" s="187">
        <f t="shared" si="19"/>
        <v>0</v>
      </c>
      <c r="R54" s="187"/>
      <c r="S54" s="187" t="s">
        <v>281</v>
      </c>
      <c r="T54" s="188" t="s">
        <v>190</v>
      </c>
      <c r="U54" s="156">
        <v>0</v>
      </c>
      <c r="V54" s="156">
        <f t="shared" si="20"/>
        <v>0</v>
      </c>
      <c r="W54" s="156"/>
      <c r="X54" s="156" t="s">
        <v>286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287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82">
        <v>44</v>
      </c>
      <c r="B55" s="183" t="s">
        <v>1317</v>
      </c>
      <c r="C55" s="191" t="s">
        <v>1318</v>
      </c>
      <c r="D55" s="184" t="s">
        <v>232</v>
      </c>
      <c r="E55" s="185">
        <v>80</v>
      </c>
      <c r="F55" s="186"/>
      <c r="G55" s="187">
        <f t="shared" si="14"/>
        <v>0</v>
      </c>
      <c r="H55" s="186"/>
      <c r="I55" s="187">
        <f t="shared" si="15"/>
        <v>0</v>
      </c>
      <c r="J55" s="186"/>
      <c r="K55" s="187">
        <f t="shared" si="16"/>
        <v>0</v>
      </c>
      <c r="L55" s="187">
        <v>15</v>
      </c>
      <c r="M55" s="187">
        <f t="shared" si="17"/>
        <v>0</v>
      </c>
      <c r="N55" s="187">
        <v>0</v>
      </c>
      <c r="O55" s="187">
        <f t="shared" si="18"/>
        <v>0</v>
      </c>
      <c r="P55" s="187">
        <v>0</v>
      </c>
      <c r="Q55" s="187">
        <f t="shared" si="19"/>
        <v>0</v>
      </c>
      <c r="R55" s="187"/>
      <c r="S55" s="187" t="s">
        <v>189</v>
      </c>
      <c r="T55" s="188" t="s">
        <v>209</v>
      </c>
      <c r="U55" s="156">
        <v>5.7000000000000002E-2</v>
      </c>
      <c r="V55" s="156">
        <f t="shared" si="20"/>
        <v>4.5599999999999996</v>
      </c>
      <c r="W55" s="156"/>
      <c r="X55" s="156" t="s">
        <v>210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1232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2">
        <v>45</v>
      </c>
      <c r="B56" s="183" t="s">
        <v>1319</v>
      </c>
      <c r="C56" s="191" t="s">
        <v>1320</v>
      </c>
      <c r="D56" s="184" t="s">
        <v>232</v>
      </c>
      <c r="E56" s="185">
        <v>80</v>
      </c>
      <c r="F56" s="186"/>
      <c r="G56" s="187">
        <f t="shared" si="14"/>
        <v>0</v>
      </c>
      <c r="H56" s="186"/>
      <c r="I56" s="187">
        <f t="shared" si="15"/>
        <v>0</v>
      </c>
      <c r="J56" s="186"/>
      <c r="K56" s="187">
        <f t="shared" si="16"/>
        <v>0</v>
      </c>
      <c r="L56" s="187">
        <v>15</v>
      </c>
      <c r="M56" s="187">
        <f t="shared" si="17"/>
        <v>0</v>
      </c>
      <c r="N56" s="187">
        <v>0</v>
      </c>
      <c r="O56" s="187">
        <f t="shared" si="18"/>
        <v>0</v>
      </c>
      <c r="P56" s="187">
        <v>0</v>
      </c>
      <c r="Q56" s="187">
        <f t="shared" si="19"/>
        <v>0</v>
      </c>
      <c r="R56" s="187" t="s">
        <v>285</v>
      </c>
      <c r="S56" s="187" t="s">
        <v>189</v>
      </c>
      <c r="T56" s="188" t="s">
        <v>209</v>
      </c>
      <c r="U56" s="156">
        <v>0</v>
      </c>
      <c r="V56" s="156">
        <f t="shared" si="20"/>
        <v>0</v>
      </c>
      <c r="W56" s="156"/>
      <c r="X56" s="156" t="s">
        <v>286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2">
        <v>46</v>
      </c>
      <c r="B57" s="183" t="s">
        <v>1321</v>
      </c>
      <c r="C57" s="191" t="s">
        <v>1322</v>
      </c>
      <c r="D57" s="184" t="s">
        <v>232</v>
      </c>
      <c r="E57" s="185">
        <v>25</v>
      </c>
      <c r="F57" s="186"/>
      <c r="G57" s="187">
        <f t="shared" si="14"/>
        <v>0</v>
      </c>
      <c r="H57" s="186"/>
      <c r="I57" s="187">
        <f t="shared" si="15"/>
        <v>0</v>
      </c>
      <c r="J57" s="186"/>
      <c r="K57" s="187">
        <f t="shared" si="16"/>
        <v>0</v>
      </c>
      <c r="L57" s="187">
        <v>15</v>
      </c>
      <c r="M57" s="187">
        <f t="shared" si="17"/>
        <v>0</v>
      </c>
      <c r="N57" s="187">
        <v>0</v>
      </c>
      <c r="O57" s="187">
        <f t="shared" si="18"/>
        <v>0</v>
      </c>
      <c r="P57" s="187">
        <v>0</v>
      </c>
      <c r="Q57" s="187">
        <f t="shared" si="19"/>
        <v>0</v>
      </c>
      <c r="R57" s="187"/>
      <c r="S57" s="187" t="s">
        <v>281</v>
      </c>
      <c r="T57" s="188" t="s">
        <v>190</v>
      </c>
      <c r="U57" s="156">
        <v>6.2829999999999997E-2</v>
      </c>
      <c r="V57" s="156">
        <f t="shared" si="20"/>
        <v>1.57</v>
      </c>
      <c r="W57" s="156"/>
      <c r="X57" s="156" t="s">
        <v>210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1232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33.75" outlineLevel="1" x14ac:dyDescent="0.2">
      <c r="A58" s="182">
        <v>47</v>
      </c>
      <c r="B58" s="183" t="s">
        <v>1323</v>
      </c>
      <c r="C58" s="191" t="s">
        <v>1324</v>
      </c>
      <c r="D58" s="184" t="s">
        <v>232</v>
      </c>
      <c r="E58" s="185">
        <v>25</v>
      </c>
      <c r="F58" s="186"/>
      <c r="G58" s="187">
        <f t="shared" si="14"/>
        <v>0</v>
      </c>
      <c r="H58" s="186"/>
      <c r="I58" s="187">
        <f t="shared" si="15"/>
        <v>0</v>
      </c>
      <c r="J58" s="186"/>
      <c r="K58" s="187">
        <f t="shared" si="16"/>
        <v>0</v>
      </c>
      <c r="L58" s="187">
        <v>15</v>
      </c>
      <c r="M58" s="187">
        <f t="shared" si="17"/>
        <v>0</v>
      </c>
      <c r="N58" s="187">
        <v>2.0000000000000002E-5</v>
      </c>
      <c r="O58" s="187">
        <f t="shared" si="18"/>
        <v>0</v>
      </c>
      <c r="P58" s="187">
        <v>0</v>
      </c>
      <c r="Q58" s="187">
        <f t="shared" si="19"/>
        <v>0</v>
      </c>
      <c r="R58" s="187" t="s">
        <v>285</v>
      </c>
      <c r="S58" s="187" t="s">
        <v>189</v>
      </c>
      <c r="T58" s="188" t="s">
        <v>209</v>
      </c>
      <c r="U58" s="156">
        <v>0</v>
      </c>
      <c r="V58" s="156">
        <f t="shared" si="20"/>
        <v>0</v>
      </c>
      <c r="W58" s="156"/>
      <c r="X58" s="156" t="s">
        <v>286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287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58" t="s">
        <v>184</v>
      </c>
      <c r="B59" s="159" t="s">
        <v>146</v>
      </c>
      <c r="C59" s="173" t="s">
        <v>147</v>
      </c>
      <c r="D59" s="160"/>
      <c r="E59" s="161"/>
      <c r="F59" s="162"/>
      <c r="G59" s="162">
        <f>SUMIF(AG60:AG60,"&lt;&gt;NOR",G60:G60)</f>
        <v>0</v>
      </c>
      <c r="H59" s="162"/>
      <c r="I59" s="162">
        <f>SUM(I60:I60)</f>
        <v>0</v>
      </c>
      <c r="J59" s="162"/>
      <c r="K59" s="162">
        <f>SUM(K60:K60)</f>
        <v>0</v>
      </c>
      <c r="L59" s="162"/>
      <c r="M59" s="162">
        <f>SUM(M60:M60)</f>
        <v>0</v>
      </c>
      <c r="N59" s="162"/>
      <c r="O59" s="162">
        <f>SUM(O60:O60)</f>
        <v>0</v>
      </c>
      <c r="P59" s="162"/>
      <c r="Q59" s="162">
        <f>SUM(Q60:Q60)</f>
        <v>0</v>
      </c>
      <c r="R59" s="162"/>
      <c r="S59" s="162"/>
      <c r="T59" s="163"/>
      <c r="U59" s="157"/>
      <c r="V59" s="157">
        <f>SUM(V60:V60)</f>
        <v>0.43</v>
      </c>
      <c r="W59" s="157"/>
      <c r="X59" s="157"/>
      <c r="AG59" t="s">
        <v>185</v>
      </c>
    </row>
    <row r="60" spans="1:60" outlineLevel="1" x14ac:dyDescent="0.2">
      <c r="A60" s="182">
        <v>48</v>
      </c>
      <c r="B60" s="183" t="s">
        <v>1325</v>
      </c>
      <c r="C60" s="191" t="s">
        <v>1326</v>
      </c>
      <c r="D60" s="184" t="s">
        <v>247</v>
      </c>
      <c r="E60" s="185">
        <v>1</v>
      </c>
      <c r="F60" s="186"/>
      <c r="G60" s="187">
        <f>ROUND(E60*F60,2)</f>
        <v>0</v>
      </c>
      <c r="H60" s="186"/>
      <c r="I60" s="187">
        <f>ROUND(E60*H60,2)</f>
        <v>0</v>
      </c>
      <c r="J60" s="186"/>
      <c r="K60" s="187">
        <f>ROUND(E60*J60,2)</f>
        <v>0</v>
      </c>
      <c r="L60" s="187">
        <v>15</v>
      </c>
      <c r="M60" s="187">
        <f>G60*(1+L60/100)</f>
        <v>0</v>
      </c>
      <c r="N60" s="187">
        <v>0</v>
      </c>
      <c r="O60" s="187">
        <f>ROUND(E60*N60,2)</f>
        <v>0</v>
      </c>
      <c r="P60" s="187">
        <v>0</v>
      </c>
      <c r="Q60" s="187">
        <f>ROUND(E60*P60,2)</f>
        <v>0</v>
      </c>
      <c r="R60" s="187" t="s">
        <v>146</v>
      </c>
      <c r="S60" s="187" t="s">
        <v>189</v>
      </c>
      <c r="T60" s="188" t="s">
        <v>209</v>
      </c>
      <c r="U60" s="156">
        <v>0.4325</v>
      </c>
      <c r="V60" s="156">
        <f>ROUND(E60*U60,2)</f>
        <v>0.43</v>
      </c>
      <c r="W60" s="156"/>
      <c r="X60" s="156" t="s">
        <v>210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1232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58" t="s">
        <v>184</v>
      </c>
      <c r="B61" s="159" t="s">
        <v>148</v>
      </c>
      <c r="C61" s="173" t="s">
        <v>149</v>
      </c>
      <c r="D61" s="160"/>
      <c r="E61" s="161"/>
      <c r="F61" s="162"/>
      <c r="G61" s="162">
        <f>SUMIF(AG62:AG67,"&lt;&gt;NOR",G62:G67)</f>
        <v>0</v>
      </c>
      <c r="H61" s="162"/>
      <c r="I61" s="162">
        <f>SUM(I62:I67)</f>
        <v>0</v>
      </c>
      <c r="J61" s="162"/>
      <c r="K61" s="162">
        <f>SUM(K62:K67)</f>
        <v>0</v>
      </c>
      <c r="L61" s="162"/>
      <c r="M61" s="162">
        <f>SUM(M62:M67)</f>
        <v>0</v>
      </c>
      <c r="N61" s="162"/>
      <c r="O61" s="162">
        <f>SUM(O62:O67)</f>
        <v>0</v>
      </c>
      <c r="P61" s="162"/>
      <c r="Q61" s="162">
        <f>SUM(Q62:Q67)</f>
        <v>0</v>
      </c>
      <c r="R61" s="162"/>
      <c r="S61" s="162"/>
      <c r="T61" s="163"/>
      <c r="U61" s="157"/>
      <c r="V61" s="157">
        <f>SUM(V62:V67)</f>
        <v>1.08</v>
      </c>
      <c r="W61" s="157"/>
      <c r="X61" s="157"/>
      <c r="AG61" t="s">
        <v>185</v>
      </c>
    </row>
    <row r="62" spans="1:60" ht="33.75" outlineLevel="1" x14ac:dyDescent="0.2">
      <c r="A62" s="182">
        <v>49</v>
      </c>
      <c r="B62" s="183" t="s">
        <v>1327</v>
      </c>
      <c r="C62" s="191" t="s">
        <v>1328</v>
      </c>
      <c r="D62" s="184" t="s">
        <v>247</v>
      </c>
      <c r="E62" s="185">
        <v>1</v>
      </c>
      <c r="F62" s="186"/>
      <c r="G62" s="187">
        <f>ROUND(E62*F62,2)</f>
        <v>0</v>
      </c>
      <c r="H62" s="186"/>
      <c r="I62" s="187">
        <f>ROUND(E62*H62,2)</f>
        <v>0</v>
      </c>
      <c r="J62" s="186"/>
      <c r="K62" s="187">
        <f>ROUND(E62*J62,2)</f>
        <v>0</v>
      </c>
      <c r="L62" s="187">
        <v>15</v>
      </c>
      <c r="M62" s="187">
        <f>G62*(1+L62/100)</f>
        <v>0</v>
      </c>
      <c r="N62" s="187">
        <v>1.2999999999999999E-4</v>
      </c>
      <c r="O62" s="187">
        <f>ROUND(E62*N62,2)</f>
        <v>0</v>
      </c>
      <c r="P62" s="187">
        <v>0</v>
      </c>
      <c r="Q62" s="187">
        <f>ROUND(E62*P62,2)</f>
        <v>0</v>
      </c>
      <c r="R62" s="187" t="s">
        <v>285</v>
      </c>
      <c r="S62" s="187" t="s">
        <v>189</v>
      </c>
      <c r="T62" s="188" t="s">
        <v>209</v>
      </c>
      <c r="U62" s="156">
        <v>0</v>
      </c>
      <c r="V62" s="156">
        <f>ROUND(E62*U62,2)</f>
        <v>0</v>
      </c>
      <c r="W62" s="156"/>
      <c r="X62" s="156" t="s">
        <v>286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287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4">
        <v>50</v>
      </c>
      <c r="B63" s="165" t="s">
        <v>1329</v>
      </c>
      <c r="C63" s="174" t="s">
        <v>1330</v>
      </c>
      <c r="D63" s="166" t="s">
        <v>247</v>
      </c>
      <c r="E63" s="167">
        <v>1</v>
      </c>
      <c r="F63" s="168"/>
      <c r="G63" s="169">
        <f>ROUND(E63*F63,2)</f>
        <v>0</v>
      </c>
      <c r="H63" s="168"/>
      <c r="I63" s="169">
        <f>ROUND(E63*H63,2)</f>
        <v>0</v>
      </c>
      <c r="J63" s="168"/>
      <c r="K63" s="169">
        <f>ROUND(E63*J63,2)</f>
        <v>0</v>
      </c>
      <c r="L63" s="169">
        <v>15</v>
      </c>
      <c r="M63" s="169">
        <f>G63*(1+L63/100)</f>
        <v>0</v>
      </c>
      <c r="N63" s="169">
        <v>0</v>
      </c>
      <c r="O63" s="169">
        <f>ROUND(E63*N63,2)</f>
        <v>0</v>
      </c>
      <c r="P63" s="169">
        <v>0</v>
      </c>
      <c r="Q63" s="169">
        <f>ROUND(E63*P63,2)</f>
        <v>0</v>
      </c>
      <c r="R63" s="169"/>
      <c r="S63" s="169" t="s">
        <v>189</v>
      </c>
      <c r="T63" s="170" t="s">
        <v>209</v>
      </c>
      <c r="U63" s="156">
        <v>0.67759999999999998</v>
      </c>
      <c r="V63" s="156">
        <f>ROUND(E63*U63,2)</f>
        <v>0.68</v>
      </c>
      <c r="W63" s="156"/>
      <c r="X63" s="156" t="s">
        <v>210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1232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9" t="s">
        <v>1331</v>
      </c>
      <c r="D64" s="250"/>
      <c r="E64" s="250"/>
      <c r="F64" s="250"/>
      <c r="G64" s="250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194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82">
        <v>51</v>
      </c>
      <c r="B65" s="183" t="s">
        <v>1332</v>
      </c>
      <c r="C65" s="191" t="s">
        <v>1333</v>
      </c>
      <c r="D65" s="184" t="s">
        <v>247</v>
      </c>
      <c r="E65" s="185">
        <v>1</v>
      </c>
      <c r="F65" s="186"/>
      <c r="G65" s="187">
        <f>ROUND(E65*F65,2)</f>
        <v>0</v>
      </c>
      <c r="H65" s="186"/>
      <c r="I65" s="187">
        <f>ROUND(E65*H65,2)</f>
        <v>0</v>
      </c>
      <c r="J65" s="186"/>
      <c r="K65" s="187">
        <f>ROUND(E65*J65,2)</f>
        <v>0</v>
      </c>
      <c r="L65" s="187">
        <v>15</v>
      </c>
      <c r="M65" s="187">
        <f>G65*(1+L65/100)</f>
        <v>0</v>
      </c>
      <c r="N65" s="187">
        <v>0</v>
      </c>
      <c r="O65" s="187">
        <f>ROUND(E65*N65,2)</f>
        <v>0</v>
      </c>
      <c r="P65" s="187">
        <v>0</v>
      </c>
      <c r="Q65" s="187">
        <f>ROUND(E65*P65,2)</f>
        <v>0</v>
      </c>
      <c r="R65" s="187"/>
      <c r="S65" s="187" t="s">
        <v>281</v>
      </c>
      <c r="T65" s="188" t="s">
        <v>190</v>
      </c>
      <c r="U65" s="156">
        <v>0</v>
      </c>
      <c r="V65" s="156">
        <f>ROUND(E65*U65,2)</f>
        <v>0</v>
      </c>
      <c r="W65" s="156"/>
      <c r="X65" s="156" t="s">
        <v>286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287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2">
        <v>52</v>
      </c>
      <c r="B66" s="183" t="s">
        <v>1334</v>
      </c>
      <c r="C66" s="191" t="s">
        <v>1335</v>
      </c>
      <c r="D66" s="184" t="s">
        <v>247</v>
      </c>
      <c r="E66" s="185">
        <v>1</v>
      </c>
      <c r="F66" s="186"/>
      <c r="G66" s="187">
        <f>ROUND(E66*F66,2)</f>
        <v>0</v>
      </c>
      <c r="H66" s="186"/>
      <c r="I66" s="187">
        <f>ROUND(E66*H66,2)</f>
        <v>0</v>
      </c>
      <c r="J66" s="186"/>
      <c r="K66" s="187">
        <f>ROUND(E66*J66,2)</f>
        <v>0</v>
      </c>
      <c r="L66" s="187">
        <v>15</v>
      </c>
      <c r="M66" s="187">
        <f>G66*(1+L66/100)</f>
        <v>0</v>
      </c>
      <c r="N66" s="187">
        <v>0</v>
      </c>
      <c r="O66" s="187">
        <f>ROUND(E66*N66,2)</f>
        <v>0</v>
      </c>
      <c r="P66" s="187">
        <v>0</v>
      </c>
      <c r="Q66" s="187">
        <f>ROUND(E66*P66,2)</f>
        <v>0</v>
      </c>
      <c r="R66" s="187"/>
      <c r="S66" s="187" t="s">
        <v>189</v>
      </c>
      <c r="T66" s="188" t="s">
        <v>209</v>
      </c>
      <c r="U66" s="156">
        <v>0.39650000000000002</v>
      </c>
      <c r="V66" s="156">
        <f>ROUND(E66*U66,2)</f>
        <v>0.4</v>
      </c>
      <c r="W66" s="156"/>
      <c r="X66" s="156" t="s">
        <v>210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1232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2">
        <v>53</v>
      </c>
      <c r="B67" s="183" t="s">
        <v>1336</v>
      </c>
      <c r="C67" s="191" t="s">
        <v>1337</v>
      </c>
      <c r="D67" s="184" t="s">
        <v>247</v>
      </c>
      <c r="E67" s="185">
        <v>1</v>
      </c>
      <c r="F67" s="186"/>
      <c r="G67" s="187">
        <f>ROUND(E67*F67,2)</f>
        <v>0</v>
      </c>
      <c r="H67" s="186"/>
      <c r="I67" s="187">
        <f>ROUND(E67*H67,2)</f>
        <v>0</v>
      </c>
      <c r="J67" s="186"/>
      <c r="K67" s="187">
        <f>ROUND(E67*J67,2)</f>
        <v>0</v>
      </c>
      <c r="L67" s="187">
        <v>15</v>
      </c>
      <c r="M67" s="187">
        <f>G67*(1+L67/100)</f>
        <v>0</v>
      </c>
      <c r="N67" s="187">
        <v>4.0000000000000002E-4</v>
      </c>
      <c r="O67" s="187">
        <f>ROUND(E67*N67,2)</f>
        <v>0</v>
      </c>
      <c r="P67" s="187">
        <v>0</v>
      </c>
      <c r="Q67" s="187">
        <f>ROUND(E67*P67,2)</f>
        <v>0</v>
      </c>
      <c r="R67" s="187"/>
      <c r="S67" s="187" t="s">
        <v>281</v>
      </c>
      <c r="T67" s="188" t="s">
        <v>190</v>
      </c>
      <c r="U67" s="156">
        <v>0</v>
      </c>
      <c r="V67" s="156">
        <f>ROUND(E67*U67,2)</f>
        <v>0</v>
      </c>
      <c r="W67" s="156"/>
      <c r="X67" s="156" t="s">
        <v>286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287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58" t="s">
        <v>184</v>
      </c>
      <c r="B68" s="159" t="s">
        <v>146</v>
      </c>
      <c r="C68" s="173" t="s">
        <v>147</v>
      </c>
      <c r="D68" s="160"/>
      <c r="E68" s="161"/>
      <c r="F68" s="162"/>
      <c r="G68" s="162">
        <f>SUMIF(AG69:AG69,"&lt;&gt;NOR",G69:G69)</f>
        <v>0</v>
      </c>
      <c r="H68" s="162"/>
      <c r="I68" s="162">
        <f>SUM(I69:I69)</f>
        <v>0</v>
      </c>
      <c r="J68" s="162"/>
      <c r="K68" s="162">
        <f>SUM(K69:K69)</f>
        <v>0</v>
      </c>
      <c r="L68" s="162"/>
      <c r="M68" s="162">
        <f>SUM(M69:M69)</f>
        <v>0</v>
      </c>
      <c r="N68" s="162"/>
      <c r="O68" s="162">
        <f>SUM(O69:O69)</f>
        <v>0</v>
      </c>
      <c r="P68" s="162"/>
      <c r="Q68" s="162">
        <f>SUM(Q69:Q69)</f>
        <v>0</v>
      </c>
      <c r="R68" s="162"/>
      <c r="S68" s="162"/>
      <c r="T68" s="163"/>
      <c r="U68" s="157"/>
      <c r="V68" s="157">
        <f>SUM(V69:V69)</f>
        <v>0.15</v>
      </c>
      <c r="W68" s="157"/>
      <c r="X68" s="157"/>
      <c r="AG68" t="s">
        <v>185</v>
      </c>
    </row>
    <row r="69" spans="1:60" ht="22.5" outlineLevel="1" x14ac:dyDescent="0.2">
      <c r="A69" s="182">
        <v>54</v>
      </c>
      <c r="B69" s="183" t="s">
        <v>1338</v>
      </c>
      <c r="C69" s="191" t="s">
        <v>1339</v>
      </c>
      <c r="D69" s="184" t="s">
        <v>247</v>
      </c>
      <c r="E69" s="185">
        <v>1</v>
      </c>
      <c r="F69" s="186"/>
      <c r="G69" s="187">
        <f>ROUND(E69*F69,2)</f>
        <v>0</v>
      </c>
      <c r="H69" s="186"/>
      <c r="I69" s="187">
        <f>ROUND(E69*H69,2)</f>
        <v>0</v>
      </c>
      <c r="J69" s="186"/>
      <c r="K69" s="187">
        <f>ROUND(E69*J69,2)</f>
        <v>0</v>
      </c>
      <c r="L69" s="187">
        <v>15</v>
      </c>
      <c r="M69" s="187">
        <f>G69*(1+L69/100)</f>
        <v>0</v>
      </c>
      <c r="N69" s="187">
        <v>0</v>
      </c>
      <c r="O69" s="187">
        <f>ROUND(E69*N69,2)</f>
        <v>0</v>
      </c>
      <c r="P69" s="187">
        <v>0</v>
      </c>
      <c r="Q69" s="187">
        <f>ROUND(E69*P69,2)</f>
        <v>0</v>
      </c>
      <c r="R69" s="187" t="s">
        <v>146</v>
      </c>
      <c r="S69" s="187" t="s">
        <v>189</v>
      </c>
      <c r="T69" s="188" t="s">
        <v>209</v>
      </c>
      <c r="U69" s="156">
        <v>0.14749999999999999</v>
      </c>
      <c r="V69" s="156">
        <f>ROUND(E69*U69,2)</f>
        <v>0.15</v>
      </c>
      <c r="W69" s="156"/>
      <c r="X69" s="156" t="s">
        <v>210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1232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58" t="s">
        <v>184</v>
      </c>
      <c r="B70" s="159" t="s">
        <v>148</v>
      </c>
      <c r="C70" s="173" t="s">
        <v>149</v>
      </c>
      <c r="D70" s="160"/>
      <c r="E70" s="161"/>
      <c r="F70" s="162"/>
      <c r="G70" s="162">
        <f>SUMIF(AG71:AG75,"&lt;&gt;NOR",G71:G75)</f>
        <v>0</v>
      </c>
      <c r="H70" s="162"/>
      <c r="I70" s="162">
        <f>SUM(I71:I75)</f>
        <v>0</v>
      </c>
      <c r="J70" s="162"/>
      <c r="K70" s="162">
        <f>SUM(K71:K75)</f>
        <v>0</v>
      </c>
      <c r="L70" s="162"/>
      <c r="M70" s="162">
        <f>SUM(M71:M75)</f>
        <v>0</v>
      </c>
      <c r="N70" s="162"/>
      <c r="O70" s="162">
        <f>SUM(O71:O75)</f>
        <v>0</v>
      </c>
      <c r="P70" s="162"/>
      <c r="Q70" s="162">
        <f>SUM(Q71:Q75)</f>
        <v>0</v>
      </c>
      <c r="R70" s="162"/>
      <c r="S70" s="162"/>
      <c r="T70" s="163"/>
      <c r="U70" s="157"/>
      <c r="V70" s="157">
        <f>SUM(V71:V75)</f>
        <v>0.42</v>
      </c>
      <c r="W70" s="157"/>
      <c r="X70" s="157"/>
      <c r="AG70" t="s">
        <v>185</v>
      </c>
    </row>
    <row r="71" spans="1:60" outlineLevel="1" x14ac:dyDescent="0.2">
      <c r="A71" s="182">
        <v>55</v>
      </c>
      <c r="B71" s="183" t="s">
        <v>1340</v>
      </c>
      <c r="C71" s="191" t="s">
        <v>1341</v>
      </c>
      <c r="D71" s="184" t="s">
        <v>247</v>
      </c>
      <c r="E71" s="185">
        <v>1</v>
      </c>
      <c r="F71" s="186"/>
      <c r="G71" s="187">
        <f>ROUND(E71*F71,2)</f>
        <v>0</v>
      </c>
      <c r="H71" s="186"/>
      <c r="I71" s="187">
        <f>ROUND(E71*H71,2)</f>
        <v>0</v>
      </c>
      <c r="J71" s="186"/>
      <c r="K71" s="187">
        <f>ROUND(E71*J71,2)</f>
        <v>0</v>
      </c>
      <c r="L71" s="187">
        <v>15</v>
      </c>
      <c r="M71" s="187">
        <f>G71*(1+L71/100)</f>
        <v>0</v>
      </c>
      <c r="N71" s="187">
        <v>0</v>
      </c>
      <c r="O71" s="187">
        <f>ROUND(E71*N71,2)</f>
        <v>0</v>
      </c>
      <c r="P71" s="187">
        <v>0</v>
      </c>
      <c r="Q71" s="187">
        <f>ROUND(E71*P71,2)</f>
        <v>0</v>
      </c>
      <c r="R71" s="187"/>
      <c r="S71" s="187" t="s">
        <v>281</v>
      </c>
      <c r="T71" s="188" t="s">
        <v>190</v>
      </c>
      <c r="U71" s="156">
        <v>0</v>
      </c>
      <c r="V71" s="156">
        <f>ROUND(E71*U71,2)</f>
        <v>0</v>
      </c>
      <c r="W71" s="156"/>
      <c r="X71" s="156" t="s">
        <v>286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287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82">
        <v>56</v>
      </c>
      <c r="B72" s="183" t="s">
        <v>1342</v>
      </c>
      <c r="C72" s="191" t="s">
        <v>1343</v>
      </c>
      <c r="D72" s="184" t="s">
        <v>902</v>
      </c>
      <c r="E72" s="185">
        <v>1</v>
      </c>
      <c r="F72" s="186"/>
      <c r="G72" s="187">
        <f>ROUND(E72*F72,2)</f>
        <v>0</v>
      </c>
      <c r="H72" s="186"/>
      <c r="I72" s="187">
        <f>ROUND(E72*H72,2)</f>
        <v>0</v>
      </c>
      <c r="J72" s="186"/>
      <c r="K72" s="187">
        <f>ROUND(E72*J72,2)</f>
        <v>0</v>
      </c>
      <c r="L72" s="187">
        <v>15</v>
      </c>
      <c r="M72" s="187">
        <f>G72*(1+L72/100)</f>
        <v>0</v>
      </c>
      <c r="N72" s="187">
        <v>0</v>
      </c>
      <c r="O72" s="187">
        <f>ROUND(E72*N72,2)</f>
        <v>0</v>
      </c>
      <c r="P72" s="187">
        <v>0</v>
      </c>
      <c r="Q72" s="187">
        <f>ROUND(E72*P72,2)</f>
        <v>0</v>
      </c>
      <c r="R72" s="187"/>
      <c r="S72" s="187" t="s">
        <v>281</v>
      </c>
      <c r="T72" s="188" t="s">
        <v>190</v>
      </c>
      <c r="U72" s="156">
        <v>0</v>
      </c>
      <c r="V72" s="156">
        <f>ROUND(E72*U72,2)</f>
        <v>0</v>
      </c>
      <c r="W72" s="156"/>
      <c r="X72" s="156" t="s">
        <v>286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287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82">
        <v>57</v>
      </c>
      <c r="B73" s="183" t="s">
        <v>1344</v>
      </c>
      <c r="C73" s="191" t="s">
        <v>1345</v>
      </c>
      <c r="D73" s="184" t="s">
        <v>247</v>
      </c>
      <c r="E73" s="185">
        <v>2</v>
      </c>
      <c r="F73" s="186"/>
      <c r="G73" s="187">
        <f>ROUND(E73*F73,2)</f>
        <v>0</v>
      </c>
      <c r="H73" s="186"/>
      <c r="I73" s="187">
        <f>ROUND(E73*H73,2)</f>
        <v>0</v>
      </c>
      <c r="J73" s="186"/>
      <c r="K73" s="187">
        <f>ROUND(E73*J73,2)</f>
        <v>0</v>
      </c>
      <c r="L73" s="187">
        <v>15</v>
      </c>
      <c r="M73" s="187">
        <f>G73*(1+L73/100)</f>
        <v>0</v>
      </c>
      <c r="N73" s="187">
        <v>0</v>
      </c>
      <c r="O73" s="187">
        <f>ROUND(E73*N73,2)</f>
        <v>0</v>
      </c>
      <c r="P73" s="187">
        <v>0</v>
      </c>
      <c r="Q73" s="187">
        <f>ROUND(E73*P73,2)</f>
        <v>0</v>
      </c>
      <c r="R73" s="187"/>
      <c r="S73" s="187" t="s">
        <v>281</v>
      </c>
      <c r="T73" s="188" t="s">
        <v>190</v>
      </c>
      <c r="U73" s="156">
        <v>0</v>
      </c>
      <c r="V73" s="156">
        <f>ROUND(E73*U73,2)</f>
        <v>0</v>
      </c>
      <c r="W73" s="156"/>
      <c r="X73" s="156" t="s">
        <v>286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287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2">
        <v>58</v>
      </c>
      <c r="B74" s="183" t="s">
        <v>1346</v>
      </c>
      <c r="C74" s="191" t="s">
        <v>1347</v>
      </c>
      <c r="D74" s="184" t="s">
        <v>247</v>
      </c>
      <c r="E74" s="185">
        <v>2</v>
      </c>
      <c r="F74" s="186"/>
      <c r="G74" s="187">
        <f>ROUND(E74*F74,2)</f>
        <v>0</v>
      </c>
      <c r="H74" s="186"/>
      <c r="I74" s="187">
        <f>ROUND(E74*H74,2)</f>
        <v>0</v>
      </c>
      <c r="J74" s="186"/>
      <c r="K74" s="187">
        <f>ROUND(E74*J74,2)</f>
        <v>0</v>
      </c>
      <c r="L74" s="187">
        <v>15</v>
      </c>
      <c r="M74" s="187">
        <f>G74*(1+L74/100)</f>
        <v>0</v>
      </c>
      <c r="N74" s="187">
        <v>0</v>
      </c>
      <c r="O74" s="187">
        <f>ROUND(E74*N74,2)</f>
        <v>0</v>
      </c>
      <c r="P74" s="187">
        <v>0</v>
      </c>
      <c r="Q74" s="187">
        <f>ROUND(E74*P74,2)</f>
        <v>0</v>
      </c>
      <c r="R74" s="187"/>
      <c r="S74" s="187" t="s">
        <v>189</v>
      </c>
      <c r="T74" s="188" t="s">
        <v>209</v>
      </c>
      <c r="U74" s="156">
        <v>0.21</v>
      </c>
      <c r="V74" s="156">
        <f>ROUND(E74*U74,2)</f>
        <v>0.42</v>
      </c>
      <c r="W74" s="156"/>
      <c r="X74" s="156" t="s">
        <v>210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1232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2">
        <v>59</v>
      </c>
      <c r="B75" s="183" t="s">
        <v>1348</v>
      </c>
      <c r="C75" s="191" t="s">
        <v>1349</v>
      </c>
      <c r="D75" s="184" t="s">
        <v>247</v>
      </c>
      <c r="E75" s="185">
        <v>2</v>
      </c>
      <c r="F75" s="186"/>
      <c r="G75" s="187">
        <f>ROUND(E75*F75,2)</f>
        <v>0</v>
      </c>
      <c r="H75" s="186"/>
      <c r="I75" s="187">
        <f>ROUND(E75*H75,2)</f>
        <v>0</v>
      </c>
      <c r="J75" s="186"/>
      <c r="K75" s="187">
        <f>ROUND(E75*J75,2)</f>
        <v>0</v>
      </c>
      <c r="L75" s="187">
        <v>15</v>
      </c>
      <c r="M75" s="187">
        <f>G75*(1+L75/100)</f>
        <v>0</v>
      </c>
      <c r="N75" s="187">
        <v>0</v>
      </c>
      <c r="O75" s="187">
        <f>ROUND(E75*N75,2)</f>
        <v>0</v>
      </c>
      <c r="P75" s="187">
        <v>0</v>
      </c>
      <c r="Q75" s="187">
        <f>ROUND(E75*P75,2)</f>
        <v>0</v>
      </c>
      <c r="R75" s="187" t="s">
        <v>285</v>
      </c>
      <c r="S75" s="187" t="s">
        <v>189</v>
      </c>
      <c r="T75" s="188" t="s">
        <v>209</v>
      </c>
      <c r="U75" s="156">
        <v>0</v>
      </c>
      <c r="V75" s="156">
        <f>ROUND(E75*U75,2)</f>
        <v>0</v>
      </c>
      <c r="W75" s="156"/>
      <c r="X75" s="156" t="s">
        <v>286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287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58" t="s">
        <v>184</v>
      </c>
      <c r="B76" s="159" t="s">
        <v>146</v>
      </c>
      <c r="C76" s="173" t="s">
        <v>147</v>
      </c>
      <c r="D76" s="160"/>
      <c r="E76" s="161"/>
      <c r="F76" s="162"/>
      <c r="G76" s="162">
        <f>SUMIF(AG77:AG77,"&lt;&gt;NOR",G77:G77)</f>
        <v>0</v>
      </c>
      <c r="H76" s="162"/>
      <c r="I76" s="162">
        <f>SUM(I77:I77)</f>
        <v>0</v>
      </c>
      <c r="J76" s="162"/>
      <c r="K76" s="162">
        <f>SUM(K77:K77)</f>
        <v>0</v>
      </c>
      <c r="L76" s="162"/>
      <c r="M76" s="162">
        <f>SUM(M77:M77)</f>
        <v>0</v>
      </c>
      <c r="N76" s="162"/>
      <c r="O76" s="162">
        <f>SUM(O77:O77)</f>
        <v>0</v>
      </c>
      <c r="P76" s="162"/>
      <c r="Q76" s="162">
        <f>SUM(Q77:Q77)</f>
        <v>0</v>
      </c>
      <c r="R76" s="162"/>
      <c r="S76" s="162"/>
      <c r="T76" s="163"/>
      <c r="U76" s="157"/>
      <c r="V76" s="157">
        <f>SUM(V77:V77)</f>
        <v>12.03</v>
      </c>
      <c r="W76" s="157"/>
      <c r="X76" s="157"/>
      <c r="AG76" t="s">
        <v>185</v>
      </c>
    </row>
    <row r="77" spans="1:60" outlineLevel="1" x14ac:dyDescent="0.2">
      <c r="A77" s="182">
        <v>60</v>
      </c>
      <c r="B77" s="183" t="s">
        <v>1350</v>
      </c>
      <c r="C77" s="191" t="s">
        <v>1351</v>
      </c>
      <c r="D77" s="184" t="s">
        <v>232</v>
      </c>
      <c r="E77" s="185">
        <v>150</v>
      </c>
      <c r="F77" s="186"/>
      <c r="G77" s="187">
        <f>ROUND(E77*F77,2)</f>
        <v>0</v>
      </c>
      <c r="H77" s="186"/>
      <c r="I77" s="187">
        <f>ROUND(E77*H77,2)</f>
        <v>0</v>
      </c>
      <c r="J77" s="186"/>
      <c r="K77" s="187">
        <f>ROUND(E77*J77,2)</f>
        <v>0</v>
      </c>
      <c r="L77" s="187">
        <v>15</v>
      </c>
      <c r="M77" s="187">
        <f>G77*(1+L77/100)</f>
        <v>0</v>
      </c>
      <c r="N77" s="187">
        <v>0</v>
      </c>
      <c r="O77" s="187">
        <f>ROUND(E77*N77,2)</f>
        <v>0</v>
      </c>
      <c r="P77" s="187">
        <v>0</v>
      </c>
      <c r="Q77" s="187">
        <f>ROUND(E77*P77,2)</f>
        <v>0</v>
      </c>
      <c r="R77" s="187" t="s">
        <v>146</v>
      </c>
      <c r="S77" s="187" t="s">
        <v>189</v>
      </c>
      <c r="T77" s="188" t="s">
        <v>209</v>
      </c>
      <c r="U77" s="156">
        <v>8.0170000000000005E-2</v>
      </c>
      <c r="V77" s="156">
        <f>ROUND(E77*U77,2)</f>
        <v>12.03</v>
      </c>
      <c r="W77" s="156"/>
      <c r="X77" s="156" t="s">
        <v>210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1232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58" t="s">
        <v>184</v>
      </c>
      <c r="B78" s="159" t="s">
        <v>148</v>
      </c>
      <c r="C78" s="173" t="s">
        <v>149</v>
      </c>
      <c r="D78" s="160"/>
      <c r="E78" s="161"/>
      <c r="F78" s="162"/>
      <c r="G78" s="162">
        <f>SUMIF(AG79:AG80,"&lt;&gt;NOR",G79:G80)</f>
        <v>0</v>
      </c>
      <c r="H78" s="162"/>
      <c r="I78" s="162">
        <f>SUM(I79:I80)</f>
        <v>0</v>
      </c>
      <c r="J78" s="162"/>
      <c r="K78" s="162">
        <f>SUM(K79:K80)</f>
        <v>0</v>
      </c>
      <c r="L78" s="162"/>
      <c r="M78" s="162">
        <f>SUM(M79:M80)</f>
        <v>0</v>
      </c>
      <c r="N78" s="162"/>
      <c r="O78" s="162">
        <f>SUM(O79:O80)</f>
        <v>0.01</v>
      </c>
      <c r="P78" s="162"/>
      <c r="Q78" s="162">
        <f>SUM(Q79:Q80)</f>
        <v>0</v>
      </c>
      <c r="R78" s="162"/>
      <c r="S78" s="162"/>
      <c r="T78" s="163"/>
      <c r="U78" s="157"/>
      <c r="V78" s="157">
        <f>SUM(V79:V80)</f>
        <v>0</v>
      </c>
      <c r="W78" s="157"/>
      <c r="X78" s="157"/>
      <c r="AG78" t="s">
        <v>185</v>
      </c>
    </row>
    <row r="79" spans="1:60" ht="45" outlineLevel="1" x14ac:dyDescent="0.2">
      <c r="A79" s="182">
        <v>61</v>
      </c>
      <c r="B79" s="183" t="s">
        <v>1352</v>
      </c>
      <c r="C79" s="191" t="s">
        <v>1353</v>
      </c>
      <c r="D79" s="184" t="s">
        <v>232</v>
      </c>
      <c r="E79" s="185">
        <v>150</v>
      </c>
      <c r="F79" s="186"/>
      <c r="G79" s="187">
        <f>ROUND(E79*F79,2)</f>
        <v>0</v>
      </c>
      <c r="H79" s="186"/>
      <c r="I79" s="187">
        <f>ROUND(E79*H79,2)</f>
        <v>0</v>
      </c>
      <c r="J79" s="186"/>
      <c r="K79" s="187">
        <f>ROUND(E79*J79,2)</f>
        <v>0</v>
      </c>
      <c r="L79" s="187">
        <v>15</v>
      </c>
      <c r="M79" s="187">
        <f>G79*(1+L79/100)</f>
        <v>0</v>
      </c>
      <c r="N79" s="187">
        <v>6.0000000000000002E-5</v>
      </c>
      <c r="O79" s="187">
        <f>ROUND(E79*N79,2)</f>
        <v>0.01</v>
      </c>
      <c r="P79" s="187">
        <v>0</v>
      </c>
      <c r="Q79" s="187">
        <f>ROUND(E79*P79,2)</f>
        <v>0</v>
      </c>
      <c r="R79" s="187" t="s">
        <v>285</v>
      </c>
      <c r="S79" s="187" t="s">
        <v>189</v>
      </c>
      <c r="T79" s="188" t="s">
        <v>209</v>
      </c>
      <c r="U79" s="156">
        <v>0</v>
      </c>
      <c r="V79" s="156">
        <f>ROUND(E79*U79,2)</f>
        <v>0</v>
      </c>
      <c r="W79" s="156"/>
      <c r="X79" s="156" t="s">
        <v>286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287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2">
        <v>62</v>
      </c>
      <c r="B80" s="183" t="s">
        <v>1354</v>
      </c>
      <c r="C80" s="191" t="s">
        <v>1355</v>
      </c>
      <c r="D80" s="184" t="s">
        <v>857</v>
      </c>
      <c r="E80" s="185">
        <v>1</v>
      </c>
      <c r="F80" s="186"/>
      <c r="G80" s="187">
        <f>ROUND(E80*F80,2)</f>
        <v>0</v>
      </c>
      <c r="H80" s="186"/>
      <c r="I80" s="187">
        <f>ROUND(E80*H80,2)</f>
        <v>0</v>
      </c>
      <c r="J80" s="186"/>
      <c r="K80" s="187">
        <f>ROUND(E80*J80,2)</f>
        <v>0</v>
      </c>
      <c r="L80" s="187">
        <v>15</v>
      </c>
      <c r="M80" s="187">
        <f>G80*(1+L80/100)</f>
        <v>0</v>
      </c>
      <c r="N80" s="187">
        <v>0</v>
      </c>
      <c r="O80" s="187">
        <f>ROUND(E80*N80,2)</f>
        <v>0</v>
      </c>
      <c r="P80" s="187">
        <v>0</v>
      </c>
      <c r="Q80" s="187">
        <f>ROUND(E80*P80,2)</f>
        <v>0</v>
      </c>
      <c r="R80" s="187"/>
      <c r="S80" s="187" t="s">
        <v>281</v>
      </c>
      <c r="T80" s="188" t="s">
        <v>190</v>
      </c>
      <c r="U80" s="156">
        <v>0</v>
      </c>
      <c r="V80" s="156">
        <f>ROUND(E80*U80,2)</f>
        <v>0</v>
      </c>
      <c r="W80" s="156"/>
      <c r="X80" s="156" t="s">
        <v>286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287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58" t="s">
        <v>184</v>
      </c>
      <c r="B81" s="159" t="s">
        <v>94</v>
      </c>
      <c r="C81" s="173" t="s">
        <v>95</v>
      </c>
      <c r="D81" s="160"/>
      <c r="E81" s="161"/>
      <c r="F81" s="162"/>
      <c r="G81" s="162">
        <f>SUMIF(AG82:AG84,"&lt;&gt;NOR",G82:G84)</f>
        <v>0</v>
      </c>
      <c r="H81" s="162"/>
      <c r="I81" s="162">
        <f>SUM(I82:I84)</f>
        <v>0</v>
      </c>
      <c r="J81" s="162"/>
      <c r="K81" s="162">
        <f>SUM(K82:K84)</f>
        <v>0</v>
      </c>
      <c r="L81" s="162"/>
      <c r="M81" s="162">
        <f>SUM(M82:M84)</f>
        <v>0</v>
      </c>
      <c r="N81" s="162"/>
      <c r="O81" s="162">
        <f>SUM(O82:O84)</f>
        <v>0</v>
      </c>
      <c r="P81" s="162"/>
      <c r="Q81" s="162">
        <f>SUM(Q82:Q84)</f>
        <v>0</v>
      </c>
      <c r="R81" s="162"/>
      <c r="S81" s="162"/>
      <c r="T81" s="163"/>
      <c r="U81" s="157"/>
      <c r="V81" s="157">
        <f>SUM(V82:V84)</f>
        <v>0</v>
      </c>
      <c r="W81" s="157"/>
      <c r="X81" s="157"/>
      <c r="AG81" t="s">
        <v>185</v>
      </c>
    </row>
    <row r="82" spans="1:60" outlineLevel="1" x14ac:dyDescent="0.2">
      <c r="A82" s="182">
        <v>63</v>
      </c>
      <c r="B82" s="183" t="s">
        <v>1356</v>
      </c>
      <c r="C82" s="191" t="s">
        <v>1357</v>
      </c>
      <c r="D82" s="184" t="s">
        <v>907</v>
      </c>
      <c r="E82" s="185">
        <v>1</v>
      </c>
      <c r="F82" s="186"/>
      <c r="G82" s="187">
        <f>ROUND(E82*F82,2)</f>
        <v>0</v>
      </c>
      <c r="H82" s="186"/>
      <c r="I82" s="187">
        <f>ROUND(E82*H82,2)</f>
        <v>0</v>
      </c>
      <c r="J82" s="186"/>
      <c r="K82" s="187">
        <f>ROUND(E82*J82,2)</f>
        <v>0</v>
      </c>
      <c r="L82" s="187">
        <v>15</v>
      </c>
      <c r="M82" s="187">
        <f>G82*(1+L82/100)</f>
        <v>0</v>
      </c>
      <c r="N82" s="187">
        <v>0</v>
      </c>
      <c r="O82" s="187">
        <f>ROUND(E82*N82,2)</f>
        <v>0</v>
      </c>
      <c r="P82" s="187">
        <v>0</v>
      </c>
      <c r="Q82" s="187">
        <f>ROUND(E82*P82,2)</f>
        <v>0</v>
      </c>
      <c r="R82" s="187"/>
      <c r="S82" s="187" t="s">
        <v>281</v>
      </c>
      <c r="T82" s="188" t="s">
        <v>190</v>
      </c>
      <c r="U82" s="156">
        <v>0</v>
      </c>
      <c r="V82" s="156">
        <f>ROUND(E82*U82,2)</f>
        <v>0</v>
      </c>
      <c r="W82" s="156"/>
      <c r="X82" s="156" t="s">
        <v>1127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1128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2">
        <v>64</v>
      </c>
      <c r="B83" s="183" t="s">
        <v>1358</v>
      </c>
      <c r="C83" s="191" t="s">
        <v>1359</v>
      </c>
      <c r="D83" s="184" t="s">
        <v>907</v>
      </c>
      <c r="E83" s="185">
        <v>1</v>
      </c>
      <c r="F83" s="186"/>
      <c r="G83" s="187">
        <f>ROUND(E83*F83,2)</f>
        <v>0</v>
      </c>
      <c r="H83" s="186"/>
      <c r="I83" s="187">
        <f>ROUND(E83*H83,2)</f>
        <v>0</v>
      </c>
      <c r="J83" s="186"/>
      <c r="K83" s="187">
        <f>ROUND(E83*J83,2)</f>
        <v>0</v>
      </c>
      <c r="L83" s="187">
        <v>15</v>
      </c>
      <c r="M83" s="187">
        <f>G83*(1+L83/100)</f>
        <v>0</v>
      </c>
      <c r="N83" s="187">
        <v>0</v>
      </c>
      <c r="O83" s="187">
        <f>ROUND(E83*N83,2)</f>
        <v>0</v>
      </c>
      <c r="P83" s="187">
        <v>0</v>
      </c>
      <c r="Q83" s="187">
        <f>ROUND(E83*P83,2)</f>
        <v>0</v>
      </c>
      <c r="R83" s="187"/>
      <c r="S83" s="187" t="s">
        <v>281</v>
      </c>
      <c r="T83" s="188" t="s">
        <v>190</v>
      </c>
      <c r="U83" s="156">
        <v>0</v>
      </c>
      <c r="V83" s="156">
        <f>ROUND(E83*U83,2)</f>
        <v>0</v>
      </c>
      <c r="W83" s="156"/>
      <c r="X83" s="156" t="s">
        <v>1127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1128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2">
        <v>65</v>
      </c>
      <c r="B84" s="183" t="s">
        <v>1360</v>
      </c>
      <c r="C84" s="191" t="s">
        <v>1361</v>
      </c>
      <c r="D84" s="184" t="s">
        <v>907</v>
      </c>
      <c r="E84" s="185">
        <v>1</v>
      </c>
      <c r="F84" s="186"/>
      <c r="G84" s="187">
        <f>ROUND(E84*F84,2)</f>
        <v>0</v>
      </c>
      <c r="H84" s="186"/>
      <c r="I84" s="187">
        <f>ROUND(E84*H84,2)</f>
        <v>0</v>
      </c>
      <c r="J84" s="186"/>
      <c r="K84" s="187">
        <f>ROUND(E84*J84,2)</f>
        <v>0</v>
      </c>
      <c r="L84" s="187">
        <v>15</v>
      </c>
      <c r="M84" s="187">
        <f>G84*(1+L84/100)</f>
        <v>0</v>
      </c>
      <c r="N84" s="187">
        <v>0</v>
      </c>
      <c r="O84" s="187">
        <f>ROUND(E84*N84,2)</f>
        <v>0</v>
      </c>
      <c r="P84" s="187">
        <v>0</v>
      </c>
      <c r="Q84" s="187">
        <f>ROUND(E84*P84,2)</f>
        <v>0</v>
      </c>
      <c r="R84" s="187"/>
      <c r="S84" s="187" t="s">
        <v>281</v>
      </c>
      <c r="T84" s="188" t="s">
        <v>190</v>
      </c>
      <c r="U84" s="156">
        <v>0</v>
      </c>
      <c r="V84" s="156">
        <f>ROUND(E84*U84,2)</f>
        <v>0</v>
      </c>
      <c r="W84" s="156"/>
      <c r="X84" s="156" t="s">
        <v>1127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1128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58" t="s">
        <v>184</v>
      </c>
      <c r="B85" s="159" t="s">
        <v>84</v>
      </c>
      <c r="C85" s="173" t="s">
        <v>85</v>
      </c>
      <c r="D85" s="160"/>
      <c r="E85" s="161"/>
      <c r="F85" s="162"/>
      <c r="G85" s="162">
        <f>SUMIF(AG86:AG88,"&lt;&gt;NOR",G86:G88)</f>
        <v>0</v>
      </c>
      <c r="H85" s="162"/>
      <c r="I85" s="162">
        <f>SUM(I86:I88)</f>
        <v>0</v>
      </c>
      <c r="J85" s="162"/>
      <c r="K85" s="162">
        <f>SUM(K86:K88)</f>
        <v>0</v>
      </c>
      <c r="L85" s="162"/>
      <c r="M85" s="162">
        <f>SUM(M86:M88)</f>
        <v>0</v>
      </c>
      <c r="N85" s="162"/>
      <c r="O85" s="162">
        <f>SUM(O86:O88)</f>
        <v>0</v>
      </c>
      <c r="P85" s="162"/>
      <c r="Q85" s="162">
        <f>SUM(Q86:Q88)</f>
        <v>0.06</v>
      </c>
      <c r="R85" s="162"/>
      <c r="S85" s="162"/>
      <c r="T85" s="163"/>
      <c r="U85" s="157"/>
      <c r="V85" s="157">
        <f>SUM(V86:V88)</f>
        <v>1.83</v>
      </c>
      <c r="W85" s="157"/>
      <c r="X85" s="157"/>
      <c r="AG85" t="s">
        <v>185</v>
      </c>
    </row>
    <row r="86" spans="1:60" outlineLevel="1" x14ac:dyDescent="0.2">
      <c r="A86" s="182">
        <v>66</v>
      </c>
      <c r="B86" s="183" t="s">
        <v>1362</v>
      </c>
      <c r="C86" s="191" t="s">
        <v>1363</v>
      </c>
      <c r="D86" s="184" t="s">
        <v>247</v>
      </c>
      <c r="E86" s="185">
        <v>1</v>
      </c>
      <c r="F86" s="186"/>
      <c r="G86" s="187">
        <f>ROUND(E86*F86,2)</f>
        <v>0</v>
      </c>
      <c r="H86" s="186"/>
      <c r="I86" s="187">
        <f>ROUND(E86*H86,2)</f>
        <v>0</v>
      </c>
      <c r="J86" s="186"/>
      <c r="K86" s="187">
        <f>ROUND(E86*J86,2)</f>
        <v>0</v>
      </c>
      <c r="L86" s="187">
        <v>15</v>
      </c>
      <c r="M86" s="187">
        <f>G86*(1+L86/100)</f>
        <v>0</v>
      </c>
      <c r="N86" s="187">
        <v>0</v>
      </c>
      <c r="O86" s="187">
        <f>ROUND(E86*N86,2)</f>
        <v>0</v>
      </c>
      <c r="P86" s="187">
        <v>1E-3</v>
      </c>
      <c r="Q86" s="187">
        <f>ROUND(E86*P86,2)</f>
        <v>0</v>
      </c>
      <c r="R86" s="187"/>
      <c r="S86" s="187" t="s">
        <v>281</v>
      </c>
      <c r="T86" s="188" t="s">
        <v>190</v>
      </c>
      <c r="U86" s="156">
        <v>0.183</v>
      </c>
      <c r="V86" s="156">
        <f>ROUND(E86*U86,2)</f>
        <v>0.18</v>
      </c>
      <c r="W86" s="156"/>
      <c r="X86" s="156" t="s">
        <v>210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1364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82">
        <v>67</v>
      </c>
      <c r="B87" s="183" t="s">
        <v>1365</v>
      </c>
      <c r="C87" s="191" t="s">
        <v>1366</v>
      </c>
      <c r="D87" s="184" t="s">
        <v>247</v>
      </c>
      <c r="E87" s="185">
        <v>1</v>
      </c>
      <c r="F87" s="186"/>
      <c r="G87" s="187">
        <f>ROUND(E87*F87,2)</f>
        <v>0</v>
      </c>
      <c r="H87" s="186"/>
      <c r="I87" s="187">
        <f>ROUND(E87*H87,2)</f>
        <v>0</v>
      </c>
      <c r="J87" s="186"/>
      <c r="K87" s="187">
        <f>ROUND(E87*J87,2)</f>
        <v>0</v>
      </c>
      <c r="L87" s="187">
        <v>15</v>
      </c>
      <c r="M87" s="187">
        <f>G87*(1+L87/100)</f>
        <v>0</v>
      </c>
      <c r="N87" s="187">
        <v>8.0000000000000007E-5</v>
      </c>
      <c r="O87" s="187">
        <f>ROUND(E87*N87,2)</f>
        <v>0</v>
      </c>
      <c r="P87" s="187">
        <v>3.0000000000000001E-3</v>
      </c>
      <c r="Q87" s="187">
        <f>ROUND(E87*P87,2)</f>
        <v>0</v>
      </c>
      <c r="R87" s="187"/>
      <c r="S87" s="187" t="s">
        <v>281</v>
      </c>
      <c r="T87" s="188" t="s">
        <v>190</v>
      </c>
      <c r="U87" s="156">
        <v>0.32400000000000001</v>
      </c>
      <c r="V87" s="156">
        <f>ROUND(E87*U87,2)</f>
        <v>0.32</v>
      </c>
      <c r="W87" s="156"/>
      <c r="X87" s="156" t="s">
        <v>210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1364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82">
        <v>68</v>
      </c>
      <c r="B88" s="183" t="s">
        <v>1367</v>
      </c>
      <c r="C88" s="191" t="s">
        <v>1368</v>
      </c>
      <c r="D88" s="184" t="s">
        <v>247</v>
      </c>
      <c r="E88" s="185">
        <v>2</v>
      </c>
      <c r="F88" s="186"/>
      <c r="G88" s="187">
        <f>ROUND(E88*F88,2)</f>
        <v>0</v>
      </c>
      <c r="H88" s="186"/>
      <c r="I88" s="187">
        <f>ROUND(E88*H88,2)</f>
        <v>0</v>
      </c>
      <c r="J88" s="186"/>
      <c r="K88" s="187">
        <f>ROUND(E88*J88,2)</f>
        <v>0</v>
      </c>
      <c r="L88" s="187">
        <v>15</v>
      </c>
      <c r="M88" s="187">
        <f>G88*(1+L88/100)</f>
        <v>0</v>
      </c>
      <c r="N88" s="187">
        <v>4.8999999999999998E-4</v>
      </c>
      <c r="O88" s="187">
        <f>ROUND(E88*N88,2)</f>
        <v>0</v>
      </c>
      <c r="P88" s="187">
        <v>3.1E-2</v>
      </c>
      <c r="Q88" s="187">
        <f>ROUND(E88*P88,2)</f>
        <v>0.06</v>
      </c>
      <c r="R88" s="187"/>
      <c r="S88" s="187" t="s">
        <v>281</v>
      </c>
      <c r="T88" s="188" t="s">
        <v>190</v>
      </c>
      <c r="U88" s="156">
        <v>0.66600000000000004</v>
      </c>
      <c r="V88" s="156">
        <f>ROUND(E88*U88,2)</f>
        <v>1.33</v>
      </c>
      <c r="W88" s="156"/>
      <c r="X88" s="156" t="s">
        <v>210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1364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58" t="s">
        <v>184</v>
      </c>
      <c r="B89" s="159" t="s">
        <v>90</v>
      </c>
      <c r="C89" s="173" t="s">
        <v>91</v>
      </c>
      <c r="D89" s="160"/>
      <c r="E89" s="161"/>
      <c r="F89" s="162"/>
      <c r="G89" s="162">
        <f>SUMIF(AG90:AG93,"&lt;&gt;NOR",G90:G93)</f>
        <v>0</v>
      </c>
      <c r="H89" s="162"/>
      <c r="I89" s="162">
        <f>SUM(I90:I93)</f>
        <v>0</v>
      </c>
      <c r="J89" s="162"/>
      <c r="K89" s="162">
        <f>SUM(K90:K93)</f>
        <v>0</v>
      </c>
      <c r="L89" s="162"/>
      <c r="M89" s="162">
        <f>SUM(M90:M93)</f>
        <v>0</v>
      </c>
      <c r="N89" s="162"/>
      <c r="O89" s="162">
        <f>SUM(O90:O93)</f>
        <v>6.9999999999999993E-2</v>
      </c>
      <c r="P89" s="162"/>
      <c r="Q89" s="162">
        <f>SUM(Q90:Q93)</f>
        <v>0.33</v>
      </c>
      <c r="R89" s="162"/>
      <c r="S89" s="162"/>
      <c r="T89" s="163"/>
      <c r="U89" s="157"/>
      <c r="V89" s="157">
        <f>SUM(V90:V93)</f>
        <v>32.76</v>
      </c>
      <c r="W89" s="157"/>
      <c r="X89" s="157"/>
      <c r="AG89" t="s">
        <v>185</v>
      </c>
    </row>
    <row r="90" spans="1:60" ht="22.5" outlineLevel="1" x14ac:dyDescent="0.2">
      <c r="A90" s="164">
        <v>69</v>
      </c>
      <c r="B90" s="165" t="s">
        <v>1369</v>
      </c>
      <c r="C90" s="174" t="s">
        <v>1370</v>
      </c>
      <c r="D90" s="166" t="s">
        <v>247</v>
      </c>
      <c r="E90" s="167">
        <v>65</v>
      </c>
      <c r="F90" s="168"/>
      <c r="G90" s="169">
        <f>ROUND(E90*F90,2)</f>
        <v>0</v>
      </c>
      <c r="H90" s="168"/>
      <c r="I90" s="169">
        <f>ROUND(E90*H90,2)</f>
        <v>0</v>
      </c>
      <c r="J90" s="168"/>
      <c r="K90" s="169">
        <f>ROUND(E90*J90,2)</f>
        <v>0</v>
      </c>
      <c r="L90" s="169">
        <v>15</v>
      </c>
      <c r="M90" s="169">
        <f>G90*(1+L90/100)</f>
        <v>0</v>
      </c>
      <c r="N90" s="169">
        <v>8.0000000000000007E-5</v>
      </c>
      <c r="O90" s="169">
        <f>ROUND(E90*N90,2)</f>
        <v>0.01</v>
      </c>
      <c r="P90" s="169">
        <v>1E-3</v>
      </c>
      <c r="Q90" s="169">
        <f>ROUND(E90*P90,2)</f>
        <v>7.0000000000000007E-2</v>
      </c>
      <c r="R90" s="169" t="s">
        <v>418</v>
      </c>
      <c r="S90" s="169" t="s">
        <v>189</v>
      </c>
      <c r="T90" s="170" t="s">
        <v>209</v>
      </c>
      <c r="U90" s="156">
        <v>0.152</v>
      </c>
      <c r="V90" s="156">
        <f>ROUND(E90*U90,2)</f>
        <v>9.8800000000000008</v>
      </c>
      <c r="W90" s="156"/>
      <c r="X90" s="156" t="s">
        <v>210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1364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9" t="s">
        <v>458</v>
      </c>
      <c r="D91" s="250"/>
      <c r="E91" s="250"/>
      <c r="F91" s="250"/>
      <c r="G91" s="250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194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64">
        <v>70</v>
      </c>
      <c r="B92" s="165" t="s">
        <v>1371</v>
      </c>
      <c r="C92" s="174" t="s">
        <v>1372</v>
      </c>
      <c r="D92" s="166" t="s">
        <v>232</v>
      </c>
      <c r="E92" s="167">
        <v>130</v>
      </c>
      <c r="F92" s="168"/>
      <c r="G92" s="169">
        <f>ROUND(E92*F92,2)</f>
        <v>0</v>
      </c>
      <c r="H92" s="168"/>
      <c r="I92" s="169">
        <f>ROUND(E92*H92,2)</f>
        <v>0</v>
      </c>
      <c r="J92" s="168"/>
      <c r="K92" s="169">
        <f>ROUND(E92*J92,2)</f>
        <v>0</v>
      </c>
      <c r="L92" s="169">
        <v>15</v>
      </c>
      <c r="M92" s="169">
        <f>G92*(1+L92/100)</f>
        <v>0</v>
      </c>
      <c r="N92" s="169">
        <v>4.8999999999999998E-4</v>
      </c>
      <c r="O92" s="169">
        <f>ROUND(E92*N92,2)</f>
        <v>0.06</v>
      </c>
      <c r="P92" s="169">
        <v>2E-3</v>
      </c>
      <c r="Q92" s="169">
        <f>ROUND(E92*P92,2)</f>
        <v>0.26</v>
      </c>
      <c r="R92" s="169" t="s">
        <v>418</v>
      </c>
      <c r="S92" s="169" t="s">
        <v>189</v>
      </c>
      <c r="T92" s="170" t="s">
        <v>209</v>
      </c>
      <c r="U92" s="156">
        <v>0.17599999999999999</v>
      </c>
      <c r="V92" s="156">
        <f>ROUND(E92*U92,2)</f>
        <v>22.88</v>
      </c>
      <c r="W92" s="156"/>
      <c r="X92" s="156" t="s">
        <v>210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1364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9" t="s">
        <v>458</v>
      </c>
      <c r="D93" s="250"/>
      <c r="E93" s="250"/>
      <c r="F93" s="250"/>
      <c r="G93" s="250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194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58" t="s">
        <v>184</v>
      </c>
      <c r="B94" s="159" t="s">
        <v>78</v>
      </c>
      <c r="C94" s="173" t="s">
        <v>79</v>
      </c>
      <c r="D94" s="160"/>
      <c r="E94" s="161"/>
      <c r="F94" s="162"/>
      <c r="G94" s="162">
        <f>SUMIF(AG95:AG96,"&lt;&gt;NOR",G95:G96)</f>
        <v>0</v>
      </c>
      <c r="H94" s="162"/>
      <c r="I94" s="162">
        <f>SUM(I95:I96)</f>
        <v>0</v>
      </c>
      <c r="J94" s="162"/>
      <c r="K94" s="162">
        <f>SUM(K95:K96)</f>
        <v>0</v>
      </c>
      <c r="L94" s="162"/>
      <c r="M94" s="162">
        <f>SUM(M95:M96)</f>
        <v>0</v>
      </c>
      <c r="N94" s="162"/>
      <c r="O94" s="162">
        <f>SUM(O95:O96)</f>
        <v>0.2</v>
      </c>
      <c r="P94" s="162"/>
      <c r="Q94" s="162">
        <f>SUM(Q95:Q96)</f>
        <v>0</v>
      </c>
      <c r="R94" s="162"/>
      <c r="S94" s="162"/>
      <c r="T94" s="163"/>
      <c r="U94" s="157"/>
      <c r="V94" s="157">
        <f>SUM(V95:V96)</f>
        <v>15.6</v>
      </c>
      <c r="W94" s="157"/>
      <c r="X94" s="157"/>
      <c r="AG94" t="s">
        <v>185</v>
      </c>
    </row>
    <row r="95" spans="1:60" ht="22.5" outlineLevel="1" x14ac:dyDescent="0.2">
      <c r="A95" s="164">
        <v>71</v>
      </c>
      <c r="B95" s="165" t="s">
        <v>1373</v>
      </c>
      <c r="C95" s="174" t="s">
        <v>1374</v>
      </c>
      <c r="D95" s="166" t="s">
        <v>232</v>
      </c>
      <c r="E95" s="167">
        <v>130</v>
      </c>
      <c r="F95" s="168"/>
      <c r="G95" s="169">
        <f>ROUND(E95*F95,2)</f>
        <v>0</v>
      </c>
      <c r="H95" s="168"/>
      <c r="I95" s="169">
        <f>ROUND(E95*H95,2)</f>
        <v>0</v>
      </c>
      <c r="J95" s="168"/>
      <c r="K95" s="169">
        <f>ROUND(E95*J95,2)</f>
        <v>0</v>
      </c>
      <c r="L95" s="169">
        <v>15</v>
      </c>
      <c r="M95" s="169">
        <f>G95*(1+L95/100)</f>
        <v>0</v>
      </c>
      <c r="N95" s="169">
        <v>1.56E-3</v>
      </c>
      <c r="O95" s="169">
        <f>ROUND(E95*N95,2)</f>
        <v>0.2</v>
      </c>
      <c r="P95" s="169">
        <v>0</v>
      </c>
      <c r="Q95" s="169">
        <f>ROUND(E95*P95,2)</f>
        <v>0</v>
      </c>
      <c r="R95" s="169" t="s">
        <v>208</v>
      </c>
      <c r="S95" s="169" t="s">
        <v>189</v>
      </c>
      <c r="T95" s="170" t="s">
        <v>209</v>
      </c>
      <c r="U95" s="156">
        <v>0.12</v>
      </c>
      <c r="V95" s="156">
        <f>ROUND(E95*U95,2)</f>
        <v>15.6</v>
      </c>
      <c r="W95" s="156"/>
      <c r="X95" s="156" t="s">
        <v>210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1364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60" t="s">
        <v>926</v>
      </c>
      <c r="D96" s="261"/>
      <c r="E96" s="261"/>
      <c r="F96" s="261"/>
      <c r="G96" s="261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213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33" x14ac:dyDescent="0.2">
      <c r="A97" s="3"/>
      <c r="B97" s="4"/>
      <c r="C97" s="175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v>15</v>
      </c>
      <c r="AF97">
        <v>21</v>
      </c>
      <c r="AG97" t="s">
        <v>171</v>
      </c>
    </row>
    <row r="98" spans="1:33" x14ac:dyDescent="0.2">
      <c r="A98" s="150"/>
      <c r="B98" s="151" t="s">
        <v>29</v>
      </c>
      <c r="C98" s="176"/>
      <c r="D98" s="152"/>
      <c r="E98" s="153"/>
      <c r="F98" s="153"/>
      <c r="G98" s="172">
        <f>G8+G25+G27+G51+G59+G61+G68+G70+G76+G78+G81+G85+G89+G94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E98">
        <f>SUMIF(L7:L96,AE97,G7:G96)</f>
        <v>0</v>
      </c>
      <c r="AF98">
        <f>SUMIF(L7:L96,AF97,G7:G96)</f>
        <v>0</v>
      </c>
      <c r="AG98" t="s">
        <v>202</v>
      </c>
    </row>
    <row r="99" spans="1:33" x14ac:dyDescent="0.2">
      <c r="C99" s="177"/>
      <c r="D99" s="10"/>
      <c r="AG99" t="s">
        <v>203</v>
      </c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MxezqBlHQ4Al4yUDbSABC4gB9dTtYChs1RelzNV1AgqTsEEL36tAXtpnCBF5utrjQrzHAjPmTpkAVLiiLGkLg==" saltValue="r5bdgQc2OdTRYQh4v+M0Hg==" spinCount="100000" sheet="1"/>
  <mergeCells count="8">
    <mergeCell ref="C93:G93"/>
    <mergeCell ref="C96:G96"/>
    <mergeCell ref="A1:G1"/>
    <mergeCell ref="C2:G2"/>
    <mergeCell ref="C3:G3"/>
    <mergeCell ref="C4:G4"/>
    <mergeCell ref="C64:G64"/>
    <mergeCell ref="C91:G9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099 01 Naklady</vt:lpstr>
      <vt:lpstr>01 01 Pol</vt:lpstr>
      <vt:lpstr>01 02 Pol</vt:lpstr>
      <vt:lpstr>01 03 Pol</vt:lpstr>
      <vt:lpstr>01 04 Pol</vt:lpstr>
      <vt:lpstr>01 05 Pol</vt:lpstr>
      <vt:lpstr>01 06 Pol</vt:lpstr>
      <vt:lpstr>02 01 Pol</vt:lpstr>
      <vt:lpstr>02 02 Pol</vt:lpstr>
      <vt:lpstr>02 03 Pol</vt:lpstr>
      <vt:lpstr>02 04 Pol</vt:lpstr>
      <vt:lpstr>02 05 Pol</vt:lpstr>
      <vt:lpstr>02 06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'01 05 Pol'!Názvy_tisku</vt:lpstr>
      <vt:lpstr>'01 06 Pol'!Názvy_tisku</vt:lpstr>
      <vt:lpstr>'02 01 Pol'!Názvy_tisku</vt:lpstr>
      <vt:lpstr>'02 02 Pol'!Názvy_tisku</vt:lpstr>
      <vt:lpstr>'02 03 Pol'!Názvy_tisku</vt:lpstr>
      <vt:lpstr>'02 04 Pol'!Názvy_tisku</vt:lpstr>
      <vt:lpstr>'02 05 Pol'!Názvy_tisku</vt:lpstr>
      <vt:lpstr>'02 06 Pol'!Názvy_tisku</vt:lpstr>
      <vt:lpstr>'099 01 Naklady'!Názvy_tisku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'01 06 Pol'!Oblast_tisku</vt:lpstr>
      <vt:lpstr>'02 01 Pol'!Oblast_tisku</vt:lpstr>
      <vt:lpstr>'02 02 Pol'!Oblast_tisku</vt:lpstr>
      <vt:lpstr>'02 03 Pol'!Oblast_tisku</vt:lpstr>
      <vt:lpstr>'02 04 Pol'!Oblast_tisku</vt:lpstr>
      <vt:lpstr>'02 05 Pol'!Oblast_tisku</vt:lpstr>
      <vt:lpstr>'02 06 Pol'!Oblast_tisku</vt:lpstr>
      <vt:lpstr>'099 01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pavelsvoboda</dc:creator>
  <cp:lastModifiedBy>Eva Jachymiáková</cp:lastModifiedBy>
  <cp:lastPrinted>2019-03-19T12:27:02Z</cp:lastPrinted>
  <dcterms:created xsi:type="dcterms:W3CDTF">2009-04-08T07:15:50Z</dcterms:created>
  <dcterms:modified xsi:type="dcterms:W3CDTF">2020-12-08T11:25:12Z</dcterms:modified>
</cp:coreProperties>
</file>