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20" yWindow="675" windowWidth="19575" windowHeight="789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Rekapitulace!$G$32</definedName>
    <definedName name="Dodavka0">Položky!#REF!</definedName>
    <definedName name="HSV">Rekapitulace!$E$32</definedName>
    <definedName name="HSV0">Položky!#REF!</definedName>
    <definedName name="HZS">Rekapitulace!$I$32</definedName>
    <definedName name="HZS0">Položky!#REF!</definedName>
    <definedName name="JKSO">'Krycí list'!$G$2</definedName>
    <definedName name="MJ">'Krycí list'!$G$5</definedName>
    <definedName name="Mont">Rekapitulace!$H$32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Položky!$A$1:$G$174</definedName>
    <definedName name="_xlnm.Print_Area" localSheetId="1">Rekapitulace!$A$1:$I$46</definedName>
    <definedName name="PocetMJ">'Krycí list'!$G$6</definedName>
    <definedName name="Poznamka">'Krycí list'!$B$37</definedName>
    <definedName name="Projektant">'Krycí list'!$C$8</definedName>
    <definedName name="PSV">Rekapitulace!$F$32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73" i="3"/>
  <c r="BD173" i="3"/>
  <c r="BC173" i="3"/>
  <c r="BB173" i="3"/>
  <c r="G173" i="3"/>
  <c r="BA173" i="3" s="1"/>
  <c r="BE172" i="3"/>
  <c r="BD172" i="3"/>
  <c r="BC172" i="3"/>
  <c r="BB172" i="3"/>
  <c r="G172" i="3"/>
  <c r="BA172" i="3" s="1"/>
  <c r="BE171" i="3"/>
  <c r="BD171" i="3"/>
  <c r="BC171" i="3"/>
  <c r="BB171" i="3"/>
  <c r="G171" i="3"/>
  <c r="BA171" i="3" s="1"/>
  <c r="BE170" i="3"/>
  <c r="BD170" i="3"/>
  <c r="BC170" i="3"/>
  <c r="BC174" i="3" s="1"/>
  <c r="G31" i="2" s="1"/>
  <c r="BB170" i="3"/>
  <c r="G170" i="3"/>
  <c r="BA170" i="3" s="1"/>
  <c r="BE169" i="3"/>
  <c r="BD169" i="3"/>
  <c r="BD174" i="3" s="1"/>
  <c r="H31" i="2" s="1"/>
  <c r="BC169" i="3"/>
  <c r="BB169" i="3"/>
  <c r="BB174" i="3" s="1"/>
  <c r="F31" i="2" s="1"/>
  <c r="G169" i="3"/>
  <c r="B31" i="2"/>
  <c r="A31" i="2"/>
  <c r="BE174" i="3"/>
  <c r="I31" i="2" s="1"/>
  <c r="C174" i="3"/>
  <c r="BE162" i="3"/>
  <c r="BD162" i="3"/>
  <c r="BC162" i="3"/>
  <c r="BA162" i="3"/>
  <c r="G162" i="3"/>
  <c r="BB162" i="3" s="1"/>
  <c r="BE157" i="3"/>
  <c r="BD157" i="3"/>
  <c r="BC157" i="3"/>
  <c r="BA157" i="3"/>
  <c r="G157" i="3"/>
  <c r="BB157" i="3" s="1"/>
  <c r="BE156" i="3"/>
  <c r="BD156" i="3"/>
  <c r="BC156" i="3"/>
  <c r="BC167" i="3" s="1"/>
  <c r="G30" i="2" s="1"/>
  <c r="BA156" i="3"/>
  <c r="G156" i="3"/>
  <c r="B30" i="2"/>
  <c r="A30" i="2"/>
  <c r="BE167" i="3"/>
  <c r="I30" i="2" s="1"/>
  <c r="BA167" i="3"/>
  <c r="E30" i="2" s="1"/>
  <c r="C167" i="3"/>
  <c r="BE153" i="3"/>
  <c r="BD153" i="3"/>
  <c r="BC153" i="3"/>
  <c r="BA153" i="3"/>
  <c r="BA154" i="3" s="1"/>
  <c r="E29" i="2" s="1"/>
  <c r="G153" i="3"/>
  <c r="BB153" i="3" s="1"/>
  <c r="BE151" i="3"/>
  <c r="BE154" i="3" s="1"/>
  <c r="I29" i="2" s="1"/>
  <c r="BD151" i="3"/>
  <c r="BC151" i="3"/>
  <c r="BA151" i="3"/>
  <c r="G151" i="3"/>
  <c r="BB151" i="3" s="1"/>
  <c r="BE149" i="3"/>
  <c r="BD149" i="3"/>
  <c r="BD154" i="3" s="1"/>
  <c r="H29" i="2" s="1"/>
  <c r="BC149" i="3"/>
  <c r="BA149" i="3"/>
  <c r="G149" i="3"/>
  <c r="G154" i="3" s="1"/>
  <c r="B29" i="2"/>
  <c r="A29" i="2"/>
  <c r="BC154" i="3"/>
  <c r="G29" i="2" s="1"/>
  <c r="C154" i="3"/>
  <c r="BE146" i="3"/>
  <c r="BD146" i="3"/>
  <c r="BC146" i="3"/>
  <c r="BA146" i="3"/>
  <c r="G146" i="3"/>
  <c r="BB146" i="3" s="1"/>
  <c r="BE145" i="3"/>
  <c r="BD145" i="3"/>
  <c r="BD147" i="3" s="1"/>
  <c r="H28" i="2" s="1"/>
  <c r="BC145" i="3"/>
  <c r="BA145" i="3"/>
  <c r="G145" i="3"/>
  <c r="BB145" i="3" s="1"/>
  <c r="B28" i="2"/>
  <c r="A28" i="2"/>
  <c r="BE147" i="3"/>
  <c r="I28" i="2" s="1"/>
  <c r="BC147" i="3"/>
  <c r="G28" i="2" s="1"/>
  <c r="BA147" i="3"/>
  <c r="E28" i="2" s="1"/>
  <c r="C147" i="3"/>
  <c r="BE142" i="3"/>
  <c r="BD142" i="3"/>
  <c r="BC142" i="3"/>
  <c r="BA142" i="3"/>
  <c r="G142" i="3"/>
  <c r="BB142" i="3" s="1"/>
  <c r="BE140" i="3"/>
  <c r="BD140" i="3"/>
  <c r="BC140" i="3"/>
  <c r="BA140" i="3"/>
  <c r="G140" i="3"/>
  <c r="BB140" i="3" s="1"/>
  <c r="BE137" i="3"/>
  <c r="BD137" i="3"/>
  <c r="BC137" i="3"/>
  <c r="BA137" i="3"/>
  <c r="G137" i="3"/>
  <c r="BB137" i="3" s="1"/>
  <c r="BE135" i="3"/>
  <c r="BD135" i="3"/>
  <c r="BC135" i="3"/>
  <c r="BC143" i="3" s="1"/>
  <c r="G27" i="2" s="1"/>
  <c r="BA135" i="3"/>
  <c r="G135" i="3"/>
  <c r="B27" i="2"/>
  <c r="A27" i="2"/>
  <c r="BE143" i="3"/>
  <c r="I27" i="2" s="1"/>
  <c r="BA143" i="3"/>
  <c r="E27" i="2" s="1"/>
  <c r="C143" i="3"/>
  <c r="BE132" i="3"/>
  <c r="BD132" i="3"/>
  <c r="BC132" i="3"/>
  <c r="BA132" i="3"/>
  <c r="G132" i="3"/>
  <c r="BB132" i="3" s="1"/>
  <c r="BE131" i="3"/>
  <c r="BD131" i="3"/>
  <c r="BC131" i="3"/>
  <c r="BA131" i="3"/>
  <c r="G131" i="3"/>
  <c r="BB131" i="3" s="1"/>
  <c r="BE130" i="3"/>
  <c r="BD130" i="3"/>
  <c r="BC130" i="3"/>
  <c r="BA130" i="3"/>
  <c r="G130" i="3"/>
  <c r="BB130" i="3" s="1"/>
  <c r="BE129" i="3"/>
  <c r="BD129" i="3"/>
  <c r="BC129" i="3"/>
  <c r="BA129" i="3"/>
  <c r="G129" i="3"/>
  <c r="BB129" i="3" s="1"/>
  <c r="BE128" i="3"/>
  <c r="BD128" i="3"/>
  <c r="BC128" i="3"/>
  <c r="BC133" i="3" s="1"/>
  <c r="G26" i="2" s="1"/>
  <c r="BA128" i="3"/>
  <c r="G128" i="3"/>
  <c r="B26" i="2"/>
  <c r="A26" i="2"/>
  <c r="BE133" i="3"/>
  <c r="I26" i="2" s="1"/>
  <c r="BA133" i="3"/>
  <c r="E26" i="2" s="1"/>
  <c r="C133" i="3"/>
  <c r="BE125" i="3"/>
  <c r="BD125" i="3"/>
  <c r="BC125" i="3"/>
  <c r="BA125" i="3"/>
  <c r="BA126" i="3" s="1"/>
  <c r="E25" i="2" s="1"/>
  <c r="G125" i="3"/>
  <c r="BB125" i="3" s="1"/>
  <c r="BE123" i="3"/>
  <c r="BE126" i="3" s="1"/>
  <c r="I25" i="2" s="1"/>
  <c r="BD123" i="3"/>
  <c r="BD126" i="3" s="1"/>
  <c r="H25" i="2" s="1"/>
  <c r="BC123" i="3"/>
  <c r="BA123" i="3"/>
  <c r="G123" i="3"/>
  <c r="BB123" i="3" s="1"/>
  <c r="B25" i="2"/>
  <c r="A25" i="2"/>
  <c r="BC126" i="3"/>
  <c r="G25" i="2" s="1"/>
  <c r="C126" i="3"/>
  <c r="BE120" i="3"/>
  <c r="BD120" i="3"/>
  <c r="BC120" i="3"/>
  <c r="BA120" i="3"/>
  <c r="G120" i="3"/>
  <c r="BB120" i="3" s="1"/>
  <c r="BE119" i="3"/>
  <c r="BD119" i="3"/>
  <c r="BC119" i="3"/>
  <c r="BA119" i="3"/>
  <c r="BA121" i="3" s="1"/>
  <c r="E24" i="2" s="1"/>
  <c r="G119" i="3"/>
  <c r="BB119" i="3" s="1"/>
  <c r="BE118" i="3"/>
  <c r="BE121" i="3" s="1"/>
  <c r="I24" i="2" s="1"/>
  <c r="BD118" i="3"/>
  <c r="BC118" i="3"/>
  <c r="BA118" i="3"/>
  <c r="G118" i="3"/>
  <c r="BB118" i="3" s="1"/>
  <c r="BE117" i="3"/>
  <c r="BD117" i="3"/>
  <c r="BD121" i="3" s="1"/>
  <c r="H24" i="2" s="1"/>
  <c r="BC117" i="3"/>
  <c r="BA117" i="3"/>
  <c r="G117" i="3"/>
  <c r="G121" i="3" s="1"/>
  <c r="B24" i="2"/>
  <c r="A24" i="2"/>
  <c r="BC121" i="3"/>
  <c r="G24" i="2" s="1"/>
  <c r="C121" i="3"/>
  <c r="BE114" i="3"/>
  <c r="BD114" i="3"/>
  <c r="BC114" i="3"/>
  <c r="BA114" i="3"/>
  <c r="G114" i="3"/>
  <c r="BB114" i="3" s="1"/>
  <c r="BE112" i="3"/>
  <c r="BD112" i="3"/>
  <c r="BC112" i="3"/>
  <c r="BA112" i="3"/>
  <c r="G112" i="3"/>
  <c r="BB112" i="3" s="1"/>
  <c r="BE110" i="3"/>
  <c r="BD110" i="3"/>
  <c r="BC110" i="3"/>
  <c r="BC115" i="3" s="1"/>
  <c r="G23" i="2" s="1"/>
  <c r="BA110" i="3"/>
  <c r="G110" i="3"/>
  <c r="B23" i="2"/>
  <c r="A23" i="2"/>
  <c r="BE115" i="3"/>
  <c r="I23" i="2" s="1"/>
  <c r="BA115" i="3"/>
  <c r="E23" i="2" s="1"/>
  <c r="C115" i="3"/>
  <c r="BD107" i="3"/>
  <c r="BC107" i="3"/>
  <c r="BB107" i="3"/>
  <c r="BA107" i="3"/>
  <c r="G107" i="3"/>
  <c r="BE107" i="3" s="1"/>
  <c r="BE106" i="3"/>
  <c r="BD106" i="3"/>
  <c r="BC106" i="3"/>
  <c r="BA106" i="3"/>
  <c r="G106" i="3"/>
  <c r="BB106" i="3" s="1"/>
  <c r="BE104" i="3"/>
  <c r="BD104" i="3"/>
  <c r="BC104" i="3"/>
  <c r="BA104" i="3"/>
  <c r="BA108" i="3" s="1"/>
  <c r="E22" i="2" s="1"/>
  <c r="G104" i="3"/>
  <c r="B22" i="2"/>
  <c r="A22" i="2"/>
  <c r="BC108" i="3"/>
  <c r="G22" i="2" s="1"/>
  <c r="C108" i="3"/>
  <c r="BE101" i="3"/>
  <c r="BD101" i="3"/>
  <c r="BD102" i="3" s="1"/>
  <c r="H21" i="2" s="1"/>
  <c r="BC101" i="3"/>
  <c r="BB101" i="3"/>
  <c r="BB102" i="3" s="1"/>
  <c r="F21" i="2" s="1"/>
  <c r="G101" i="3"/>
  <c r="G102" i="3" s="1"/>
  <c r="B21" i="2"/>
  <c r="A21" i="2"/>
  <c r="BE102" i="3"/>
  <c r="I21" i="2" s="1"/>
  <c r="BC102" i="3"/>
  <c r="G21" i="2" s="1"/>
  <c r="C102" i="3"/>
  <c r="BE96" i="3"/>
  <c r="BD96" i="3"/>
  <c r="BC96" i="3"/>
  <c r="BB96" i="3"/>
  <c r="G96" i="3"/>
  <c r="BA96" i="3" s="1"/>
  <c r="BE94" i="3"/>
  <c r="BD94" i="3"/>
  <c r="BC94" i="3"/>
  <c r="BB94" i="3"/>
  <c r="G94" i="3"/>
  <c r="BA94" i="3" s="1"/>
  <c r="BE92" i="3"/>
  <c r="BD92" i="3"/>
  <c r="BC92" i="3"/>
  <c r="BB92" i="3"/>
  <c r="G92" i="3"/>
  <c r="BA92" i="3" s="1"/>
  <c r="BE90" i="3"/>
  <c r="BD90" i="3"/>
  <c r="BC90" i="3"/>
  <c r="BC99" i="3" s="1"/>
  <c r="G20" i="2" s="1"/>
  <c r="BB90" i="3"/>
  <c r="G90" i="3"/>
  <c r="BA90" i="3" s="1"/>
  <c r="BE89" i="3"/>
  <c r="BD89" i="3"/>
  <c r="BD99" i="3" s="1"/>
  <c r="H20" i="2" s="1"/>
  <c r="BC89" i="3"/>
  <c r="BB89" i="3"/>
  <c r="BB99" i="3" s="1"/>
  <c r="F20" i="2" s="1"/>
  <c r="G89" i="3"/>
  <c r="B20" i="2"/>
  <c r="A20" i="2"/>
  <c r="BE99" i="3"/>
  <c r="I20" i="2" s="1"/>
  <c r="C99" i="3"/>
  <c r="BE85" i="3"/>
  <c r="BD85" i="3"/>
  <c r="BC85" i="3"/>
  <c r="BB85" i="3"/>
  <c r="G85" i="3"/>
  <c r="BA85" i="3" s="1"/>
  <c r="BE84" i="3"/>
  <c r="BD84" i="3"/>
  <c r="BC84" i="3"/>
  <c r="BB84" i="3"/>
  <c r="G84" i="3"/>
  <c r="BA84" i="3" s="1"/>
  <c r="BE82" i="3"/>
  <c r="BD82" i="3"/>
  <c r="BC82" i="3"/>
  <c r="BB82" i="3"/>
  <c r="G82" i="3"/>
  <c r="BA82" i="3" s="1"/>
  <c r="BE81" i="3"/>
  <c r="BE87" i="3" s="1"/>
  <c r="I19" i="2" s="1"/>
  <c r="BD81" i="3"/>
  <c r="BC81" i="3"/>
  <c r="BB81" i="3"/>
  <c r="G81" i="3"/>
  <c r="BA81" i="3" s="1"/>
  <c r="BA87" i="3" s="1"/>
  <c r="E19" i="2" s="1"/>
  <c r="B19" i="2"/>
  <c r="A19" i="2"/>
  <c r="BC87" i="3"/>
  <c r="G19" i="2" s="1"/>
  <c r="C87" i="3"/>
  <c r="BE78" i="3"/>
  <c r="BD78" i="3"/>
  <c r="BC78" i="3"/>
  <c r="BC79" i="3" s="1"/>
  <c r="G18" i="2" s="1"/>
  <c r="BB78" i="3"/>
  <c r="G78" i="3"/>
  <c r="BA78" i="3" s="1"/>
  <c r="BE77" i="3"/>
  <c r="BD77" i="3"/>
  <c r="BD79" i="3" s="1"/>
  <c r="H18" i="2" s="1"/>
  <c r="BC77" i="3"/>
  <c r="BB77" i="3"/>
  <c r="BB79" i="3" s="1"/>
  <c r="F18" i="2" s="1"/>
  <c r="G77" i="3"/>
  <c r="B18" i="2"/>
  <c r="A18" i="2"/>
  <c r="BE79" i="3"/>
  <c r="I18" i="2" s="1"/>
  <c r="C79" i="3"/>
  <c r="BE74" i="3"/>
  <c r="BD74" i="3"/>
  <c r="BD75" i="3" s="1"/>
  <c r="H17" i="2" s="1"/>
  <c r="BC74" i="3"/>
  <c r="BB74" i="3"/>
  <c r="BB75" i="3" s="1"/>
  <c r="F17" i="2" s="1"/>
  <c r="G74" i="3"/>
  <c r="G75" i="3" s="1"/>
  <c r="B17" i="2"/>
  <c r="A17" i="2"/>
  <c r="BE75" i="3"/>
  <c r="I17" i="2" s="1"/>
  <c r="BC75" i="3"/>
  <c r="G17" i="2" s="1"/>
  <c r="C75" i="3"/>
  <c r="BE70" i="3"/>
  <c r="BD70" i="3"/>
  <c r="BD72" i="3" s="1"/>
  <c r="H16" i="2" s="1"/>
  <c r="BC70" i="3"/>
  <c r="BB70" i="3"/>
  <c r="BB72" i="3" s="1"/>
  <c r="F16" i="2" s="1"/>
  <c r="G70" i="3"/>
  <c r="G72" i="3" s="1"/>
  <c r="B16" i="2"/>
  <c r="A16" i="2"/>
  <c r="BE72" i="3"/>
  <c r="I16" i="2" s="1"/>
  <c r="BC72" i="3"/>
  <c r="G16" i="2" s="1"/>
  <c r="C72" i="3"/>
  <c r="BE67" i="3"/>
  <c r="BD67" i="3"/>
  <c r="BD68" i="3" s="1"/>
  <c r="H15" i="2" s="1"/>
  <c r="BC67" i="3"/>
  <c r="BB67" i="3"/>
  <c r="BB68" i="3" s="1"/>
  <c r="F15" i="2" s="1"/>
  <c r="G67" i="3"/>
  <c r="G68" i="3" s="1"/>
  <c r="B15" i="2"/>
  <c r="A15" i="2"/>
  <c r="BE68" i="3"/>
  <c r="I15" i="2" s="1"/>
  <c r="BC68" i="3"/>
  <c r="G15" i="2" s="1"/>
  <c r="C68" i="3"/>
  <c r="BE64" i="3"/>
  <c r="BD64" i="3"/>
  <c r="BD65" i="3" s="1"/>
  <c r="H14" i="2" s="1"/>
  <c r="BC64" i="3"/>
  <c r="BB64" i="3"/>
  <c r="BB65" i="3" s="1"/>
  <c r="F14" i="2" s="1"/>
  <c r="G64" i="3"/>
  <c r="G65" i="3" s="1"/>
  <c r="B14" i="2"/>
  <c r="A14" i="2"/>
  <c r="BE65" i="3"/>
  <c r="I14" i="2" s="1"/>
  <c r="BC65" i="3"/>
  <c r="G14" i="2" s="1"/>
  <c r="C65" i="3"/>
  <c r="BE61" i="3"/>
  <c r="BD61" i="3"/>
  <c r="BD62" i="3" s="1"/>
  <c r="H13" i="2" s="1"/>
  <c r="BC61" i="3"/>
  <c r="BB61" i="3"/>
  <c r="BB62" i="3" s="1"/>
  <c r="F13" i="2" s="1"/>
  <c r="G61" i="3"/>
  <c r="G62" i="3" s="1"/>
  <c r="B13" i="2"/>
  <c r="A13" i="2"/>
  <c r="BE62" i="3"/>
  <c r="I13" i="2" s="1"/>
  <c r="BC62" i="3"/>
  <c r="G13" i="2" s="1"/>
  <c r="C62" i="3"/>
  <c r="BE58" i="3"/>
  <c r="BD58" i="3"/>
  <c r="BD59" i="3" s="1"/>
  <c r="H12" i="2" s="1"/>
  <c r="BC58" i="3"/>
  <c r="BB58" i="3"/>
  <c r="BB59" i="3" s="1"/>
  <c r="F12" i="2" s="1"/>
  <c r="G58" i="3"/>
  <c r="G59" i="3" s="1"/>
  <c r="B12" i="2"/>
  <c r="A12" i="2"/>
  <c r="BE59" i="3"/>
  <c r="I12" i="2" s="1"/>
  <c r="BC59" i="3"/>
  <c r="G12" i="2" s="1"/>
  <c r="C59" i="3"/>
  <c r="BE54" i="3"/>
  <c r="BD54" i="3"/>
  <c r="BC54" i="3"/>
  <c r="BB54" i="3"/>
  <c r="G54" i="3"/>
  <c r="BA54" i="3" s="1"/>
  <c r="BE52" i="3"/>
  <c r="BD52" i="3"/>
  <c r="BC52" i="3"/>
  <c r="BB52" i="3"/>
  <c r="G52" i="3"/>
  <c r="BA52" i="3" s="1"/>
  <c r="BE49" i="3"/>
  <c r="BD49" i="3"/>
  <c r="BC49" i="3"/>
  <c r="BB49" i="3"/>
  <c r="G49" i="3"/>
  <c r="BA49" i="3" s="1"/>
  <c r="BE46" i="3"/>
  <c r="BD46" i="3"/>
  <c r="BC46" i="3"/>
  <c r="BB46" i="3"/>
  <c r="G46" i="3"/>
  <c r="BA46" i="3" s="1"/>
  <c r="BE43" i="3"/>
  <c r="BD43" i="3"/>
  <c r="BC43" i="3"/>
  <c r="BB43" i="3"/>
  <c r="G43" i="3"/>
  <c r="BA43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9" i="3"/>
  <c r="BE56" i="3" s="1"/>
  <c r="I11" i="2" s="1"/>
  <c r="BD39" i="3"/>
  <c r="BC39" i="3"/>
  <c r="BB39" i="3"/>
  <c r="G39" i="3"/>
  <c r="BA39" i="3" s="1"/>
  <c r="BA56" i="3" s="1"/>
  <c r="E11" i="2" s="1"/>
  <c r="B11" i="2"/>
  <c r="A11" i="2"/>
  <c r="BC56" i="3"/>
  <c r="G11" i="2" s="1"/>
  <c r="C56" i="3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4" i="3"/>
  <c r="BE37" i="3" s="1"/>
  <c r="I10" i="2" s="1"/>
  <c r="BD34" i="3"/>
  <c r="BC34" i="3"/>
  <c r="BB34" i="3"/>
  <c r="G34" i="3"/>
  <c r="BA34" i="3" s="1"/>
  <c r="BA37" i="3" s="1"/>
  <c r="E10" i="2" s="1"/>
  <c r="B10" i="2"/>
  <c r="A10" i="2"/>
  <c r="BC37" i="3"/>
  <c r="G10" i="2" s="1"/>
  <c r="C37" i="3"/>
  <c r="BD31" i="3"/>
  <c r="BC31" i="3"/>
  <c r="BB31" i="3"/>
  <c r="BA31" i="3"/>
  <c r="G31" i="3"/>
  <c r="BE31" i="3" s="1"/>
  <c r="BE30" i="3"/>
  <c r="BD30" i="3"/>
  <c r="BC30" i="3"/>
  <c r="BB30" i="3"/>
  <c r="G30" i="3"/>
  <c r="BA30" i="3" s="1"/>
  <c r="BE28" i="3"/>
  <c r="BD28" i="3"/>
  <c r="BC28" i="3"/>
  <c r="BC32" i="3" s="1"/>
  <c r="G9" i="2" s="1"/>
  <c r="BB28" i="3"/>
  <c r="G28" i="3"/>
  <c r="BA28" i="3" s="1"/>
  <c r="BA32" i="3" s="1"/>
  <c r="E9" i="2" s="1"/>
  <c r="B9" i="2"/>
  <c r="A9" i="2"/>
  <c r="C32" i="3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C26" i="3" s="1"/>
  <c r="G8" i="2" s="1"/>
  <c r="BB14" i="3"/>
  <c r="G14" i="3"/>
  <c r="BA14" i="3" s="1"/>
  <c r="BE12" i="3"/>
  <c r="BD12" i="3"/>
  <c r="BD26" i="3" s="1"/>
  <c r="H8" i="2" s="1"/>
  <c r="BC12" i="3"/>
  <c r="BB12" i="3"/>
  <c r="BB26" i="3" s="1"/>
  <c r="F8" i="2" s="1"/>
  <c r="G12" i="3"/>
  <c r="BA12" i="3" s="1"/>
  <c r="B8" i="2"/>
  <c r="A8" i="2"/>
  <c r="BE26" i="3"/>
  <c r="I8" i="2" s="1"/>
  <c r="C26" i="3"/>
  <c r="BE9" i="3"/>
  <c r="BD9" i="3"/>
  <c r="BC9" i="3"/>
  <c r="BB9" i="3"/>
  <c r="G9" i="3"/>
  <c r="BA9" i="3" s="1"/>
  <c r="BE8" i="3"/>
  <c r="BE10" i="3" s="1"/>
  <c r="I7" i="2" s="1"/>
  <c r="BD8" i="3"/>
  <c r="BC8" i="3"/>
  <c r="BB8" i="3"/>
  <c r="G8" i="3"/>
  <c r="G10" i="3" s="1"/>
  <c r="B7" i="2"/>
  <c r="A7" i="2"/>
  <c r="BC10" i="3"/>
  <c r="G7" i="2" s="1"/>
  <c r="C10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E108" i="3" l="1"/>
  <c r="I22" i="2" s="1"/>
  <c r="BB117" i="3"/>
  <c r="BB10" i="3"/>
  <c r="F7" i="2" s="1"/>
  <c r="BD10" i="3"/>
  <c r="H7" i="2" s="1"/>
  <c r="BB32" i="3"/>
  <c r="F9" i="2" s="1"/>
  <c r="BD32" i="3"/>
  <c r="H9" i="2" s="1"/>
  <c r="BB37" i="3"/>
  <c r="F10" i="2" s="1"/>
  <c r="BD37" i="3"/>
  <c r="H10" i="2" s="1"/>
  <c r="BB56" i="3"/>
  <c r="F11" i="2" s="1"/>
  <c r="BD56" i="3"/>
  <c r="H11" i="2" s="1"/>
  <c r="G79" i="3"/>
  <c r="BB87" i="3"/>
  <c r="F19" i="2" s="1"/>
  <c r="BD87" i="3"/>
  <c r="H19" i="2" s="1"/>
  <c r="G99" i="3"/>
  <c r="G108" i="3"/>
  <c r="BB104" i="3"/>
  <c r="BB108" i="3" s="1"/>
  <c r="F22" i="2" s="1"/>
  <c r="BD108" i="3"/>
  <c r="H22" i="2" s="1"/>
  <c r="G115" i="3"/>
  <c r="BB110" i="3"/>
  <c r="BB115" i="3" s="1"/>
  <c r="F23" i="2" s="1"/>
  <c r="BD115" i="3"/>
  <c r="H23" i="2" s="1"/>
  <c r="G133" i="3"/>
  <c r="BB128" i="3"/>
  <c r="BD133" i="3"/>
  <c r="H26" i="2" s="1"/>
  <c r="G143" i="3"/>
  <c r="BB135" i="3"/>
  <c r="BB143" i="3" s="1"/>
  <c r="F27" i="2" s="1"/>
  <c r="BD143" i="3"/>
  <c r="H27" i="2" s="1"/>
  <c r="BB147" i="3"/>
  <c r="F28" i="2" s="1"/>
  <c r="G167" i="3"/>
  <c r="BB156" i="3"/>
  <c r="BB167" i="3" s="1"/>
  <c r="F30" i="2" s="1"/>
  <c r="BD167" i="3"/>
  <c r="H30" i="2" s="1"/>
  <c r="G174" i="3"/>
  <c r="BE32" i="3"/>
  <c r="I9" i="2" s="1"/>
  <c r="I32" i="2" s="1"/>
  <c r="C21" i="1" s="1"/>
  <c r="BB126" i="3"/>
  <c r="F25" i="2" s="1"/>
  <c r="BB149" i="3"/>
  <c r="BB154" i="3" s="1"/>
  <c r="F29" i="2" s="1"/>
  <c r="G32" i="2"/>
  <c r="C18" i="1" s="1"/>
  <c r="H32" i="2"/>
  <c r="C17" i="1" s="1"/>
  <c r="BA26" i="3"/>
  <c r="E8" i="2" s="1"/>
  <c r="BB133" i="3"/>
  <c r="F26" i="2" s="1"/>
  <c r="BB121" i="3"/>
  <c r="F24" i="2" s="1"/>
  <c r="BA8" i="3"/>
  <c r="BA10" i="3" s="1"/>
  <c r="E7" i="2" s="1"/>
  <c r="G26" i="3"/>
  <c r="G32" i="3"/>
  <c r="G37" i="3"/>
  <c r="G56" i="3"/>
  <c r="BA58" i="3"/>
  <c r="BA59" i="3" s="1"/>
  <c r="E12" i="2" s="1"/>
  <c r="BA61" i="3"/>
  <c r="BA62" i="3" s="1"/>
  <c r="E13" i="2" s="1"/>
  <c r="BA64" i="3"/>
  <c r="BA65" i="3" s="1"/>
  <c r="E14" i="2" s="1"/>
  <c r="BA67" i="3"/>
  <c r="BA68" i="3" s="1"/>
  <c r="E15" i="2" s="1"/>
  <c r="BA70" i="3"/>
  <c r="BA72" i="3" s="1"/>
  <c r="E16" i="2" s="1"/>
  <c r="BA74" i="3"/>
  <c r="BA75" i="3" s="1"/>
  <c r="E17" i="2" s="1"/>
  <c r="BA77" i="3"/>
  <c r="BA79" i="3" s="1"/>
  <c r="E18" i="2" s="1"/>
  <c r="G87" i="3"/>
  <c r="BA89" i="3"/>
  <c r="BA99" i="3" s="1"/>
  <c r="E20" i="2" s="1"/>
  <c r="BA101" i="3"/>
  <c r="BA102" i="3" s="1"/>
  <c r="E21" i="2" s="1"/>
  <c r="G126" i="3"/>
  <c r="G147" i="3"/>
  <c r="BA169" i="3"/>
  <c r="BA174" i="3" s="1"/>
  <c r="E31" i="2" s="1"/>
  <c r="F32" i="2" l="1"/>
  <c r="C16" i="1" s="1"/>
  <c r="E32" i="2"/>
  <c r="G44" i="2" l="1"/>
  <c r="I44" i="2" s="1"/>
  <c r="G43" i="2"/>
  <c r="I43" i="2" s="1"/>
  <c r="G21" i="1" s="1"/>
  <c r="G42" i="2"/>
  <c r="I42" i="2" s="1"/>
  <c r="G20" i="1" s="1"/>
  <c r="G41" i="2"/>
  <c r="I41" i="2" s="1"/>
  <c r="G19" i="1" s="1"/>
  <c r="G40" i="2"/>
  <c r="I40" i="2" s="1"/>
  <c r="G18" i="1" s="1"/>
  <c r="G39" i="2"/>
  <c r="I39" i="2" s="1"/>
  <c r="G17" i="1" s="1"/>
  <c r="G38" i="2"/>
  <c r="I38" i="2" s="1"/>
  <c r="G16" i="1" s="1"/>
  <c r="G37" i="2"/>
  <c r="I37" i="2" s="1"/>
  <c r="C15" i="1"/>
  <c r="C19" i="1" s="1"/>
  <c r="C22" i="1" s="1"/>
  <c r="G15" i="1" l="1"/>
  <c r="H45" i="2"/>
  <c r="G23" i="1" s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<sst xmlns="http://schemas.openxmlformats.org/spreadsheetml/2006/main" count="522" uniqueCount="329">
  <si>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</si>
  <si>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</si>
  <si>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</si>
  <si>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</si>
  <si>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</si>
  <si>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</si>
  <si>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</si>
  <si>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</si>
  <si>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</si>
  <si>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</si>
  <si>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</si>
  <si>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</si>
  <si>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</si>
  <si>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</si>
  <si>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</si>
  <si>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</si>
  <si>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</si>
  <si>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</si>
  <si>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</si>
  <si>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</si>
  <si>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</si>
  <si>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</si>
  <si>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</si>
  <si>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</si>
  <si>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</si>
  <si>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</si>
  <si>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</si>
  <si>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</si>
  <si>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</si>
  <si>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</si>
  <si>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</si>
  <si>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</si>
  <si>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</si>
  <si>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</si>
  <si>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</si>
  <si>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</si>
  <si>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</si>
  <si>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</si>
  <si>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</si>
  <si>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</si>
  <si>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</si>
  <si>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</si>
  <si>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</si>
  <si>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</si>
  <si>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</si>
  <si>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</si>
  <si>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</si>
  <si>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</si>
  <si>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</si>
  <si>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</si>
  <si>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</si>
  <si>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</si>
  <si>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</si>
  <si>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</si>
  <si>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</si>
  <si>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</si>
  <si>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</si>
  <si>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</si>
  <si>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</si>
  <si>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</si>
  <si>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</si>
  <si>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</si>
  <si>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</si>
  <si>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</si>
  <si>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</si>
  <si>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</si>
  <si>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</si>
  <si>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</si>
  <si>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</si>
  <si>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</si>
  <si>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</si>
  <si>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</si>
  <si>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</si>
  <si>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</si>
  <si>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</si>
  <si>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</si>
  <si>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SLEPÝ ROZPOČET</t>
  </si>
  <si>
    <t>Slepý rozpočet</t>
  </si>
  <si>
    <t>Stavební úpravy nebyt. prostor Václavská 7, Brno</t>
  </si>
  <si>
    <t>Nebytové prostory</t>
  </si>
  <si>
    <t>Sanace vlhkosti spodní stavy, rekonstrukce</t>
  </si>
  <si>
    <t>100</t>
  </si>
  <si>
    <t>Ostatní</t>
  </si>
  <si>
    <t>100-1</t>
  </si>
  <si>
    <t xml:space="preserve">Vyhotovení plánu BOZP </t>
  </si>
  <si>
    <t>100-2</t>
  </si>
  <si>
    <t>Dokumentace skutečného provedení 3x tištěná, 1x elektronická forma</t>
  </si>
  <si>
    <t>2</t>
  </si>
  <si>
    <t>Základy a zvláštní zakládání</t>
  </si>
  <si>
    <t>216904391R00</t>
  </si>
  <si>
    <t>Příplatek za ruční dočištění ocelovými kartáči pod omítky,stěrky</t>
  </si>
  <si>
    <t>m2</t>
  </si>
  <si>
    <t>12,24*1,2+14,6*2,5+10,3*1,5+11,1*1,2+3,3*2+5,2*1,5+9,66*2+3,8*0,5+4,08*2,1+1,61*2,5+2,01*2+10,9*1,5+(8,48+1,22)*2+10,1*2+8,19*1,5+4,44*2+(1,6+6,5)*2,5</t>
  </si>
  <si>
    <t>262501172R00</t>
  </si>
  <si>
    <t xml:space="preserve">Vrty injektáží př.kladivy, povrchové do 13 mm </t>
  </si>
  <si>
    <t>m</t>
  </si>
  <si>
    <t>57,55*1,05*12</t>
  </si>
  <si>
    <t>281606214R00</t>
  </si>
  <si>
    <t>Nízkotlaková injektáž cihelného,kamenného zdiva tl.do 100 cm akrylátový gel</t>
  </si>
  <si>
    <t>57,55*1,05</t>
  </si>
  <si>
    <t>289901311111</t>
  </si>
  <si>
    <t xml:space="preserve">Vyčištění otvorů stlačným vzduchem, pr. 12 mm </t>
  </si>
  <si>
    <t>289901311222</t>
  </si>
  <si>
    <t xml:space="preserve">Zaslepení otvorů pr. 12 mm </t>
  </si>
  <si>
    <t>23523014</t>
  </si>
  <si>
    <t>Akrylátový hydrogel, reakční doba min. 5 minut se zkouškou funkčnosti</t>
  </si>
  <si>
    <t>l</t>
  </si>
  <si>
    <t>57,55*1,05*6,8</t>
  </si>
  <si>
    <t>28348001</t>
  </si>
  <si>
    <t>Pakr injektážní plastový schlagpacker</t>
  </si>
  <si>
    <t>kus</t>
  </si>
  <si>
    <t>57,55*1,05*18</t>
  </si>
  <si>
    <t>3</t>
  </si>
  <si>
    <t>Svislé a kompletní konstrukce</t>
  </si>
  <si>
    <t>346244371RT2</t>
  </si>
  <si>
    <t>Zazdívka rýh, potrubí, kapes cihlami tl. 14 cm s použitím suché maltové směsi</t>
  </si>
  <si>
    <t>3,0*0,15</t>
  </si>
  <si>
    <t>380942114R00</t>
  </si>
  <si>
    <t xml:space="preserve">Výztuž helikální 1 x D 10 mm, vrt, cihel. zdivo </t>
  </si>
  <si>
    <t>900      RT4</t>
  </si>
  <si>
    <t>HZS prohlídka statika dodavatele, vyjádření a hodnocení stavu trhlin vč. upřesnění řešení sanace</t>
  </si>
  <si>
    <t>h</t>
  </si>
  <si>
    <t>5</t>
  </si>
  <si>
    <t>Komunikace</t>
  </si>
  <si>
    <t>564541113R00</t>
  </si>
  <si>
    <t xml:space="preserve">Zřízení podsypu/podkladu ze sypaniny tl. 14 cm </t>
  </si>
  <si>
    <t>596215021R00</t>
  </si>
  <si>
    <t xml:space="preserve">Kladení zámkové dlažby tl. 6 cm do drtě tl. 4 cm </t>
  </si>
  <si>
    <t>59245110</t>
  </si>
  <si>
    <t>Dlažba sklad. HOLLAND 20x10x6 cm přírodní</t>
  </si>
  <si>
    <t>6</t>
  </si>
  <si>
    <t>Úpravy povrchu, podlahy</t>
  </si>
  <si>
    <t>601015119RT5</t>
  </si>
  <si>
    <t>Omítka stropů jádrová sanační,ručně tloušťka vrstvy 20 mm</t>
  </si>
  <si>
    <t>601021141RT2</t>
  </si>
  <si>
    <t>Omítka stropů štuková sanační, ručně tloušťka vrstvy 3 mm,</t>
  </si>
  <si>
    <t>602013121RT1</t>
  </si>
  <si>
    <t>Omítka sanační vyrovnávací pod difúzní stěrkytloušťka vrstvy 10 mm (např. Baurex Aqua)</t>
  </si>
  <si>
    <t>(12,24+10,3+11,1+3,3+5,2+9,66+4,08+1,61+2,01+10,9+(8,48+1,22)+10,1+8,19+4,44+(1,6+6,5))*0,5</t>
  </si>
  <si>
    <t>602013123RT3</t>
  </si>
  <si>
    <t>Omítka jádrová sanační tepelně izolační hydrofilní dle specifikace PD tloušťka vrstvy 25 mm</t>
  </si>
  <si>
    <t>12,24*0,7+10,3*1+11,1*0,7+3,3*1,5+5,2*1+9,66*1,5+3,8*0,5+4,08*1,6+1,61*2+2,01*1,5+10,9*1+(8,48+1,22)*1,5+10,1*1,5+8,19*1+4,44*1,5+(1,6+6,5)*2</t>
  </si>
  <si>
    <t>602013124RT5</t>
  </si>
  <si>
    <t>Omítka sanační vyrovnávací  ručně tloušťka vrstvy tloušťka vrstvy 20 mm 80% plochy např. Baurex Aqua</t>
  </si>
  <si>
    <t>(12,24*0,7+10,3*1+11,1*0,7+3,3*1,5+5,2*1+9,66*1,5+3,8*0,5+4,08*1,6+1,61*2+2,01*1,5+10,9*1+(8,48+1,22)*1,5+10,1*1,5+8,19*1+4,44*1,5+(1,6+6,5)*2)*0,8</t>
  </si>
  <si>
    <t>((12,24+10,3+11,1+3,3+5,2+9,66+4,08+1,61+2,01+10,9+(8,48+1,22)+10,1+8,19+4,44+(1,6+6,5))*0,5)*0,8</t>
  </si>
  <si>
    <t>602013152RT1</t>
  </si>
  <si>
    <t>Omítka štuková sanační ručně tloušťka vrstvy 2 mm např. vnitřní vápenný štuk interiér Baurex)</t>
  </si>
  <si>
    <t>602022122RT2</t>
  </si>
  <si>
    <t>Omítka stěn vyrovnávací sanační, ručně tloušťka vrstvy 30 mm, pod obklady</t>
  </si>
  <si>
    <t>(3,7+3,98+4,05)*1,5</t>
  </si>
  <si>
    <t>621401121R00</t>
  </si>
  <si>
    <t>Příplatek k omítce za antisanitrační přednástřik (např. Hydrofobizér)</t>
  </si>
  <si>
    <t>61</t>
  </si>
  <si>
    <t>Upravy povrchů vnitřní</t>
  </si>
  <si>
    <t>612401391RT2</t>
  </si>
  <si>
    <t>Omítka malých ploch vnitřních stěn do 1 m2 s použitím suché maltové směsi</t>
  </si>
  <si>
    <t>63</t>
  </si>
  <si>
    <t>Podlahy a podlahové konstrukce</t>
  </si>
  <si>
    <t>632419106R00</t>
  </si>
  <si>
    <t>Samonivelač. stěrka, ruční zpracování tl.6 mm včet penetrace,dle skutečného rozsahu po broušení</t>
  </si>
  <si>
    <t>64</t>
  </si>
  <si>
    <t>Výplně otvorů</t>
  </si>
  <si>
    <t>642942111RT5</t>
  </si>
  <si>
    <t>Osazení zárubní dveřních ocelových, pl. do 2,5 m2 včetně dodávky zárubně  90 x 197 x 11 cm</t>
  </si>
  <si>
    <t>8</t>
  </si>
  <si>
    <t>Trubní vedení</t>
  </si>
  <si>
    <t>892855111R00</t>
  </si>
  <si>
    <t>Kontrola kanalizace TV kamerou do 15 m rekapit. se skutečná potřeba dle výsledků z 5/2015</t>
  </si>
  <si>
    <t>úsek</t>
  </si>
  <si>
    <t>91</t>
  </si>
  <si>
    <t>Doplňující práce na komunikaci</t>
  </si>
  <si>
    <t>919735124R00</t>
  </si>
  <si>
    <t xml:space="preserve">Řezání stávajícího betonového krytu tl. 15 - 20 cm </t>
  </si>
  <si>
    <t>4*0,5</t>
  </si>
  <si>
    <t>94</t>
  </si>
  <si>
    <t>Lešení a stavební výtahy</t>
  </si>
  <si>
    <t>941955001R00</t>
  </si>
  <si>
    <t xml:space="preserve">Lešení lehké pomocné, výška podlahy do 1,2 m </t>
  </si>
  <si>
    <t>95</t>
  </si>
  <si>
    <t>Dokončovací konstrukce na pozemních stavbách</t>
  </si>
  <si>
    <t>952901111R00</t>
  </si>
  <si>
    <t>Vyčištění budov o výšce podlaží do 4 m průběžný úklid</t>
  </si>
  <si>
    <t>952901411R00</t>
  </si>
  <si>
    <t xml:space="preserve">Vyčištění  objektů - závěrečný úklid </t>
  </si>
  <si>
    <t>96</t>
  </si>
  <si>
    <t>Bourání konstrukcí</t>
  </si>
  <si>
    <t>773991001</t>
  </si>
  <si>
    <t xml:space="preserve">Broušení betonové podlahy původní nátěry </t>
  </si>
  <si>
    <t>965042221RT2</t>
  </si>
  <si>
    <t>Bourání mazanin betonových tl. nad 10 cm, pl. 1 m2 ručně tl. mazaniny 15 - 20 cm pro dešťové svody</t>
  </si>
  <si>
    <t>m3</t>
  </si>
  <si>
    <t>2*0,5*0,15</t>
  </si>
  <si>
    <t>968061125R00</t>
  </si>
  <si>
    <t xml:space="preserve">Vyvěšení dřevěných dveřních křídel pl. do 2 m2 </t>
  </si>
  <si>
    <t>968072455R00</t>
  </si>
  <si>
    <t xml:space="preserve">Vybourání kovových dveřních zárubní pl. do 2 m2 </t>
  </si>
  <si>
    <t>0,9*2,0</t>
  </si>
  <si>
    <t>97</t>
  </si>
  <si>
    <t>Prorážení otvorů</t>
  </si>
  <si>
    <t>978011191R00</t>
  </si>
  <si>
    <t xml:space="preserve">Otlučení omítek vnitřních vápenných stropů do 100% </t>
  </si>
  <si>
    <t>978013191</t>
  </si>
  <si>
    <t>Otlučení omítek vnitřních stěn příplatek za zvýšenou tloušťku až  5 cm</t>
  </si>
  <si>
    <t>(12,24*1,2+14,6*2,5+10,3*1,5+11,1*1,2+3,3*2+5,2*1,5+9,66*2+3,8*0,5+4,08*2,1+1,61*2,5+2,01*2+10,9*1,5+(8,48+1,22)*2+10,1*2+8,19*1,5+4,44*2+(1,6+6,5)*2,5)*0,4</t>
  </si>
  <si>
    <t>978013191R00</t>
  </si>
  <si>
    <t xml:space="preserve">Otlučení omítek vnitřních stěn v rozsahu do 100 % </t>
  </si>
  <si>
    <t>978021191R00</t>
  </si>
  <si>
    <t xml:space="preserve">Otlučení cementových omítek vnitřních stěn do 100% </t>
  </si>
  <si>
    <t>(12,24*1,2+14,6*2,5+10,3*1,5+11,1*1,2+3,3*2+5,2*1,5+9,66*2+3,8*0,5+4,08*2,1+1,61*2,5+2,01*2+10,9*1,5+(8,48+1,22)*2+10,1*2+8,19*1,5+4,44*2+(1,6+6,5)*2,5)*0,6</t>
  </si>
  <si>
    <t>978059531R00</t>
  </si>
  <si>
    <t xml:space="preserve">Odsekání vnitřních obkladů  kerami. stěn nad 2 m2 </t>
  </si>
  <si>
    <t>obklad:(3,7+3,98+4,05)*2,1</t>
  </si>
  <si>
    <t xml:space="preserve"> sokl:(8,5+17,08+9,3)*0,1</t>
  </si>
  <si>
    <t>99</t>
  </si>
  <si>
    <t>Staveništní přesun hmot</t>
  </si>
  <si>
    <t>999281105R00</t>
  </si>
  <si>
    <t xml:space="preserve">Přesun hmot pro opravy a údržbu do výšky 6 m </t>
  </si>
  <si>
    <t>t</t>
  </si>
  <si>
    <t>711</t>
  </si>
  <si>
    <t>Izolace proti vodě</t>
  </si>
  <si>
    <t>711212002R00</t>
  </si>
  <si>
    <t>Stěrka hydroizolační silikátová síranovzdorná pod omítkové souvrství 2x nátěr např. Rozdělovač vody</t>
  </si>
  <si>
    <t>998711101R00</t>
  </si>
  <si>
    <t xml:space="preserve">Přesun hmot pro izolace proti vodě, výšky do 6 m </t>
  </si>
  <si>
    <t>902      R00</t>
  </si>
  <si>
    <t>HZS -kotvení elektro,vytyčení rozvodů vedo. zdivem nezměřitelné práce</t>
  </si>
  <si>
    <t>714</t>
  </si>
  <si>
    <t>Izolace akustické a protiotřesové</t>
  </si>
  <si>
    <t>714110801</t>
  </si>
  <si>
    <t xml:space="preserve">Demontáž  panelů - sololit desek </t>
  </si>
  <si>
    <t>10,65+7,3</t>
  </si>
  <si>
    <t>714110802R00</t>
  </si>
  <si>
    <t xml:space="preserve">Demontáž podkladových roštů obkladů </t>
  </si>
  <si>
    <t>(10,65+7,3)*2</t>
  </si>
  <si>
    <t>998714101R00</t>
  </si>
  <si>
    <t xml:space="preserve">Přesun hmot pro akustická opatření, výšky do 6 m </t>
  </si>
  <si>
    <t>721</t>
  </si>
  <si>
    <t>Vnitřní kanalizace</t>
  </si>
  <si>
    <t>721110915R00</t>
  </si>
  <si>
    <t xml:space="preserve">Oprava - propojení dosavadního potrubí DN 100 </t>
  </si>
  <si>
    <t>721242111R00</t>
  </si>
  <si>
    <t xml:space="preserve">Lapač střešních splavenin PP HL660 D 110 mm </t>
  </si>
  <si>
    <t>721-1</t>
  </si>
  <si>
    <t>oprava vnitřních rozvodů ZTI, UT rezerva, dle odsouhlasení objednatelem</t>
  </si>
  <si>
    <t>komple</t>
  </si>
  <si>
    <t>998721101R00</t>
  </si>
  <si>
    <t xml:space="preserve">Přesun hmot pro vnitřní kanalizaci, výšky do 6 m </t>
  </si>
  <si>
    <t>764</t>
  </si>
  <si>
    <t>Konstrukce klempířské</t>
  </si>
  <si>
    <t>764454202R00</t>
  </si>
  <si>
    <t xml:space="preserve">Odpadní trouby z Pz plechu, kruhové, D 100 mm </t>
  </si>
  <si>
    <t>1*1,0</t>
  </si>
  <si>
    <t>998764201R00</t>
  </si>
  <si>
    <t xml:space="preserve">Přesun hmot pro klempířské konstr., výšky do 6 m </t>
  </si>
  <si>
    <t>766</t>
  </si>
  <si>
    <t>Konstrukce truhlářské</t>
  </si>
  <si>
    <t>766661112R00</t>
  </si>
  <si>
    <t>Montáž dveří do zárubně,otevíravých 1kř. komplet včetně kování, zámku</t>
  </si>
  <si>
    <t>766695212R00</t>
  </si>
  <si>
    <t xml:space="preserve">Montáž prahů dveří jednokřídlových š. do 10 cm </t>
  </si>
  <si>
    <t>61160222</t>
  </si>
  <si>
    <t>Dveře vnitřní hladké plné 1 kříd. 90x197 lak C</t>
  </si>
  <si>
    <t>61187176</t>
  </si>
  <si>
    <t>Prah dubový délka 90 cm šířka 10 cm tl. 2 cm</t>
  </si>
  <si>
    <t>998766101R00</t>
  </si>
  <si>
    <t xml:space="preserve">Přesun hmot pro truhlářské konstr., výšky do 6 m </t>
  </si>
  <si>
    <t>771</t>
  </si>
  <si>
    <t>Podlahy z dlaždic a obklady</t>
  </si>
  <si>
    <t>771445014RT2</t>
  </si>
  <si>
    <t xml:space="preserve">Obklad soklíků hutných, rovných,tmel,v.do 100 mm </t>
  </si>
  <si>
    <t>(32,08+13,7+18,2+1,61+2,01)</t>
  </si>
  <si>
    <t>771578011R00</t>
  </si>
  <si>
    <t xml:space="preserve">Spára podlaha - stěna, silikonem </t>
  </si>
  <si>
    <t>obklad:3,7+3,98+4,05</t>
  </si>
  <si>
    <t>sokl:(32,08+13,7+18,2+1,61+2,01)</t>
  </si>
  <si>
    <t>59764241</t>
  </si>
  <si>
    <t>Dlažba Taurus Granit matná sokl 300x80x9 mm</t>
  </si>
  <si>
    <t>(32,08+13,7+18,2+1,61+2,01)/0,3*1,05</t>
  </si>
  <si>
    <t>998771101R00</t>
  </si>
  <si>
    <t xml:space="preserve">Přesun hmot pro podlahy z dlaždic, výšky do 6 m </t>
  </si>
  <si>
    <t>777</t>
  </si>
  <si>
    <t>Podlahy ze syntetických hmot</t>
  </si>
  <si>
    <t>777645210R00</t>
  </si>
  <si>
    <t xml:space="preserve">Nátěr podlah polyuretanový ast 100, 2x, s tmelením </t>
  </si>
  <si>
    <t>998777201R00</t>
  </si>
  <si>
    <t xml:space="preserve">Přesun hmot pro podlahy syntetické, výšky do 6 m </t>
  </si>
  <si>
    <t>781</t>
  </si>
  <si>
    <t>Obklady keramické</t>
  </si>
  <si>
    <t>781475114R00</t>
  </si>
  <si>
    <t xml:space="preserve">Obklad vnitřní stěn keramický, do tmele, 20x20 cm </t>
  </si>
  <si>
    <t>597813600</t>
  </si>
  <si>
    <t>Obkládačka Color One 19,8x19,8 bílá mat</t>
  </si>
  <si>
    <t>(3,7+3,98+4,05)*1,5*1,05</t>
  </si>
  <si>
    <t>998781101R00</t>
  </si>
  <si>
    <t xml:space="preserve">Přesun hmot pro obklady keramické, výšky do 6 m </t>
  </si>
  <si>
    <t>784</t>
  </si>
  <si>
    <t>Malby</t>
  </si>
  <si>
    <t>783801812R00</t>
  </si>
  <si>
    <t xml:space="preserve">Odstranění nátěrů z omítek stěn, oškrabáním </t>
  </si>
  <si>
    <t>784165711R00</t>
  </si>
  <si>
    <t xml:space="preserve">Malba tekutá Hetline SAN, bílá, bez penetrace,1x </t>
  </si>
  <si>
    <t>s. omítka stěn:12,24*0,7+10,3*1+11,1*0,7+3,3*1,5+5,2*1+9,66*1,5+3,8*0,5+4,08*1,6+1,61*2+2,01*1,5+10,9*1+(8,48+1,22)*1,5+10,1*1,5+8,19*1+4,44*1,5+(1,6+6,5)*2</t>
  </si>
  <si>
    <t>s. omítka stěn:(12,24+10,3+11,1+3,3+5,2+9,66+4,08+1,61+2,01+10,9+(8,48+1,22)+10,1+8,19+4,44+(1,6+6,5))*0,5</t>
  </si>
  <si>
    <t>oškrabání:130</t>
  </si>
  <si>
    <t>strop:13,4700</t>
  </si>
  <si>
    <t>784414301R00</t>
  </si>
  <si>
    <t xml:space="preserve">Penetrace podkladu nátěrem vnitřní 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</si>
  <si>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</si>
  <si>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</si>
  <si>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</si>
  <si>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</si>
  <si>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</si>
  <si>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</si>
  <si>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</si>
  <si>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</si>
  <si>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</si>
  <si>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</si>
  <si>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979999997R00</t>
  </si>
  <si>
    <t xml:space="preserve">Poplatek za skládku čistá suť - DUFONEV Brno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</si>
  <si>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</si>
  <si>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</si>
  <si>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</si>
  <si>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</si>
  <si>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</si>
  <si>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</si>
  <si>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</si>
  <si>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</si>
  <si>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SAREP a.s., Jezerůvky 525/7, 621 00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</si>
</sst>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10" sqref="C10:E1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</v>
      </c>
      <c r="D2" s="5" t="str">
        <f>Rekapitulace!G2</f>
        <v>Sanace vlhkosti spodní stavy, rekonstrukce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73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73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10" t="s">
        <v>328</v>
      </c>
      <c r="D8" s="210"/>
      <c r="E8" s="211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10" t="str">
        <f>Projektant</f>
        <v>SAREP a.s., Jezerůvky 525/7, 621 00 Brno</v>
      </c>
      <c r="D9" s="210"/>
      <c r="E9" s="211"/>
      <c r="F9" s="13"/>
      <c r="G9" s="34"/>
      <c r="H9" s="35"/>
    </row>
    <row r="10" spans="1:57" x14ac:dyDescent="0.2">
      <c r="A10" s="29" t="s">
        <v>14</v>
      </c>
      <c r="B10" s="13"/>
      <c r="C10" s="210"/>
      <c r="D10" s="210"/>
      <c r="E10" s="210"/>
      <c r="F10" s="36"/>
      <c r="G10" s="37"/>
      <c r="H10" s="38"/>
    </row>
    <row r="11" spans="1:57" ht="13.5" customHeight="1" x14ac:dyDescent="0.2">
      <c r="A11" s="29" t="s">
        <v>15</v>
      </c>
      <c r="B11" s="13"/>
      <c r="C11" s="210"/>
      <c r="D11" s="210"/>
      <c r="E11" s="210"/>
      <c r="F11" s="39" t="s">
        <v>16</v>
      </c>
      <c r="G11" s="40">
        <v>1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12"/>
      <c r="D12" s="212"/>
      <c r="E12" s="212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Rekapitulace!A37</f>
        <v>Ztížené výrobní podmínky</v>
      </c>
      <c r="E15" s="58"/>
      <c r="F15" s="59"/>
      <c r="G15" s="56">
        <f>Rekapitulace!I37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Rekapitulace!A38</f>
        <v>Oborová přirážka</v>
      </c>
      <c r="E16" s="60"/>
      <c r="F16" s="61"/>
      <c r="G16" s="56">
        <f>Rekapitulace!I38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Rekapitulace!A39</f>
        <v>Přesun stavebních kapacit</v>
      </c>
      <c r="E17" s="60"/>
      <c r="F17" s="61"/>
      <c r="G17" s="56">
        <f>Rekapitulace!I39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Rekapitulace!A40</f>
        <v>Mimostaveništní doprava</v>
      </c>
      <c r="E18" s="60"/>
      <c r="F18" s="61"/>
      <c r="G18" s="56">
        <f>Rekapitulace!I40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Rekapitulace!A41</f>
        <v>Zařízení staveniště</v>
      </c>
      <c r="E19" s="60"/>
      <c r="F19" s="61"/>
      <c r="G19" s="56">
        <f>Rekapitulace!I41</f>
        <v>0</v>
      </c>
    </row>
    <row r="20" spans="1:7" ht="15.95" customHeight="1" x14ac:dyDescent="0.2">
      <c r="A20" s="64"/>
      <c r="B20" s="55"/>
      <c r="C20" s="56"/>
      <c r="D20" s="9" t="str">
        <f>Rekapitulace!A42</f>
        <v>Provoz investora</v>
      </c>
      <c r="E20" s="60"/>
      <c r="F20" s="61"/>
      <c r="G20" s="56">
        <f>Rekapitulace!I42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Rekapitulace!A43</f>
        <v>Kompletační činnost (IČD)</v>
      </c>
      <c r="E21" s="60"/>
      <c r="F21" s="61"/>
      <c r="G21" s="56">
        <f>Rekapitulace!I43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3" t="s">
        <v>33</v>
      </c>
      <c r="B23" s="214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21</v>
      </c>
      <c r="D30" s="86" t="s">
        <v>43</v>
      </c>
      <c r="E30" s="88"/>
      <c r="F30" s="205">
        <f>C23-F32</f>
        <v>0</v>
      </c>
      <c r="G30" s="206"/>
    </row>
    <row r="31" spans="1:7" x14ac:dyDescent="0.2">
      <c r="A31" s="85" t="s">
        <v>44</v>
      </c>
      <c r="B31" s="86"/>
      <c r="C31" s="87">
        <f>SazbaDPH1</f>
        <v>21</v>
      </c>
      <c r="D31" s="86" t="s">
        <v>45</v>
      </c>
      <c r="E31" s="88"/>
      <c r="F31" s="205">
        <f>ROUND(PRODUCT(F30,C31/100),0)</f>
        <v>0</v>
      </c>
      <c r="G31" s="206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05">
        <v>0</v>
      </c>
      <c r="G32" s="206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05">
        <f>ROUND(PRODUCT(F32,C33/100),0)</f>
        <v>0</v>
      </c>
      <c r="G33" s="206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07">
        <f>ROUND(SUM(F30:F33),0)</f>
        <v>0</v>
      </c>
      <c r="G34" s="208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09"/>
      <c r="C37" s="209"/>
      <c r="D37" s="209"/>
      <c r="E37" s="209"/>
      <c r="F37" s="209"/>
      <c r="G37" s="209"/>
      <c r="H37" t="s">
        <v>5</v>
      </c>
    </row>
    <row r="38" spans="1:8" ht="12.75" customHeight="1" x14ac:dyDescent="0.2">
      <c r="A38" s="96"/>
      <c r="B38" s="209"/>
      <c r="C38" s="209"/>
      <c r="D38" s="209"/>
      <c r="E38" s="209"/>
      <c r="F38" s="209"/>
      <c r="G38" s="209"/>
      <c r="H38" t="s">
        <v>5</v>
      </c>
    </row>
    <row r="39" spans="1:8" x14ac:dyDescent="0.2">
      <c r="A39" s="96"/>
      <c r="B39" s="209"/>
      <c r="C39" s="209"/>
      <c r="D39" s="209"/>
      <c r="E39" s="209"/>
      <c r="F39" s="209"/>
      <c r="G39" s="209"/>
      <c r="H39" t="s">
        <v>5</v>
      </c>
    </row>
    <row r="40" spans="1:8" x14ac:dyDescent="0.2">
      <c r="A40" s="96"/>
      <c r="B40" s="209"/>
      <c r="C40" s="209"/>
      <c r="D40" s="209"/>
      <c r="E40" s="209"/>
      <c r="F40" s="209"/>
      <c r="G40" s="209"/>
      <c r="H40" t="s">
        <v>5</v>
      </c>
    </row>
    <row r="41" spans="1:8" x14ac:dyDescent="0.2">
      <c r="A41" s="96"/>
      <c r="B41" s="209"/>
      <c r="C41" s="209"/>
      <c r="D41" s="209"/>
      <c r="E41" s="209"/>
      <c r="F41" s="209"/>
      <c r="G41" s="209"/>
      <c r="H41" t="s">
        <v>5</v>
      </c>
    </row>
    <row r="42" spans="1:8" x14ac:dyDescent="0.2">
      <c r="A42" s="96"/>
      <c r="B42" s="209"/>
      <c r="C42" s="209"/>
      <c r="D42" s="209"/>
      <c r="E42" s="209"/>
      <c r="F42" s="209"/>
      <c r="G42" s="209"/>
      <c r="H42" t="s">
        <v>5</v>
      </c>
    </row>
    <row r="43" spans="1:8" x14ac:dyDescent="0.2">
      <c r="A43" s="96"/>
      <c r="B43" s="209"/>
      <c r="C43" s="209"/>
      <c r="D43" s="209"/>
      <c r="E43" s="209"/>
      <c r="F43" s="209"/>
      <c r="G43" s="209"/>
      <c r="H43" t="s">
        <v>5</v>
      </c>
    </row>
    <row r="44" spans="1:8" x14ac:dyDescent="0.2">
      <c r="A44" s="96"/>
      <c r="B44" s="209"/>
      <c r="C44" s="209"/>
      <c r="D44" s="209"/>
      <c r="E44" s="209"/>
      <c r="F44" s="209"/>
      <c r="G44" s="209"/>
      <c r="H44" t="s">
        <v>5</v>
      </c>
    </row>
    <row r="45" spans="1:8" ht="0.75" customHeight="1" x14ac:dyDescent="0.2">
      <c r="A45" s="96"/>
      <c r="B45" s="209"/>
      <c r="C45" s="209"/>
      <c r="D45" s="209"/>
      <c r="E45" s="209"/>
      <c r="F45" s="209"/>
      <c r="G45" s="209"/>
      <c r="H45" t="s">
        <v>5</v>
      </c>
    </row>
    <row r="46" spans="1:8" x14ac:dyDescent="0.2">
      <c r="B46" s="204"/>
      <c r="C46" s="204"/>
      <c r="D46" s="204"/>
      <c r="E46" s="204"/>
      <c r="F46" s="204"/>
      <c r="G46" s="204"/>
    </row>
    <row r="47" spans="1:8" x14ac:dyDescent="0.2">
      <c r="B47" s="204"/>
      <c r="C47" s="204"/>
      <c r="D47" s="204"/>
      <c r="E47" s="204"/>
      <c r="F47" s="204"/>
      <c r="G47" s="204"/>
    </row>
    <row r="48" spans="1:8" x14ac:dyDescent="0.2">
      <c r="B48" s="204"/>
      <c r="C48" s="204"/>
      <c r="D48" s="204"/>
      <c r="E48" s="204"/>
      <c r="F48" s="204"/>
      <c r="G48" s="204"/>
    </row>
    <row r="49" spans="2:7" x14ac:dyDescent="0.2">
      <c r="B49" s="204"/>
      <c r="C49" s="204"/>
      <c r="D49" s="204"/>
      <c r="E49" s="204"/>
      <c r="F49" s="204"/>
      <c r="G49" s="204"/>
    </row>
    <row r="50" spans="2:7" x14ac:dyDescent="0.2">
      <c r="B50" s="204"/>
      <c r="C50" s="204"/>
      <c r="D50" s="204"/>
      <c r="E50" s="204"/>
      <c r="F50" s="204"/>
      <c r="G50" s="204"/>
    </row>
    <row r="51" spans="2:7" x14ac:dyDescent="0.2">
      <c r="B51" s="204"/>
      <c r="C51" s="204"/>
      <c r="D51" s="204"/>
      <c r="E51" s="204"/>
      <c r="F51" s="204"/>
      <c r="G51" s="204"/>
    </row>
    <row r="52" spans="2:7" x14ac:dyDescent="0.2">
      <c r="B52" s="204"/>
      <c r="C52" s="204"/>
      <c r="D52" s="204"/>
      <c r="E52" s="204"/>
      <c r="F52" s="204"/>
      <c r="G52" s="204"/>
    </row>
    <row r="53" spans="2:7" x14ac:dyDescent="0.2">
      <c r="B53" s="204"/>
      <c r="C53" s="204"/>
      <c r="D53" s="204"/>
      <c r="E53" s="204"/>
      <c r="F53" s="204"/>
      <c r="G53" s="204"/>
    </row>
    <row r="54" spans="2:7" x14ac:dyDescent="0.2">
      <c r="B54" s="204"/>
      <c r="C54" s="204"/>
      <c r="D54" s="204"/>
      <c r="E54" s="204"/>
      <c r="F54" s="204"/>
      <c r="G54" s="204"/>
    </row>
    <row r="55" spans="2:7" x14ac:dyDescent="0.2">
      <c r="B55" s="204"/>
      <c r="C55" s="204"/>
      <c r="D55" s="204"/>
      <c r="E55" s="204"/>
      <c r="F55" s="204"/>
      <c r="G55" s="204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6"/>
  <sheetViews>
    <sheetView workbookViewId="0">
      <selection activeCell="H45" sqref="H45:I4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5" t="s">
        <v>48</v>
      </c>
      <c r="B1" s="216"/>
      <c r="C1" s="97" t="str">
        <f>CONCATENATE(cislostavby," ",nazevstavby)</f>
        <v>1 Stavební úpravy nebyt. prostor Václavská 7, Brno</v>
      </c>
      <c r="D1" s="98"/>
      <c r="E1" s="99"/>
      <c r="F1" s="98"/>
      <c r="G1" s="100" t="s">
        <v>49</v>
      </c>
      <c r="H1" s="101" t="s">
        <v>73</v>
      </c>
      <c r="I1" s="102"/>
    </row>
    <row r="2" spans="1:9" ht="13.5" thickBot="1" x14ac:dyDescent="0.25">
      <c r="A2" s="217" t="s">
        <v>50</v>
      </c>
      <c r="B2" s="218"/>
      <c r="C2" s="103" t="str">
        <f>CONCATENATE(cisloobjektu," ",nazevobjektu)</f>
        <v>1 Nebytové prostory</v>
      </c>
      <c r="D2" s="104"/>
      <c r="E2" s="105"/>
      <c r="F2" s="104"/>
      <c r="G2" s="219" t="s">
        <v>80</v>
      </c>
      <c r="H2" s="220"/>
      <c r="I2" s="221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 x14ac:dyDescent="0.2">
      <c r="A7" s="200" t="str">
        <f>Položky!B7</f>
        <v>100</v>
      </c>
      <c r="B7" s="115" t="str">
        <f>Položky!C7</f>
        <v>Ostatní</v>
      </c>
      <c r="C7" s="66"/>
      <c r="D7" s="116"/>
      <c r="E7" s="201">
        <f>Položky!BA10</f>
        <v>0</v>
      </c>
      <c r="F7" s="202">
        <f>Položky!BB10</f>
        <v>0</v>
      </c>
      <c r="G7" s="202">
        <f>Položky!BC10</f>
        <v>0</v>
      </c>
      <c r="H7" s="202">
        <f>Položky!BD10</f>
        <v>0</v>
      </c>
      <c r="I7" s="203">
        <f>Položky!BE10</f>
        <v>0</v>
      </c>
    </row>
    <row r="8" spans="1:9" s="35" customFormat="1" x14ac:dyDescent="0.2">
      <c r="A8" s="200" t="str">
        <f>Položky!B11</f>
        <v>2</v>
      </c>
      <c r="B8" s="115" t="str">
        <f>Položky!C11</f>
        <v>Základy a zvláštní zakládání</v>
      </c>
      <c r="C8" s="66"/>
      <c r="D8" s="116"/>
      <c r="E8" s="201">
        <f>Položky!BA26</f>
        <v>0</v>
      </c>
      <c r="F8" s="202">
        <f>Položky!BB26</f>
        <v>0</v>
      </c>
      <c r="G8" s="202">
        <f>Položky!BC26</f>
        <v>0</v>
      </c>
      <c r="H8" s="202">
        <f>Položky!BD26</f>
        <v>0</v>
      </c>
      <c r="I8" s="203">
        <f>Položky!BE26</f>
        <v>0</v>
      </c>
    </row>
    <row r="9" spans="1:9" s="35" customFormat="1" x14ac:dyDescent="0.2">
      <c r="A9" s="200" t="str">
        <f>Položky!B27</f>
        <v>3</v>
      </c>
      <c r="B9" s="115" t="str">
        <f>Položky!C27</f>
        <v>Svislé a kompletní konstrukce</v>
      </c>
      <c r="C9" s="66"/>
      <c r="D9" s="116"/>
      <c r="E9" s="201">
        <f>Položky!BA32</f>
        <v>0</v>
      </c>
      <c r="F9" s="202">
        <f>Položky!BB32</f>
        <v>0</v>
      </c>
      <c r="G9" s="202">
        <f>Položky!BC32</f>
        <v>0</v>
      </c>
      <c r="H9" s="202">
        <f>Položky!BD32</f>
        <v>0</v>
      </c>
      <c r="I9" s="203">
        <f>Položky!BE32</f>
        <v>0</v>
      </c>
    </row>
    <row r="10" spans="1:9" s="35" customFormat="1" x14ac:dyDescent="0.2">
      <c r="A10" s="200" t="str">
        <f>Položky!B33</f>
        <v>5</v>
      </c>
      <c r="B10" s="115" t="str">
        <f>Položky!C33</f>
        <v>Komunikace</v>
      </c>
      <c r="C10" s="66"/>
      <c r="D10" s="116"/>
      <c r="E10" s="201">
        <f>Položky!BA37</f>
        <v>0</v>
      </c>
      <c r="F10" s="202">
        <f>Položky!BB37</f>
        <v>0</v>
      </c>
      <c r="G10" s="202">
        <f>Položky!BC37</f>
        <v>0</v>
      </c>
      <c r="H10" s="202">
        <f>Položky!BD37</f>
        <v>0</v>
      </c>
      <c r="I10" s="203">
        <f>Položky!BE37</f>
        <v>0</v>
      </c>
    </row>
    <row r="11" spans="1:9" s="35" customFormat="1" x14ac:dyDescent="0.2">
      <c r="A11" s="200" t="str">
        <f>Položky!B38</f>
        <v>6</v>
      </c>
      <c r="B11" s="115" t="str">
        <f>Položky!C38</f>
        <v>Úpravy povrchu, podlahy</v>
      </c>
      <c r="C11" s="66"/>
      <c r="D11" s="116"/>
      <c r="E11" s="201">
        <f>Položky!BA56</f>
        <v>0</v>
      </c>
      <c r="F11" s="202">
        <f>Položky!BB56</f>
        <v>0</v>
      </c>
      <c r="G11" s="202">
        <f>Položky!BC56</f>
        <v>0</v>
      </c>
      <c r="H11" s="202">
        <f>Položky!BD56</f>
        <v>0</v>
      </c>
      <c r="I11" s="203">
        <f>Položky!BE56</f>
        <v>0</v>
      </c>
    </row>
    <row r="12" spans="1:9" s="35" customFormat="1" x14ac:dyDescent="0.2">
      <c r="A12" s="200" t="str">
        <f>Položky!B57</f>
        <v>61</v>
      </c>
      <c r="B12" s="115" t="str">
        <f>Položky!C57</f>
        <v>Upravy povrchů vnitřní</v>
      </c>
      <c r="C12" s="66"/>
      <c r="D12" s="116"/>
      <c r="E12" s="201">
        <f>Položky!BA59</f>
        <v>0</v>
      </c>
      <c r="F12" s="202">
        <f>Položky!BB59</f>
        <v>0</v>
      </c>
      <c r="G12" s="202">
        <f>Položky!BC59</f>
        <v>0</v>
      </c>
      <c r="H12" s="202">
        <f>Položky!BD59</f>
        <v>0</v>
      </c>
      <c r="I12" s="203">
        <f>Položky!BE59</f>
        <v>0</v>
      </c>
    </row>
    <row r="13" spans="1:9" s="35" customFormat="1" x14ac:dyDescent="0.2">
      <c r="A13" s="200" t="str">
        <f>Položky!B60</f>
        <v>63</v>
      </c>
      <c r="B13" s="115" t="str">
        <f>Položky!C60</f>
        <v>Podlahy a podlahové konstrukce</v>
      </c>
      <c r="C13" s="66"/>
      <c r="D13" s="116"/>
      <c r="E13" s="201">
        <f>Položky!BA62</f>
        <v>0</v>
      </c>
      <c r="F13" s="202">
        <f>Položky!BB62</f>
        <v>0</v>
      </c>
      <c r="G13" s="202">
        <f>Položky!BC62</f>
        <v>0</v>
      </c>
      <c r="H13" s="202">
        <f>Položky!BD62</f>
        <v>0</v>
      </c>
      <c r="I13" s="203">
        <f>Položky!BE62</f>
        <v>0</v>
      </c>
    </row>
    <row r="14" spans="1:9" s="35" customFormat="1" x14ac:dyDescent="0.2">
      <c r="A14" s="200" t="str">
        <f>Položky!B63</f>
        <v>64</v>
      </c>
      <c r="B14" s="115" t="str">
        <f>Položky!C63</f>
        <v>Výplně otvorů</v>
      </c>
      <c r="C14" s="66"/>
      <c r="D14" s="116"/>
      <c r="E14" s="201">
        <f>Položky!BA65</f>
        <v>0</v>
      </c>
      <c r="F14" s="202">
        <f>Položky!BB65</f>
        <v>0</v>
      </c>
      <c r="G14" s="202">
        <f>Položky!BC65</f>
        <v>0</v>
      </c>
      <c r="H14" s="202">
        <f>Položky!BD65</f>
        <v>0</v>
      </c>
      <c r="I14" s="203">
        <f>Položky!BE65</f>
        <v>0</v>
      </c>
    </row>
    <row r="15" spans="1:9" s="35" customFormat="1" x14ac:dyDescent="0.2">
      <c r="A15" s="200" t="str">
        <f>Položky!B66</f>
        <v>8</v>
      </c>
      <c r="B15" s="115" t="str">
        <f>Položky!C66</f>
        <v>Trubní vedení</v>
      </c>
      <c r="C15" s="66"/>
      <c r="D15" s="116"/>
      <c r="E15" s="201">
        <f>Položky!BA68</f>
        <v>0</v>
      </c>
      <c r="F15" s="202">
        <f>Položky!BB68</f>
        <v>0</v>
      </c>
      <c r="G15" s="202">
        <f>Položky!BC68</f>
        <v>0</v>
      </c>
      <c r="H15" s="202">
        <f>Položky!BD68</f>
        <v>0</v>
      </c>
      <c r="I15" s="203">
        <f>Položky!BE68</f>
        <v>0</v>
      </c>
    </row>
    <row r="16" spans="1:9" s="35" customFormat="1" x14ac:dyDescent="0.2">
      <c r="A16" s="200" t="str">
        <f>Položky!B69</f>
        <v>91</v>
      </c>
      <c r="B16" s="115" t="str">
        <f>Položky!C69</f>
        <v>Doplňující práce na komunikaci</v>
      </c>
      <c r="C16" s="66"/>
      <c r="D16" s="116"/>
      <c r="E16" s="201">
        <f>Položky!BA72</f>
        <v>0</v>
      </c>
      <c r="F16" s="202">
        <f>Položky!BB72</f>
        <v>0</v>
      </c>
      <c r="G16" s="202">
        <f>Položky!BC72</f>
        <v>0</v>
      </c>
      <c r="H16" s="202">
        <f>Položky!BD72</f>
        <v>0</v>
      </c>
      <c r="I16" s="203">
        <f>Položky!BE72</f>
        <v>0</v>
      </c>
    </row>
    <row r="17" spans="1:9" s="35" customFormat="1" x14ac:dyDescent="0.2">
      <c r="A17" s="200" t="str">
        <f>Položky!B73</f>
        <v>94</v>
      </c>
      <c r="B17" s="115" t="str">
        <f>Položky!C73</f>
        <v>Lešení a stavební výtahy</v>
      </c>
      <c r="C17" s="66"/>
      <c r="D17" s="116"/>
      <c r="E17" s="201">
        <f>Položky!BA75</f>
        <v>0</v>
      </c>
      <c r="F17" s="202">
        <f>Položky!BB75</f>
        <v>0</v>
      </c>
      <c r="G17" s="202">
        <f>Položky!BC75</f>
        <v>0</v>
      </c>
      <c r="H17" s="202">
        <f>Položky!BD75</f>
        <v>0</v>
      </c>
      <c r="I17" s="203">
        <f>Položky!BE75</f>
        <v>0</v>
      </c>
    </row>
    <row r="18" spans="1:9" s="35" customFormat="1" x14ac:dyDescent="0.2">
      <c r="A18" s="200" t="str">
        <f>Položky!B76</f>
        <v>95</v>
      </c>
      <c r="B18" s="115" t="str">
        <f>Položky!C76</f>
        <v>Dokončovací konstrukce na pozemních stavbách</v>
      </c>
      <c r="C18" s="66"/>
      <c r="D18" s="116"/>
      <c r="E18" s="201">
        <f>Položky!BA79</f>
        <v>0</v>
      </c>
      <c r="F18" s="202">
        <f>Položky!BB79</f>
        <v>0</v>
      </c>
      <c r="G18" s="202">
        <f>Položky!BC79</f>
        <v>0</v>
      </c>
      <c r="H18" s="202">
        <f>Položky!BD79</f>
        <v>0</v>
      </c>
      <c r="I18" s="203">
        <f>Položky!BE79</f>
        <v>0</v>
      </c>
    </row>
    <row r="19" spans="1:9" s="35" customFormat="1" x14ac:dyDescent="0.2">
      <c r="A19" s="200" t="str">
        <f>Položky!B80</f>
        <v>96</v>
      </c>
      <c r="B19" s="115" t="str">
        <f>Položky!C80</f>
        <v>Bourání konstrukcí</v>
      </c>
      <c r="C19" s="66"/>
      <c r="D19" s="116"/>
      <c r="E19" s="201">
        <f>Položky!BA87</f>
        <v>0</v>
      </c>
      <c r="F19" s="202">
        <f>Položky!BB87</f>
        <v>0</v>
      </c>
      <c r="G19" s="202">
        <f>Položky!BC87</f>
        <v>0</v>
      </c>
      <c r="H19" s="202">
        <f>Položky!BD87</f>
        <v>0</v>
      </c>
      <c r="I19" s="203">
        <f>Položky!BE87</f>
        <v>0</v>
      </c>
    </row>
    <row r="20" spans="1:9" s="35" customFormat="1" x14ac:dyDescent="0.2">
      <c r="A20" s="200" t="str">
        <f>Položky!B88</f>
        <v>97</v>
      </c>
      <c r="B20" s="115" t="str">
        <f>Položky!C88</f>
        <v>Prorážení otvorů</v>
      </c>
      <c r="C20" s="66"/>
      <c r="D20" s="116"/>
      <c r="E20" s="201">
        <f>Položky!BA99</f>
        <v>0</v>
      </c>
      <c r="F20" s="202">
        <f>Položky!BB99</f>
        <v>0</v>
      </c>
      <c r="G20" s="202">
        <f>Položky!BC99</f>
        <v>0</v>
      </c>
      <c r="H20" s="202">
        <f>Položky!BD99</f>
        <v>0</v>
      </c>
      <c r="I20" s="203">
        <f>Položky!BE99</f>
        <v>0</v>
      </c>
    </row>
    <row r="21" spans="1:9" s="35" customFormat="1" x14ac:dyDescent="0.2">
      <c r="A21" s="200" t="str">
        <f>Položky!B100</f>
        <v>99</v>
      </c>
      <c r="B21" s="115" t="str">
        <f>Položky!C100</f>
        <v>Staveništní přesun hmot</v>
      </c>
      <c r="C21" s="66"/>
      <c r="D21" s="116"/>
      <c r="E21" s="201">
        <f>Položky!BA102</f>
        <v>0</v>
      </c>
      <c r="F21" s="202">
        <f>Položky!BB102</f>
        <v>0</v>
      </c>
      <c r="G21" s="202">
        <f>Položky!BC102</f>
        <v>0</v>
      </c>
      <c r="H21" s="202">
        <f>Položky!BD102</f>
        <v>0</v>
      </c>
      <c r="I21" s="203">
        <f>Položky!BE102</f>
        <v>0</v>
      </c>
    </row>
    <row r="22" spans="1:9" s="35" customFormat="1" x14ac:dyDescent="0.2">
      <c r="A22" s="200" t="str">
        <f>Položky!B103</f>
        <v>711</v>
      </c>
      <c r="B22" s="115" t="str">
        <f>Položky!C103</f>
        <v>Izolace proti vodě</v>
      </c>
      <c r="C22" s="66"/>
      <c r="D22" s="116"/>
      <c r="E22" s="201">
        <f>Položky!BA108</f>
        <v>0</v>
      </c>
      <c r="F22" s="202">
        <f>Položky!BB108</f>
        <v>0</v>
      </c>
      <c r="G22" s="202">
        <f>Položky!BC108</f>
        <v>0</v>
      </c>
      <c r="H22" s="202">
        <f>Položky!BD108</f>
        <v>0</v>
      </c>
      <c r="I22" s="203">
        <f>Položky!BE108</f>
        <v>0</v>
      </c>
    </row>
    <row r="23" spans="1:9" s="35" customFormat="1" x14ac:dyDescent="0.2">
      <c r="A23" s="200" t="str">
        <f>Položky!B109</f>
        <v>714</v>
      </c>
      <c r="B23" s="115" t="str">
        <f>Položky!C109</f>
        <v>Izolace akustické a protiotřesové</v>
      </c>
      <c r="C23" s="66"/>
      <c r="D23" s="116"/>
      <c r="E23" s="201">
        <f>Položky!BA115</f>
        <v>0</v>
      </c>
      <c r="F23" s="202">
        <f>Položky!BB115</f>
        <v>0</v>
      </c>
      <c r="G23" s="202">
        <f>Položky!BC115</f>
        <v>0</v>
      </c>
      <c r="H23" s="202">
        <f>Položky!BD115</f>
        <v>0</v>
      </c>
      <c r="I23" s="203">
        <f>Položky!BE115</f>
        <v>0</v>
      </c>
    </row>
    <row r="24" spans="1:9" s="35" customFormat="1" x14ac:dyDescent="0.2">
      <c r="A24" s="200" t="str">
        <f>Položky!B116</f>
        <v>721</v>
      </c>
      <c r="B24" s="115" t="str">
        <f>Položky!C116</f>
        <v>Vnitřní kanalizace</v>
      </c>
      <c r="C24" s="66"/>
      <c r="D24" s="116"/>
      <c r="E24" s="201">
        <f>Položky!BA121</f>
        <v>0</v>
      </c>
      <c r="F24" s="202">
        <f>Položky!BB121</f>
        <v>0</v>
      </c>
      <c r="G24" s="202">
        <f>Položky!BC121</f>
        <v>0</v>
      </c>
      <c r="H24" s="202">
        <f>Položky!BD121</f>
        <v>0</v>
      </c>
      <c r="I24" s="203">
        <f>Položky!BE121</f>
        <v>0</v>
      </c>
    </row>
    <row r="25" spans="1:9" s="35" customFormat="1" x14ac:dyDescent="0.2">
      <c r="A25" s="200" t="str">
        <f>Položky!B122</f>
        <v>764</v>
      </c>
      <c r="B25" s="115" t="str">
        <f>Položky!C122</f>
        <v>Konstrukce klempířské</v>
      </c>
      <c r="C25" s="66"/>
      <c r="D25" s="116"/>
      <c r="E25" s="201">
        <f>Položky!BA126</f>
        <v>0</v>
      </c>
      <c r="F25" s="202">
        <f>Položky!BB126</f>
        <v>0</v>
      </c>
      <c r="G25" s="202">
        <f>Položky!BC126</f>
        <v>0</v>
      </c>
      <c r="H25" s="202">
        <f>Položky!BD126</f>
        <v>0</v>
      </c>
      <c r="I25" s="203">
        <f>Položky!BE126</f>
        <v>0</v>
      </c>
    </row>
    <row r="26" spans="1:9" s="35" customFormat="1" x14ac:dyDescent="0.2">
      <c r="A26" s="200" t="str">
        <f>Položky!B127</f>
        <v>766</v>
      </c>
      <c r="B26" s="115" t="str">
        <f>Položky!C127</f>
        <v>Konstrukce truhlářské</v>
      </c>
      <c r="C26" s="66"/>
      <c r="D26" s="116"/>
      <c r="E26" s="201">
        <f>Položky!BA133</f>
        <v>0</v>
      </c>
      <c r="F26" s="202">
        <f>Položky!BB133</f>
        <v>0</v>
      </c>
      <c r="G26" s="202">
        <f>Položky!BC133</f>
        <v>0</v>
      </c>
      <c r="H26" s="202">
        <f>Položky!BD133</f>
        <v>0</v>
      </c>
      <c r="I26" s="203">
        <f>Položky!BE133</f>
        <v>0</v>
      </c>
    </row>
    <row r="27" spans="1:9" s="35" customFormat="1" x14ac:dyDescent="0.2">
      <c r="A27" s="200" t="str">
        <f>Položky!B134</f>
        <v>771</v>
      </c>
      <c r="B27" s="115" t="str">
        <f>Položky!C134</f>
        <v>Podlahy z dlaždic a obklady</v>
      </c>
      <c r="C27" s="66"/>
      <c r="D27" s="116"/>
      <c r="E27" s="201">
        <f>Položky!BA143</f>
        <v>0</v>
      </c>
      <c r="F27" s="202">
        <f>Položky!BB143</f>
        <v>0</v>
      </c>
      <c r="G27" s="202">
        <f>Položky!BC143</f>
        <v>0</v>
      </c>
      <c r="H27" s="202">
        <f>Položky!BD143</f>
        <v>0</v>
      </c>
      <c r="I27" s="203">
        <f>Položky!BE143</f>
        <v>0</v>
      </c>
    </row>
    <row r="28" spans="1:9" s="35" customFormat="1" x14ac:dyDescent="0.2">
      <c r="A28" s="200" t="str">
        <f>Položky!B144</f>
        <v>777</v>
      </c>
      <c r="B28" s="115" t="str">
        <f>Položky!C144</f>
        <v>Podlahy ze syntetických hmot</v>
      </c>
      <c r="C28" s="66"/>
      <c r="D28" s="116"/>
      <c r="E28" s="201">
        <f>Položky!BA147</f>
        <v>0</v>
      </c>
      <c r="F28" s="202">
        <f>Položky!BB147</f>
        <v>0</v>
      </c>
      <c r="G28" s="202">
        <f>Položky!BC147</f>
        <v>0</v>
      </c>
      <c r="H28" s="202">
        <f>Položky!BD147</f>
        <v>0</v>
      </c>
      <c r="I28" s="203">
        <f>Položky!BE147</f>
        <v>0</v>
      </c>
    </row>
    <row r="29" spans="1:9" s="35" customFormat="1" x14ac:dyDescent="0.2">
      <c r="A29" s="200" t="str">
        <f>Položky!B148</f>
        <v>781</v>
      </c>
      <c r="B29" s="115" t="str">
        <f>Položky!C148</f>
        <v>Obklady keramické</v>
      </c>
      <c r="C29" s="66"/>
      <c r="D29" s="116"/>
      <c r="E29" s="201">
        <f>Položky!BA154</f>
        <v>0</v>
      </c>
      <c r="F29" s="202">
        <f>Položky!BB154</f>
        <v>0</v>
      </c>
      <c r="G29" s="202">
        <f>Položky!BC154</f>
        <v>0</v>
      </c>
      <c r="H29" s="202">
        <f>Položky!BD154</f>
        <v>0</v>
      </c>
      <c r="I29" s="203">
        <f>Položky!BE154</f>
        <v>0</v>
      </c>
    </row>
    <row r="30" spans="1:9" s="35" customFormat="1" x14ac:dyDescent="0.2">
      <c r="A30" s="200" t="str">
        <f>Položky!B155</f>
        <v>784</v>
      </c>
      <c r="B30" s="115" t="str">
        <f>Položky!C155</f>
        <v>Malby</v>
      </c>
      <c r="C30" s="66"/>
      <c r="D30" s="116"/>
      <c r="E30" s="201">
        <f>Položky!BA167</f>
        <v>0</v>
      </c>
      <c r="F30" s="202">
        <f>Položky!BB167</f>
        <v>0</v>
      </c>
      <c r="G30" s="202">
        <f>Položky!BC167</f>
        <v>0</v>
      </c>
      <c r="H30" s="202">
        <f>Položky!BD167</f>
        <v>0</v>
      </c>
      <c r="I30" s="203">
        <f>Položky!BE167</f>
        <v>0</v>
      </c>
    </row>
    <row r="31" spans="1:9" s="35" customFormat="1" ht="13.5" thickBot="1" x14ac:dyDescent="0.25">
      <c r="A31" s="200" t="str">
        <f>Položky!B168</f>
        <v>D96</v>
      </c>
      <c r="B31" s="115" t="str">
        <f>Položky!C168</f>
        <v>Přesuny suti a vybouraných hmot</v>
      </c>
      <c r="C31" s="66"/>
      <c r="D31" s="116"/>
      <c r="E31" s="201">
        <f>Položky!BA174</f>
        <v>0</v>
      </c>
      <c r="F31" s="202">
        <f>Položky!BB174</f>
        <v>0</v>
      </c>
      <c r="G31" s="202">
        <f>Položky!BC174</f>
        <v>0</v>
      </c>
      <c r="H31" s="202">
        <f>Položky!BD174</f>
        <v>0</v>
      </c>
      <c r="I31" s="203">
        <f>Položky!BE174</f>
        <v>0</v>
      </c>
    </row>
    <row r="32" spans="1:9" s="123" customFormat="1" ht="13.5" thickBot="1" x14ac:dyDescent="0.25">
      <c r="A32" s="117"/>
      <c r="B32" s="118" t="s">
        <v>57</v>
      </c>
      <c r="C32" s="118"/>
      <c r="D32" s="119"/>
      <c r="E32" s="120">
        <f>SUM(E7:E31)</f>
        <v>0</v>
      </c>
      <c r="F32" s="121">
        <f>SUM(F7:F31)</f>
        <v>0</v>
      </c>
      <c r="G32" s="121">
        <f>SUM(G7:G31)</f>
        <v>0</v>
      </c>
      <c r="H32" s="121">
        <f>SUM(H7:H31)</f>
        <v>0</v>
      </c>
      <c r="I32" s="122">
        <f>SUM(I7:I31)</f>
        <v>0</v>
      </c>
    </row>
    <row r="33" spans="1:57" x14ac:dyDescent="0.2">
      <c r="A33" s="66"/>
      <c r="B33" s="66"/>
      <c r="C33" s="66"/>
      <c r="D33" s="66"/>
      <c r="E33" s="66"/>
      <c r="F33" s="66"/>
      <c r="G33" s="66"/>
      <c r="H33" s="66"/>
      <c r="I33" s="66"/>
    </row>
    <row r="34" spans="1:57" ht="19.5" customHeight="1" x14ac:dyDescent="0.25">
      <c r="A34" s="107" t="s">
        <v>58</v>
      </c>
      <c r="B34" s="107"/>
      <c r="C34" s="107"/>
      <c r="D34" s="107"/>
      <c r="E34" s="107"/>
      <c r="F34" s="107"/>
      <c r="G34" s="124"/>
      <c r="H34" s="107"/>
      <c r="I34" s="107"/>
      <c r="BA34" s="41"/>
      <c r="BB34" s="41"/>
      <c r="BC34" s="41"/>
      <c r="BD34" s="41"/>
      <c r="BE34" s="41"/>
    </row>
    <row r="35" spans="1:57" ht="13.5" thickBot="1" x14ac:dyDescent="0.25">
      <c r="A35" s="77"/>
      <c r="B35" s="77"/>
      <c r="C35" s="77"/>
      <c r="D35" s="77"/>
      <c r="E35" s="77"/>
      <c r="F35" s="77"/>
      <c r="G35" s="77"/>
      <c r="H35" s="77"/>
      <c r="I35" s="77"/>
    </row>
    <row r="36" spans="1:57" x14ac:dyDescent="0.2">
      <c r="A36" s="71" t="s">
        <v>59</v>
      </c>
      <c r="B36" s="72"/>
      <c r="C36" s="72"/>
      <c r="D36" s="125"/>
      <c r="E36" s="126" t="s">
        <v>60</v>
      </c>
      <c r="F36" s="127" t="s">
        <v>61</v>
      </c>
      <c r="G36" s="128" t="s">
        <v>62</v>
      </c>
      <c r="H36" s="129"/>
      <c r="I36" s="130" t="s">
        <v>60</v>
      </c>
    </row>
    <row r="37" spans="1:57" x14ac:dyDescent="0.2">
      <c r="A37" s="64" t="s">
        <v>320</v>
      </c>
      <c r="B37" s="55"/>
      <c r="C37" s="55"/>
      <c r="D37" s="131"/>
      <c r="E37" s="132"/>
      <c r="F37" s="133"/>
      <c r="G37" s="134">
        <f t="shared" ref="G37:G44" si="0">CHOOSE(BA37+1,HSV+PSV,HSV+PSV+Mont,HSV+PSV+Dodavka+Mont,HSV,PSV,Mont,Dodavka,Mont+Dodavka,0)</f>
        <v>0</v>
      </c>
      <c r="H37" s="135"/>
      <c r="I37" s="136">
        <f t="shared" ref="I37:I44" si="1">E37+F37*G37/100</f>
        <v>0</v>
      </c>
      <c r="BA37">
        <v>0</v>
      </c>
    </row>
    <row r="38" spans="1:57" x14ac:dyDescent="0.2">
      <c r="A38" s="64" t="s">
        <v>321</v>
      </c>
      <c r="B38" s="55"/>
      <c r="C38" s="55"/>
      <c r="D38" s="131"/>
      <c r="E38" s="132"/>
      <c r="F38" s="133"/>
      <c r="G38" s="134">
        <f t="shared" si="0"/>
        <v>0</v>
      </c>
      <c r="H38" s="135"/>
      <c r="I38" s="136">
        <f t="shared" si="1"/>
        <v>0</v>
      </c>
      <c r="BA38">
        <v>0</v>
      </c>
    </row>
    <row r="39" spans="1:57" x14ac:dyDescent="0.2">
      <c r="A39" s="64" t="s">
        <v>322</v>
      </c>
      <c r="B39" s="55"/>
      <c r="C39" s="55"/>
      <c r="D39" s="131"/>
      <c r="E39" s="132"/>
      <c r="F39" s="133"/>
      <c r="G39" s="134">
        <f t="shared" si="0"/>
        <v>0</v>
      </c>
      <c r="H39" s="135"/>
      <c r="I39" s="136">
        <f t="shared" si="1"/>
        <v>0</v>
      </c>
      <c r="BA39">
        <v>0</v>
      </c>
    </row>
    <row r="40" spans="1:57" x14ac:dyDescent="0.2">
      <c r="A40" s="64" t="s">
        <v>323</v>
      </c>
      <c r="B40" s="55"/>
      <c r="C40" s="55"/>
      <c r="D40" s="131"/>
      <c r="E40" s="132"/>
      <c r="F40" s="133"/>
      <c r="G40" s="134">
        <f t="shared" si="0"/>
        <v>0</v>
      </c>
      <c r="H40" s="135"/>
      <c r="I40" s="136">
        <f t="shared" si="1"/>
        <v>0</v>
      </c>
      <c r="BA40">
        <v>0</v>
      </c>
    </row>
    <row r="41" spans="1:57" x14ac:dyDescent="0.2">
      <c r="A41" s="64" t="s">
        <v>324</v>
      </c>
      <c r="B41" s="55"/>
      <c r="C41" s="55"/>
      <c r="D41" s="131"/>
      <c r="E41" s="132"/>
      <c r="F41" s="133"/>
      <c r="G41" s="134">
        <f t="shared" si="0"/>
        <v>0</v>
      </c>
      <c r="H41" s="135"/>
      <c r="I41" s="136">
        <f t="shared" si="1"/>
        <v>0</v>
      </c>
      <c r="BA41">
        <v>1</v>
      </c>
    </row>
    <row r="42" spans="1:57" x14ac:dyDescent="0.2">
      <c r="A42" s="64" t="s">
        <v>325</v>
      </c>
      <c r="B42" s="55"/>
      <c r="C42" s="55"/>
      <c r="D42" s="131"/>
      <c r="E42" s="132"/>
      <c r="F42" s="133"/>
      <c r="G42" s="134">
        <f t="shared" si="0"/>
        <v>0</v>
      </c>
      <c r="H42" s="135"/>
      <c r="I42" s="136">
        <f t="shared" si="1"/>
        <v>0</v>
      </c>
      <c r="BA42">
        <v>1</v>
      </c>
    </row>
    <row r="43" spans="1:57" x14ac:dyDescent="0.2">
      <c r="A43" s="64" t="s">
        <v>326</v>
      </c>
      <c r="B43" s="55"/>
      <c r="C43" s="55"/>
      <c r="D43" s="131"/>
      <c r="E43" s="132"/>
      <c r="F43" s="133"/>
      <c r="G43" s="134">
        <f t="shared" si="0"/>
        <v>0</v>
      </c>
      <c r="H43" s="135"/>
      <c r="I43" s="136">
        <f t="shared" si="1"/>
        <v>0</v>
      </c>
      <c r="BA43">
        <v>2</v>
      </c>
    </row>
    <row r="44" spans="1:57" x14ac:dyDescent="0.2">
      <c r="A44" s="64" t="s">
        <v>327</v>
      </c>
      <c r="B44" s="55"/>
      <c r="C44" s="55"/>
      <c r="D44" s="131"/>
      <c r="E44" s="132"/>
      <c r="F44" s="133"/>
      <c r="G44" s="134">
        <f t="shared" si="0"/>
        <v>0</v>
      </c>
      <c r="H44" s="135"/>
      <c r="I44" s="136">
        <f t="shared" si="1"/>
        <v>0</v>
      </c>
      <c r="BA44">
        <v>2</v>
      </c>
    </row>
    <row r="45" spans="1:57" ht="13.5" thickBot="1" x14ac:dyDescent="0.25">
      <c r="A45" s="137"/>
      <c r="B45" s="138" t="s">
        <v>63</v>
      </c>
      <c r="C45" s="139"/>
      <c r="D45" s="140"/>
      <c r="E45" s="141"/>
      <c r="F45" s="142"/>
      <c r="G45" s="142"/>
      <c r="H45" s="222">
        <f>SUM(I37:I44)</f>
        <v>0</v>
      </c>
      <c r="I45" s="223"/>
    </row>
    <row r="47" spans="1:57" x14ac:dyDescent="0.2">
      <c r="B47" s="123"/>
      <c r="F47" s="143"/>
      <c r="G47" s="144"/>
      <c r="H47" s="144"/>
      <c r="I47" s="145"/>
    </row>
    <row r="48" spans="1:57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  <row r="81" spans="6:9" x14ac:dyDescent="0.2">
      <c r="F81" s="143"/>
      <c r="G81" s="144"/>
      <c r="H81" s="144"/>
      <c r="I81" s="145"/>
    </row>
    <row r="82" spans="6:9" x14ac:dyDescent="0.2">
      <c r="F82" s="143"/>
      <c r="G82" s="144"/>
      <c r="H82" s="144"/>
      <c r="I82" s="145"/>
    </row>
    <row r="83" spans="6:9" x14ac:dyDescent="0.2">
      <c r="F83" s="143"/>
      <c r="G83" s="144"/>
      <c r="H83" s="144"/>
      <c r="I83" s="145"/>
    </row>
    <row r="84" spans="6:9" x14ac:dyDescent="0.2">
      <c r="F84" s="143"/>
      <c r="G84" s="144"/>
      <c r="H84" s="144"/>
      <c r="I84" s="145"/>
    </row>
    <row r="85" spans="6:9" x14ac:dyDescent="0.2">
      <c r="F85" s="143"/>
      <c r="G85" s="144"/>
      <c r="H85" s="144"/>
      <c r="I85" s="145"/>
    </row>
    <row r="86" spans="6:9" x14ac:dyDescent="0.2">
      <c r="F86" s="143"/>
      <c r="G86" s="144"/>
      <c r="H86" s="144"/>
      <c r="I86" s="145"/>
    </row>
    <row r="87" spans="6:9" x14ac:dyDescent="0.2">
      <c r="F87" s="143"/>
      <c r="G87" s="144"/>
      <c r="H87" s="144"/>
      <c r="I87" s="145"/>
    </row>
    <row r="88" spans="6:9" x14ac:dyDescent="0.2">
      <c r="F88" s="143"/>
      <c r="G88" s="144"/>
      <c r="H88" s="144"/>
      <c r="I88" s="145"/>
    </row>
    <row r="89" spans="6:9" x14ac:dyDescent="0.2">
      <c r="F89" s="143"/>
      <c r="G89" s="144"/>
      <c r="H89" s="144"/>
      <c r="I89" s="145"/>
    </row>
    <row r="90" spans="6:9" x14ac:dyDescent="0.2">
      <c r="F90" s="143"/>
      <c r="G90" s="144"/>
      <c r="H90" s="144"/>
      <c r="I90" s="145"/>
    </row>
    <row r="91" spans="6:9" x14ac:dyDescent="0.2">
      <c r="F91" s="143"/>
      <c r="G91" s="144"/>
      <c r="H91" s="144"/>
      <c r="I91" s="145"/>
    </row>
    <row r="92" spans="6:9" x14ac:dyDescent="0.2">
      <c r="F92" s="143"/>
      <c r="G92" s="144"/>
      <c r="H92" s="144"/>
      <c r="I92" s="145"/>
    </row>
    <row r="93" spans="6:9" x14ac:dyDescent="0.2">
      <c r="F93" s="143"/>
      <c r="G93" s="144"/>
      <c r="H93" s="144"/>
      <c r="I93" s="145"/>
    </row>
    <row r="94" spans="6:9" x14ac:dyDescent="0.2">
      <c r="F94" s="143"/>
      <c r="G94" s="144"/>
      <c r="H94" s="144"/>
      <c r="I94" s="145"/>
    </row>
    <row r="95" spans="6:9" x14ac:dyDescent="0.2">
      <c r="F95" s="143"/>
      <c r="G95" s="144"/>
      <c r="H95" s="144"/>
      <c r="I95" s="145"/>
    </row>
    <row r="96" spans="6:9" x14ac:dyDescent="0.2">
      <c r="F96" s="143"/>
      <c r="G96" s="144"/>
      <c r="H96" s="144"/>
      <c r="I96" s="145"/>
    </row>
  </sheetData>
  <mergeCells count="4">
    <mergeCell ref="A1:B1"/>
    <mergeCell ref="A2:B2"/>
    <mergeCell ref="G2:I2"/>
    <mergeCell ref="H45:I4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47"/>
  <sheetViews>
    <sheetView showGridLines="0" showZeros="0" workbookViewId="0">
      <selection activeCell="A174" sqref="A174:IV176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6" t="s">
        <v>77</v>
      </c>
      <c r="B1" s="226"/>
      <c r="C1" s="226"/>
      <c r="D1" s="226"/>
      <c r="E1" s="226"/>
      <c r="F1" s="226"/>
      <c r="G1" s="226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5" t="s">
        <v>48</v>
      </c>
      <c r="B3" s="216"/>
      <c r="C3" s="97" t="str">
        <f>CONCATENATE(cislostavby," ",nazevstavby)</f>
        <v>1 Stavební úpravy nebyt. prostor Václavská 7, Brno</v>
      </c>
      <c r="D3" s="151"/>
      <c r="E3" s="152" t="s">
        <v>64</v>
      </c>
      <c r="F3" s="153" t="str">
        <f>Rekapitulace!H1</f>
        <v>1</v>
      </c>
      <c r="G3" s="154"/>
    </row>
    <row r="4" spans="1:104" ht="13.5" thickBot="1" x14ac:dyDescent="0.25">
      <c r="A4" s="227" t="s">
        <v>50</v>
      </c>
      <c r="B4" s="218"/>
      <c r="C4" s="103" t="str">
        <f>CONCATENATE(cisloobjektu," ",nazevobjektu)</f>
        <v>1 Nebytové prostory</v>
      </c>
      <c r="D4" s="155"/>
      <c r="E4" s="228" t="str">
        <f>Rekapitulace!G2</f>
        <v>Sanace vlhkosti spodní stavy, rekonstrukce</v>
      </c>
      <c r="F4" s="229"/>
      <c r="G4" s="230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81</v>
      </c>
      <c r="C7" s="165" t="s">
        <v>82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83</v>
      </c>
      <c r="C8" s="173" t="s">
        <v>84</v>
      </c>
      <c r="D8" s="174" t="s">
        <v>74</v>
      </c>
      <c r="E8" s="175">
        <v>1</v>
      </c>
      <c r="F8" s="175">
        <v>0</v>
      </c>
      <c r="G8" s="176">
        <f>E8*F8</f>
        <v>0</v>
      </c>
      <c r="O8" s="170">
        <v>2</v>
      </c>
      <c r="AA8" s="146">
        <v>12</v>
      </c>
      <c r="AB8" s="146">
        <v>0</v>
      </c>
      <c r="AC8" s="146">
        <v>84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12</v>
      </c>
      <c r="CB8" s="177">
        <v>0</v>
      </c>
      <c r="CZ8" s="146">
        <v>0</v>
      </c>
    </row>
    <row r="9" spans="1:104" ht="22.5" x14ac:dyDescent="0.2">
      <c r="A9" s="171">
        <v>2</v>
      </c>
      <c r="B9" s="172" t="s">
        <v>85</v>
      </c>
      <c r="C9" s="173" t="s">
        <v>86</v>
      </c>
      <c r="D9" s="174" t="s">
        <v>74</v>
      </c>
      <c r="E9" s="175">
        <v>1</v>
      </c>
      <c r="F9" s="175">
        <v>0</v>
      </c>
      <c r="G9" s="176">
        <f>E9*F9</f>
        <v>0</v>
      </c>
      <c r="O9" s="170">
        <v>2</v>
      </c>
      <c r="AA9" s="146">
        <v>12</v>
      </c>
      <c r="AB9" s="146">
        <v>0</v>
      </c>
      <c r="AC9" s="146">
        <v>85</v>
      </c>
      <c r="AZ9" s="146">
        <v>1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7">
        <v>12</v>
      </c>
      <c r="CB9" s="177">
        <v>0</v>
      </c>
      <c r="CZ9" s="146">
        <v>0</v>
      </c>
    </row>
    <row r="10" spans="1:104" x14ac:dyDescent="0.2">
      <c r="A10" s="184"/>
      <c r="B10" s="185" t="s">
        <v>75</v>
      </c>
      <c r="C10" s="186" t="str">
        <f>CONCATENATE(B7," ",C7)</f>
        <v>100 Ostatní</v>
      </c>
      <c r="D10" s="187"/>
      <c r="E10" s="188"/>
      <c r="F10" s="189"/>
      <c r="G10" s="190">
        <f>SUM(G7:G9)</f>
        <v>0</v>
      </c>
      <c r="O10" s="170">
        <v>4</v>
      </c>
      <c r="BA10" s="191">
        <f>SUM(BA7:BA9)</f>
        <v>0</v>
      </c>
      <c r="BB10" s="191">
        <f>SUM(BB7:BB9)</f>
        <v>0</v>
      </c>
      <c r="BC10" s="191">
        <f>SUM(BC7:BC9)</f>
        <v>0</v>
      </c>
      <c r="BD10" s="191">
        <f>SUM(BD7:BD9)</f>
        <v>0</v>
      </c>
      <c r="BE10" s="191">
        <f>SUM(BE7:BE9)</f>
        <v>0</v>
      </c>
    </row>
    <row r="11" spans="1:104" x14ac:dyDescent="0.2">
      <c r="A11" s="163" t="s">
        <v>72</v>
      </c>
      <c r="B11" s="164" t="s">
        <v>87</v>
      </c>
      <c r="C11" s="165" t="s">
        <v>88</v>
      </c>
      <c r="D11" s="166"/>
      <c r="E11" s="167"/>
      <c r="F11" s="167"/>
      <c r="G11" s="168"/>
      <c r="H11" s="169"/>
      <c r="I11" s="169"/>
      <c r="O11" s="170">
        <v>1</v>
      </c>
    </row>
    <row r="12" spans="1:104" ht="22.5" x14ac:dyDescent="0.2">
      <c r="A12" s="171">
        <v>3</v>
      </c>
      <c r="B12" s="172" t="s">
        <v>89</v>
      </c>
      <c r="C12" s="173" t="s">
        <v>90</v>
      </c>
      <c r="D12" s="174" t="s">
        <v>91</v>
      </c>
      <c r="E12" s="175">
        <v>229.55600000000001</v>
      </c>
      <c r="F12" s="175">
        <v>0</v>
      </c>
      <c r="G12" s="176">
        <f>E12*F12</f>
        <v>0</v>
      </c>
      <c r="O12" s="170">
        <v>2</v>
      </c>
      <c r="AA12" s="146">
        <v>1</v>
      </c>
      <c r="AB12" s="146">
        <v>0</v>
      </c>
      <c r="AC12" s="146">
        <v>0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0</v>
      </c>
      <c r="CZ12" s="146">
        <v>0</v>
      </c>
    </row>
    <row r="13" spans="1:104" ht="33.75" x14ac:dyDescent="0.2">
      <c r="A13" s="178"/>
      <c r="B13" s="180"/>
      <c r="C13" s="224" t="s">
        <v>92</v>
      </c>
      <c r="D13" s="225"/>
      <c r="E13" s="181">
        <v>229.55600000000001</v>
      </c>
      <c r="F13" s="182"/>
      <c r="G13" s="183"/>
      <c r="M13" s="179" t="s">
        <v>92</v>
      </c>
      <c r="O13" s="170"/>
    </row>
    <row r="14" spans="1:104" x14ac:dyDescent="0.2">
      <c r="A14" s="171">
        <v>4</v>
      </c>
      <c r="B14" s="172" t="s">
        <v>93</v>
      </c>
      <c r="C14" s="173" t="s">
        <v>94</v>
      </c>
      <c r="D14" s="174" t="s">
        <v>95</v>
      </c>
      <c r="E14" s="175">
        <v>725.13</v>
      </c>
      <c r="F14" s="175">
        <v>0</v>
      </c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0</v>
      </c>
    </row>
    <row r="15" spans="1:104" x14ac:dyDescent="0.2">
      <c r="A15" s="178"/>
      <c r="B15" s="180"/>
      <c r="C15" s="224" t="s">
        <v>96</v>
      </c>
      <c r="D15" s="225"/>
      <c r="E15" s="181">
        <v>725.13</v>
      </c>
      <c r="F15" s="182"/>
      <c r="G15" s="183"/>
      <c r="M15" s="179" t="s">
        <v>96</v>
      </c>
      <c r="O15" s="170"/>
    </row>
    <row r="16" spans="1:104" ht="22.5" x14ac:dyDescent="0.2">
      <c r="A16" s="171">
        <v>5</v>
      </c>
      <c r="B16" s="172" t="s">
        <v>97</v>
      </c>
      <c r="C16" s="173" t="s">
        <v>98</v>
      </c>
      <c r="D16" s="174" t="s">
        <v>91</v>
      </c>
      <c r="E16" s="175">
        <v>60.427500000000002</v>
      </c>
      <c r="F16" s="175">
        <v>0</v>
      </c>
      <c r="G16" s="176">
        <f>E16*F16</f>
        <v>0</v>
      </c>
      <c r="O16" s="170">
        <v>2</v>
      </c>
      <c r="AA16" s="146">
        <v>1</v>
      </c>
      <c r="AB16" s="146">
        <v>0</v>
      </c>
      <c r="AC16" s="146">
        <v>0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0</v>
      </c>
      <c r="CZ16" s="146">
        <v>1.3299999999999999E-2</v>
      </c>
    </row>
    <row r="17" spans="1:104" x14ac:dyDescent="0.2">
      <c r="A17" s="178"/>
      <c r="B17" s="180"/>
      <c r="C17" s="224" t="s">
        <v>99</v>
      </c>
      <c r="D17" s="225"/>
      <c r="E17" s="181">
        <v>60.427500000000002</v>
      </c>
      <c r="F17" s="182"/>
      <c r="G17" s="183"/>
      <c r="M17" s="179" t="s">
        <v>99</v>
      </c>
      <c r="O17" s="170"/>
    </row>
    <row r="18" spans="1:104" x14ac:dyDescent="0.2">
      <c r="A18" s="171">
        <v>6</v>
      </c>
      <c r="B18" s="172" t="s">
        <v>100</v>
      </c>
      <c r="C18" s="173" t="s">
        <v>101</v>
      </c>
      <c r="D18" s="174" t="s">
        <v>95</v>
      </c>
      <c r="E18" s="175">
        <v>725.13</v>
      </c>
      <c r="F18" s="175">
        <v>0</v>
      </c>
      <c r="G18" s="176">
        <f>E18*F18</f>
        <v>0</v>
      </c>
      <c r="O18" s="170">
        <v>2</v>
      </c>
      <c r="AA18" s="146">
        <v>12</v>
      </c>
      <c r="AB18" s="146">
        <v>0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12</v>
      </c>
      <c r="CB18" s="177">
        <v>0</v>
      </c>
      <c r="CZ18" s="146">
        <v>0</v>
      </c>
    </row>
    <row r="19" spans="1:104" x14ac:dyDescent="0.2">
      <c r="A19" s="178"/>
      <c r="B19" s="180"/>
      <c r="C19" s="224" t="s">
        <v>96</v>
      </c>
      <c r="D19" s="225"/>
      <c r="E19" s="181">
        <v>725.13</v>
      </c>
      <c r="F19" s="182"/>
      <c r="G19" s="183"/>
      <c r="M19" s="179" t="s">
        <v>96</v>
      </c>
      <c r="O19" s="170"/>
    </row>
    <row r="20" spans="1:104" x14ac:dyDescent="0.2">
      <c r="A20" s="171">
        <v>7</v>
      </c>
      <c r="B20" s="172" t="s">
        <v>102</v>
      </c>
      <c r="C20" s="173" t="s">
        <v>103</v>
      </c>
      <c r="D20" s="174" t="s">
        <v>95</v>
      </c>
      <c r="E20" s="175">
        <v>725.13</v>
      </c>
      <c r="F20" s="175">
        <v>0</v>
      </c>
      <c r="G20" s="176">
        <f>E20*F20</f>
        <v>0</v>
      </c>
      <c r="O20" s="170">
        <v>2</v>
      </c>
      <c r="AA20" s="146">
        <v>12</v>
      </c>
      <c r="AB20" s="146">
        <v>0</v>
      </c>
      <c r="AC20" s="146">
        <v>2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12</v>
      </c>
      <c r="CB20" s="177">
        <v>0</v>
      </c>
      <c r="CZ20" s="146">
        <v>0</v>
      </c>
    </row>
    <row r="21" spans="1:104" x14ac:dyDescent="0.2">
      <c r="A21" s="178"/>
      <c r="B21" s="180"/>
      <c r="C21" s="224" t="s">
        <v>96</v>
      </c>
      <c r="D21" s="225"/>
      <c r="E21" s="181">
        <v>725.13</v>
      </c>
      <c r="F21" s="182"/>
      <c r="G21" s="183"/>
      <c r="M21" s="179" t="s">
        <v>96</v>
      </c>
      <c r="O21" s="170"/>
    </row>
    <row r="22" spans="1:104" ht="22.5" x14ac:dyDescent="0.2">
      <c r="A22" s="171">
        <v>8</v>
      </c>
      <c r="B22" s="172" t="s">
        <v>104</v>
      </c>
      <c r="C22" s="173" t="s">
        <v>105</v>
      </c>
      <c r="D22" s="174" t="s">
        <v>106</v>
      </c>
      <c r="E22" s="175">
        <v>410.90699999999998</v>
      </c>
      <c r="F22" s="175">
        <v>0</v>
      </c>
      <c r="G22" s="176">
        <f>E22*F22</f>
        <v>0</v>
      </c>
      <c r="O22" s="170">
        <v>2</v>
      </c>
      <c r="AA22" s="146">
        <v>3</v>
      </c>
      <c r="AB22" s="146">
        <v>1</v>
      </c>
      <c r="AC22" s="146">
        <v>23523014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3</v>
      </c>
      <c r="CB22" s="177">
        <v>1</v>
      </c>
      <c r="CZ22" s="146">
        <v>1E-3</v>
      </c>
    </row>
    <row r="23" spans="1:104" x14ac:dyDescent="0.2">
      <c r="A23" s="178"/>
      <c r="B23" s="180"/>
      <c r="C23" s="224" t="s">
        <v>107</v>
      </c>
      <c r="D23" s="225"/>
      <c r="E23" s="181">
        <v>410.90699999999998</v>
      </c>
      <c r="F23" s="182"/>
      <c r="G23" s="183"/>
      <c r="M23" s="179" t="s">
        <v>107</v>
      </c>
      <c r="O23" s="170"/>
    </row>
    <row r="24" spans="1:104" x14ac:dyDescent="0.2">
      <c r="A24" s="171">
        <v>9</v>
      </c>
      <c r="B24" s="172" t="s">
        <v>108</v>
      </c>
      <c r="C24" s="173" t="s">
        <v>109</v>
      </c>
      <c r="D24" s="174" t="s">
        <v>110</v>
      </c>
      <c r="E24" s="175">
        <v>1087.6949999999999</v>
      </c>
      <c r="F24" s="175">
        <v>0</v>
      </c>
      <c r="G24" s="176">
        <f>E24*F24</f>
        <v>0</v>
      </c>
      <c r="O24" s="170">
        <v>2</v>
      </c>
      <c r="AA24" s="146">
        <v>3</v>
      </c>
      <c r="AB24" s="146">
        <v>1</v>
      </c>
      <c r="AC24" s="146">
        <v>28348001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3</v>
      </c>
      <c r="CB24" s="177">
        <v>1</v>
      </c>
      <c r="CZ24" s="146">
        <v>0</v>
      </c>
    </row>
    <row r="25" spans="1:104" x14ac:dyDescent="0.2">
      <c r="A25" s="178"/>
      <c r="B25" s="180"/>
      <c r="C25" s="224" t="s">
        <v>111</v>
      </c>
      <c r="D25" s="225"/>
      <c r="E25" s="181">
        <v>1087.6949999999999</v>
      </c>
      <c r="F25" s="182"/>
      <c r="G25" s="183"/>
      <c r="M25" s="179" t="s">
        <v>111</v>
      </c>
      <c r="O25" s="170"/>
    </row>
    <row r="26" spans="1:104" x14ac:dyDescent="0.2">
      <c r="A26" s="184"/>
      <c r="B26" s="185" t="s">
        <v>75</v>
      </c>
      <c r="C26" s="186" t="str">
        <f>CONCATENATE(B11," ",C11)</f>
        <v>2 Základy a zvláštní zakládání</v>
      </c>
      <c r="D26" s="187"/>
      <c r="E26" s="188"/>
      <c r="F26" s="189"/>
      <c r="G26" s="190">
        <f>SUM(G11:G25)</f>
        <v>0</v>
      </c>
      <c r="O26" s="170">
        <v>4</v>
      </c>
      <c r="BA26" s="191">
        <f>SUM(BA11:BA25)</f>
        <v>0</v>
      </c>
      <c r="BB26" s="191">
        <f>SUM(BB11:BB25)</f>
        <v>0</v>
      </c>
      <c r="BC26" s="191">
        <f>SUM(BC11:BC25)</f>
        <v>0</v>
      </c>
      <c r="BD26" s="191">
        <f>SUM(BD11:BD25)</f>
        <v>0</v>
      </c>
      <c r="BE26" s="191">
        <f>SUM(BE11:BE25)</f>
        <v>0</v>
      </c>
    </row>
    <row r="27" spans="1:104" x14ac:dyDescent="0.2">
      <c r="A27" s="163" t="s">
        <v>72</v>
      </c>
      <c r="B27" s="164" t="s">
        <v>112</v>
      </c>
      <c r="C27" s="165" t="s">
        <v>113</v>
      </c>
      <c r="D27" s="166"/>
      <c r="E27" s="167"/>
      <c r="F27" s="167"/>
      <c r="G27" s="168"/>
      <c r="H27" s="169"/>
      <c r="I27" s="169"/>
      <c r="O27" s="170">
        <v>1</v>
      </c>
    </row>
    <row r="28" spans="1:104" ht="22.5" x14ac:dyDescent="0.2">
      <c r="A28" s="171">
        <v>10</v>
      </c>
      <c r="B28" s="172" t="s">
        <v>114</v>
      </c>
      <c r="C28" s="173" t="s">
        <v>115</v>
      </c>
      <c r="D28" s="174" t="s">
        <v>91</v>
      </c>
      <c r="E28" s="175">
        <v>0.45</v>
      </c>
      <c r="F28" s="175">
        <v>0</v>
      </c>
      <c r="G28" s="176">
        <f>E28*F28</f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0.25824999999999998</v>
      </c>
    </row>
    <row r="29" spans="1:104" x14ac:dyDescent="0.2">
      <c r="A29" s="178"/>
      <c r="B29" s="180"/>
      <c r="C29" s="224" t="s">
        <v>116</v>
      </c>
      <c r="D29" s="225"/>
      <c r="E29" s="181">
        <v>0.45</v>
      </c>
      <c r="F29" s="182"/>
      <c r="G29" s="183"/>
      <c r="M29" s="179" t="s">
        <v>116</v>
      </c>
      <c r="O29" s="170"/>
    </row>
    <row r="30" spans="1:104" x14ac:dyDescent="0.2">
      <c r="A30" s="171">
        <v>11</v>
      </c>
      <c r="B30" s="172" t="s">
        <v>117</v>
      </c>
      <c r="C30" s="173" t="s">
        <v>118</v>
      </c>
      <c r="D30" s="174" t="s">
        <v>95</v>
      </c>
      <c r="E30" s="175">
        <v>10</v>
      </c>
      <c r="F30" s="175">
        <v>0</v>
      </c>
      <c r="G30" s="176">
        <f>E30*F30</f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1</v>
      </c>
      <c r="CZ30" s="146">
        <v>1.274E-2</v>
      </c>
    </row>
    <row r="31" spans="1:104" ht="22.5" x14ac:dyDescent="0.2">
      <c r="A31" s="171">
        <v>12</v>
      </c>
      <c r="B31" s="172" t="s">
        <v>119</v>
      </c>
      <c r="C31" s="173" t="s">
        <v>120</v>
      </c>
      <c r="D31" s="174" t="s">
        <v>121</v>
      </c>
      <c r="E31" s="175">
        <v>5</v>
      </c>
      <c r="F31" s="175">
        <v>0</v>
      </c>
      <c r="G31" s="176">
        <f>E31*F31</f>
        <v>0</v>
      </c>
      <c r="O31" s="170">
        <v>2</v>
      </c>
      <c r="AA31" s="146">
        <v>10</v>
      </c>
      <c r="AB31" s="146">
        <v>0</v>
      </c>
      <c r="AC31" s="146">
        <v>8</v>
      </c>
      <c r="AZ31" s="146">
        <v>5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7">
        <v>10</v>
      </c>
      <c r="CB31" s="177">
        <v>0</v>
      </c>
      <c r="CZ31" s="146">
        <v>0</v>
      </c>
    </row>
    <row r="32" spans="1:104" x14ac:dyDescent="0.2">
      <c r="A32" s="184"/>
      <c r="B32" s="185" t="s">
        <v>75</v>
      </c>
      <c r="C32" s="186" t="str">
        <f>CONCATENATE(B27," ",C27)</f>
        <v>3 Svislé a kompletní konstrukce</v>
      </c>
      <c r="D32" s="187"/>
      <c r="E32" s="188"/>
      <c r="F32" s="189"/>
      <c r="G32" s="190">
        <f>SUM(G27:G31)</f>
        <v>0</v>
      </c>
      <c r="O32" s="170">
        <v>4</v>
      </c>
      <c r="BA32" s="191">
        <f>SUM(BA27:BA31)</f>
        <v>0</v>
      </c>
      <c r="BB32" s="191">
        <f>SUM(BB27:BB31)</f>
        <v>0</v>
      </c>
      <c r="BC32" s="191">
        <f>SUM(BC27:BC31)</f>
        <v>0</v>
      </c>
      <c r="BD32" s="191">
        <f>SUM(BD27:BD31)</f>
        <v>0</v>
      </c>
      <c r="BE32" s="191">
        <f>SUM(BE27:BE31)</f>
        <v>0</v>
      </c>
    </row>
    <row r="33" spans="1:104" x14ac:dyDescent="0.2">
      <c r="A33" s="163" t="s">
        <v>72</v>
      </c>
      <c r="B33" s="164" t="s">
        <v>122</v>
      </c>
      <c r="C33" s="165" t="s">
        <v>123</v>
      </c>
      <c r="D33" s="166"/>
      <c r="E33" s="167"/>
      <c r="F33" s="167"/>
      <c r="G33" s="168"/>
      <c r="H33" s="169"/>
      <c r="I33" s="169"/>
      <c r="O33" s="170">
        <v>1</v>
      </c>
    </row>
    <row r="34" spans="1:104" x14ac:dyDescent="0.2">
      <c r="A34" s="171">
        <v>13</v>
      </c>
      <c r="B34" s="172" t="s">
        <v>124</v>
      </c>
      <c r="C34" s="173" t="s">
        <v>125</v>
      </c>
      <c r="D34" s="174" t="s">
        <v>91</v>
      </c>
      <c r="E34" s="175">
        <v>1</v>
      </c>
      <c r="F34" s="175">
        <v>0</v>
      </c>
      <c r="G34" s="176">
        <f>E34*F34</f>
        <v>0</v>
      </c>
      <c r="O34" s="170">
        <v>2</v>
      </c>
      <c r="AA34" s="146">
        <v>1</v>
      </c>
      <c r="AB34" s="146">
        <v>1</v>
      </c>
      <c r="AC34" s="146">
        <v>1</v>
      </c>
      <c r="AZ34" s="146">
        <v>1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7">
        <v>1</v>
      </c>
      <c r="CB34" s="177">
        <v>1</v>
      </c>
      <c r="CZ34" s="146">
        <v>0</v>
      </c>
    </row>
    <row r="35" spans="1:104" x14ac:dyDescent="0.2">
      <c r="A35" s="171">
        <v>14</v>
      </c>
      <c r="B35" s="172" t="s">
        <v>126</v>
      </c>
      <c r="C35" s="173" t="s">
        <v>127</v>
      </c>
      <c r="D35" s="174" t="s">
        <v>91</v>
      </c>
      <c r="E35" s="175">
        <v>1</v>
      </c>
      <c r="F35" s="175">
        <v>0</v>
      </c>
      <c r="G35" s="176">
        <f>E35*F35</f>
        <v>0</v>
      </c>
      <c r="O35" s="170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</v>
      </c>
      <c r="CB35" s="177">
        <v>1</v>
      </c>
      <c r="CZ35" s="146">
        <v>7.3899999999999993E-2</v>
      </c>
    </row>
    <row r="36" spans="1:104" x14ac:dyDescent="0.2">
      <c r="A36" s="171">
        <v>15</v>
      </c>
      <c r="B36" s="172" t="s">
        <v>128</v>
      </c>
      <c r="C36" s="173" t="s">
        <v>129</v>
      </c>
      <c r="D36" s="174" t="s">
        <v>91</v>
      </c>
      <c r="E36" s="175">
        <v>1.2</v>
      </c>
      <c r="F36" s="175">
        <v>0</v>
      </c>
      <c r="G36" s="176">
        <f>E36*F36</f>
        <v>0</v>
      </c>
      <c r="O36" s="170">
        <v>2</v>
      </c>
      <c r="AA36" s="146">
        <v>3</v>
      </c>
      <c r="AB36" s="146">
        <v>1</v>
      </c>
      <c r="AC36" s="146">
        <v>59245110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3</v>
      </c>
      <c r="CB36" s="177">
        <v>1</v>
      </c>
      <c r="CZ36" s="146">
        <v>0.129</v>
      </c>
    </row>
    <row r="37" spans="1:104" x14ac:dyDescent="0.2">
      <c r="A37" s="184"/>
      <c r="B37" s="185" t="s">
        <v>75</v>
      </c>
      <c r="C37" s="186" t="str">
        <f>CONCATENATE(B33," ",C33)</f>
        <v>5 Komunikace</v>
      </c>
      <c r="D37" s="187"/>
      <c r="E37" s="188"/>
      <c r="F37" s="189"/>
      <c r="G37" s="190">
        <f>SUM(G33:G36)</f>
        <v>0</v>
      </c>
      <c r="O37" s="170">
        <v>4</v>
      </c>
      <c r="BA37" s="191">
        <f>SUM(BA33:BA36)</f>
        <v>0</v>
      </c>
      <c r="BB37" s="191">
        <f>SUM(BB33:BB36)</f>
        <v>0</v>
      </c>
      <c r="BC37" s="191">
        <f>SUM(BC33:BC36)</f>
        <v>0</v>
      </c>
      <c r="BD37" s="191">
        <f>SUM(BD33:BD36)</f>
        <v>0</v>
      </c>
      <c r="BE37" s="191">
        <f>SUM(BE33:BE36)</f>
        <v>0</v>
      </c>
    </row>
    <row r="38" spans="1:104" x14ac:dyDescent="0.2">
      <c r="A38" s="163" t="s">
        <v>72</v>
      </c>
      <c r="B38" s="164" t="s">
        <v>130</v>
      </c>
      <c r="C38" s="165" t="s">
        <v>131</v>
      </c>
      <c r="D38" s="166"/>
      <c r="E38" s="167"/>
      <c r="F38" s="167"/>
      <c r="G38" s="168"/>
      <c r="H38" s="169"/>
      <c r="I38" s="169"/>
      <c r="O38" s="170">
        <v>1</v>
      </c>
    </row>
    <row r="39" spans="1:104" ht="22.5" x14ac:dyDescent="0.2">
      <c r="A39" s="171">
        <v>16</v>
      </c>
      <c r="B39" s="172" t="s">
        <v>132</v>
      </c>
      <c r="C39" s="173" t="s">
        <v>133</v>
      </c>
      <c r="D39" s="174" t="s">
        <v>91</v>
      </c>
      <c r="E39" s="175">
        <v>13.47</v>
      </c>
      <c r="F39" s="175">
        <v>0</v>
      </c>
      <c r="G39" s="176">
        <f>E39*F39</f>
        <v>0</v>
      </c>
      <c r="O39" s="170">
        <v>2</v>
      </c>
      <c r="AA39" s="146">
        <v>1</v>
      </c>
      <c r="AB39" s="146">
        <v>1</v>
      </c>
      <c r="AC39" s="146">
        <v>1</v>
      </c>
      <c r="AZ39" s="146">
        <v>1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7">
        <v>1</v>
      </c>
      <c r="CB39" s="177">
        <v>1</v>
      </c>
      <c r="CZ39" s="146">
        <v>3.6150000000000002E-2</v>
      </c>
    </row>
    <row r="40" spans="1:104" ht="22.5" x14ac:dyDescent="0.2">
      <c r="A40" s="171">
        <v>17</v>
      </c>
      <c r="B40" s="172" t="s">
        <v>134</v>
      </c>
      <c r="C40" s="173" t="s">
        <v>135</v>
      </c>
      <c r="D40" s="174" t="s">
        <v>91</v>
      </c>
      <c r="E40" s="175">
        <v>13.47</v>
      </c>
      <c r="F40" s="175">
        <v>0</v>
      </c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4.2300000000000003E-3</v>
      </c>
    </row>
    <row r="41" spans="1:104" ht="22.5" x14ac:dyDescent="0.2">
      <c r="A41" s="171">
        <v>18</v>
      </c>
      <c r="B41" s="172" t="s">
        <v>136</v>
      </c>
      <c r="C41" s="173" t="s">
        <v>137</v>
      </c>
      <c r="D41" s="174" t="s">
        <v>91</v>
      </c>
      <c r="E41" s="175">
        <v>55.465000000000003</v>
      </c>
      <c r="F41" s="175">
        <v>0</v>
      </c>
      <c r="G41" s="176">
        <f>E41*F41</f>
        <v>0</v>
      </c>
      <c r="O41" s="170">
        <v>2</v>
      </c>
      <c r="AA41" s="146">
        <v>1</v>
      </c>
      <c r="AB41" s="146">
        <v>1</v>
      </c>
      <c r="AC41" s="146">
        <v>1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</v>
      </c>
      <c r="CB41" s="177">
        <v>1</v>
      </c>
      <c r="CZ41" s="146">
        <v>8.0000000000000002E-3</v>
      </c>
    </row>
    <row r="42" spans="1:104" ht="22.5" x14ac:dyDescent="0.2">
      <c r="A42" s="178"/>
      <c r="B42" s="180"/>
      <c r="C42" s="224" t="s">
        <v>138</v>
      </c>
      <c r="D42" s="225"/>
      <c r="E42" s="181">
        <v>55.465000000000003</v>
      </c>
      <c r="F42" s="182"/>
      <c r="G42" s="183"/>
      <c r="M42" s="179" t="s">
        <v>138</v>
      </c>
      <c r="O42" s="170"/>
    </row>
    <row r="43" spans="1:104" ht="22.5" x14ac:dyDescent="0.2">
      <c r="A43" s="171">
        <v>19</v>
      </c>
      <c r="B43" s="172" t="s">
        <v>139</v>
      </c>
      <c r="C43" s="173" t="s">
        <v>140</v>
      </c>
      <c r="D43" s="174" t="s">
        <v>91</v>
      </c>
      <c r="E43" s="175">
        <v>193.05600000000001</v>
      </c>
      <c r="F43" s="175">
        <v>0</v>
      </c>
      <c r="G43" s="176">
        <f>E43*F43</f>
        <v>0</v>
      </c>
      <c r="O43" s="170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</v>
      </c>
      <c r="CB43" s="177">
        <v>1</v>
      </c>
      <c r="CZ43" s="146">
        <v>1.26E-2</v>
      </c>
    </row>
    <row r="44" spans="1:104" ht="33.75" x14ac:dyDescent="0.2">
      <c r="A44" s="178"/>
      <c r="B44" s="180"/>
      <c r="C44" s="224" t="s">
        <v>141</v>
      </c>
      <c r="D44" s="225"/>
      <c r="E44" s="181">
        <v>137.59100000000001</v>
      </c>
      <c r="F44" s="182"/>
      <c r="G44" s="183"/>
      <c r="M44" s="179" t="s">
        <v>141</v>
      </c>
      <c r="O44" s="170"/>
    </row>
    <row r="45" spans="1:104" ht="22.5" x14ac:dyDescent="0.2">
      <c r="A45" s="178"/>
      <c r="B45" s="180"/>
      <c r="C45" s="224" t="s">
        <v>138</v>
      </c>
      <c r="D45" s="225"/>
      <c r="E45" s="181">
        <v>55.465000000000003</v>
      </c>
      <c r="F45" s="182"/>
      <c r="G45" s="183"/>
      <c r="M45" s="179" t="s">
        <v>138</v>
      </c>
      <c r="O45" s="170"/>
    </row>
    <row r="46" spans="1:104" ht="22.5" x14ac:dyDescent="0.2">
      <c r="A46" s="171">
        <v>20</v>
      </c>
      <c r="B46" s="172" t="s">
        <v>142</v>
      </c>
      <c r="C46" s="173" t="s">
        <v>143</v>
      </c>
      <c r="D46" s="174" t="s">
        <v>91</v>
      </c>
      <c r="E46" s="175">
        <v>154.44479999999999</v>
      </c>
      <c r="F46" s="175">
        <v>0</v>
      </c>
      <c r="G46" s="176">
        <f>E46*F46</f>
        <v>0</v>
      </c>
      <c r="O46" s="170">
        <v>2</v>
      </c>
      <c r="AA46" s="146">
        <v>1</v>
      </c>
      <c r="AB46" s="146">
        <v>1</v>
      </c>
      <c r="AC46" s="146">
        <v>1</v>
      </c>
      <c r="AZ46" s="146">
        <v>1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7">
        <v>1</v>
      </c>
      <c r="CB46" s="177">
        <v>1</v>
      </c>
      <c r="CZ46" s="146">
        <v>2.52E-2</v>
      </c>
    </row>
    <row r="47" spans="1:104" ht="33.75" x14ac:dyDescent="0.2">
      <c r="A47" s="178"/>
      <c r="B47" s="180"/>
      <c r="C47" s="224" t="s">
        <v>144</v>
      </c>
      <c r="D47" s="225"/>
      <c r="E47" s="181">
        <v>110.0728</v>
      </c>
      <c r="F47" s="182"/>
      <c r="G47" s="183"/>
      <c r="M47" s="179" t="s">
        <v>144</v>
      </c>
      <c r="O47" s="170"/>
    </row>
    <row r="48" spans="1:104" ht="22.5" x14ac:dyDescent="0.2">
      <c r="A48" s="178"/>
      <c r="B48" s="180"/>
      <c r="C48" s="224" t="s">
        <v>145</v>
      </c>
      <c r="D48" s="225"/>
      <c r="E48" s="181">
        <v>44.372</v>
      </c>
      <c r="F48" s="182"/>
      <c r="G48" s="183"/>
      <c r="M48" s="179" t="s">
        <v>145</v>
      </c>
      <c r="O48" s="170"/>
    </row>
    <row r="49" spans="1:104" ht="22.5" x14ac:dyDescent="0.2">
      <c r="A49" s="171">
        <v>21</v>
      </c>
      <c r="B49" s="172" t="s">
        <v>146</v>
      </c>
      <c r="C49" s="173" t="s">
        <v>147</v>
      </c>
      <c r="D49" s="174" t="s">
        <v>91</v>
      </c>
      <c r="E49" s="175">
        <v>193.05600000000001</v>
      </c>
      <c r="F49" s="175">
        <v>0</v>
      </c>
      <c r="G49" s="176">
        <f>E49*F49</f>
        <v>0</v>
      </c>
      <c r="O49" s="170">
        <v>2</v>
      </c>
      <c r="AA49" s="146">
        <v>1</v>
      </c>
      <c r="AB49" s="146">
        <v>1</v>
      </c>
      <c r="AC49" s="146">
        <v>1</v>
      </c>
      <c r="AZ49" s="146">
        <v>1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7">
        <v>1</v>
      </c>
      <c r="CB49" s="177">
        <v>1</v>
      </c>
      <c r="CZ49" s="146">
        <v>3.0000000000000001E-3</v>
      </c>
    </row>
    <row r="50" spans="1:104" ht="33.75" x14ac:dyDescent="0.2">
      <c r="A50" s="178"/>
      <c r="B50" s="180"/>
      <c r="C50" s="224" t="s">
        <v>141</v>
      </c>
      <c r="D50" s="225"/>
      <c r="E50" s="181">
        <v>137.59100000000001</v>
      </c>
      <c r="F50" s="182"/>
      <c r="G50" s="183"/>
      <c r="M50" s="179" t="s">
        <v>141</v>
      </c>
      <c r="O50" s="170"/>
    </row>
    <row r="51" spans="1:104" ht="22.5" x14ac:dyDescent="0.2">
      <c r="A51" s="178"/>
      <c r="B51" s="180"/>
      <c r="C51" s="224" t="s">
        <v>138</v>
      </c>
      <c r="D51" s="225"/>
      <c r="E51" s="181">
        <v>55.465000000000003</v>
      </c>
      <c r="F51" s="182"/>
      <c r="G51" s="183"/>
      <c r="M51" s="179" t="s">
        <v>138</v>
      </c>
      <c r="O51" s="170"/>
    </row>
    <row r="52" spans="1:104" ht="22.5" x14ac:dyDescent="0.2">
      <c r="A52" s="171">
        <v>22</v>
      </c>
      <c r="B52" s="172" t="s">
        <v>148</v>
      </c>
      <c r="C52" s="173" t="s">
        <v>149</v>
      </c>
      <c r="D52" s="174" t="s">
        <v>91</v>
      </c>
      <c r="E52" s="175">
        <v>17.594999999999999</v>
      </c>
      <c r="F52" s="175">
        <v>0</v>
      </c>
      <c r="G52" s="176">
        <f>E52*F52</f>
        <v>0</v>
      </c>
      <c r="O52" s="170">
        <v>2</v>
      </c>
      <c r="AA52" s="146">
        <v>1</v>
      </c>
      <c r="AB52" s="146">
        <v>1</v>
      </c>
      <c r="AC52" s="146">
        <v>1</v>
      </c>
      <c r="AZ52" s="146">
        <v>1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1</v>
      </c>
      <c r="CB52" s="177">
        <v>1</v>
      </c>
      <c r="CZ52" s="146">
        <v>3.9379999999999998E-2</v>
      </c>
    </row>
    <row r="53" spans="1:104" x14ac:dyDescent="0.2">
      <c r="A53" s="178"/>
      <c r="B53" s="180"/>
      <c r="C53" s="224" t="s">
        <v>150</v>
      </c>
      <c r="D53" s="225"/>
      <c r="E53" s="181">
        <v>17.594999999999999</v>
      </c>
      <c r="F53" s="182"/>
      <c r="G53" s="183"/>
      <c r="M53" s="179" t="s">
        <v>150</v>
      </c>
      <c r="O53" s="170"/>
    </row>
    <row r="54" spans="1:104" ht="22.5" x14ac:dyDescent="0.2">
      <c r="A54" s="171">
        <v>23</v>
      </c>
      <c r="B54" s="172" t="s">
        <v>151</v>
      </c>
      <c r="C54" s="173" t="s">
        <v>152</v>
      </c>
      <c r="D54" s="174" t="s">
        <v>91</v>
      </c>
      <c r="E54" s="175">
        <v>137.59100000000001</v>
      </c>
      <c r="F54" s="175">
        <v>0</v>
      </c>
      <c r="G54" s="176">
        <f>E54*F54</f>
        <v>0</v>
      </c>
      <c r="O54" s="170">
        <v>2</v>
      </c>
      <c r="AA54" s="146">
        <v>1</v>
      </c>
      <c r="AB54" s="146">
        <v>1</v>
      </c>
      <c r="AC54" s="146">
        <v>1</v>
      </c>
      <c r="AZ54" s="146">
        <v>1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7">
        <v>1</v>
      </c>
      <c r="CB54" s="177">
        <v>1</v>
      </c>
      <c r="CZ54" s="146">
        <v>1E-4</v>
      </c>
    </row>
    <row r="55" spans="1:104" ht="33.75" x14ac:dyDescent="0.2">
      <c r="A55" s="178"/>
      <c r="B55" s="180"/>
      <c r="C55" s="224" t="s">
        <v>141</v>
      </c>
      <c r="D55" s="225"/>
      <c r="E55" s="181">
        <v>137.59100000000001</v>
      </c>
      <c r="F55" s="182"/>
      <c r="G55" s="183"/>
      <c r="M55" s="179" t="s">
        <v>141</v>
      </c>
      <c r="O55" s="170"/>
    </row>
    <row r="56" spans="1:104" x14ac:dyDescent="0.2">
      <c r="A56" s="184"/>
      <c r="B56" s="185" t="s">
        <v>75</v>
      </c>
      <c r="C56" s="186" t="str">
        <f>CONCATENATE(B38," ",C38)</f>
        <v>6 Úpravy povrchu, podlahy</v>
      </c>
      <c r="D56" s="187"/>
      <c r="E56" s="188"/>
      <c r="F56" s="189"/>
      <c r="G56" s="190">
        <f>SUM(G38:G55)</f>
        <v>0</v>
      </c>
      <c r="O56" s="170">
        <v>4</v>
      </c>
      <c r="BA56" s="191">
        <f>SUM(BA38:BA55)</f>
        <v>0</v>
      </c>
      <c r="BB56" s="191">
        <f>SUM(BB38:BB55)</f>
        <v>0</v>
      </c>
      <c r="BC56" s="191">
        <f>SUM(BC38:BC55)</f>
        <v>0</v>
      </c>
      <c r="BD56" s="191">
        <f>SUM(BD38:BD55)</f>
        <v>0</v>
      </c>
      <c r="BE56" s="191">
        <f>SUM(BE38:BE55)</f>
        <v>0</v>
      </c>
    </row>
    <row r="57" spans="1:104" x14ac:dyDescent="0.2">
      <c r="A57" s="163" t="s">
        <v>72</v>
      </c>
      <c r="B57" s="164" t="s">
        <v>153</v>
      </c>
      <c r="C57" s="165" t="s">
        <v>154</v>
      </c>
      <c r="D57" s="166"/>
      <c r="E57" s="167"/>
      <c r="F57" s="167"/>
      <c r="G57" s="168"/>
      <c r="H57" s="169"/>
      <c r="I57" s="169"/>
      <c r="O57" s="170">
        <v>1</v>
      </c>
    </row>
    <row r="58" spans="1:104" ht="22.5" x14ac:dyDescent="0.2">
      <c r="A58" s="171">
        <v>24</v>
      </c>
      <c r="B58" s="172" t="s">
        <v>155</v>
      </c>
      <c r="C58" s="173" t="s">
        <v>156</v>
      </c>
      <c r="D58" s="174" t="s">
        <v>110</v>
      </c>
      <c r="E58" s="175">
        <v>1</v>
      </c>
      <c r="F58" s="175">
        <v>0</v>
      </c>
      <c r="G58" s="176">
        <f>E58*F58</f>
        <v>0</v>
      </c>
      <c r="O58" s="170">
        <v>2</v>
      </c>
      <c r="AA58" s="146">
        <v>1</v>
      </c>
      <c r="AB58" s="146">
        <v>1</v>
      </c>
      <c r="AC58" s="146">
        <v>1</v>
      </c>
      <c r="AZ58" s="146">
        <v>1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1</v>
      </c>
      <c r="CB58" s="177">
        <v>1</v>
      </c>
      <c r="CZ58" s="146">
        <v>3.7810000000000003E-2</v>
      </c>
    </row>
    <row r="59" spans="1:104" x14ac:dyDescent="0.2">
      <c r="A59" s="184"/>
      <c r="B59" s="185" t="s">
        <v>75</v>
      </c>
      <c r="C59" s="186" t="str">
        <f>CONCATENATE(B57," ",C57)</f>
        <v>61 Upravy povrchů vnitřní</v>
      </c>
      <c r="D59" s="187"/>
      <c r="E59" s="188"/>
      <c r="F59" s="189"/>
      <c r="G59" s="190">
        <f>SUM(G57:G58)</f>
        <v>0</v>
      </c>
      <c r="O59" s="170">
        <v>4</v>
      </c>
      <c r="BA59" s="191">
        <f>SUM(BA57:BA58)</f>
        <v>0</v>
      </c>
      <c r="BB59" s="191">
        <f>SUM(BB57:BB58)</f>
        <v>0</v>
      </c>
      <c r="BC59" s="191">
        <f>SUM(BC57:BC58)</f>
        <v>0</v>
      </c>
      <c r="BD59" s="191">
        <f>SUM(BD57:BD58)</f>
        <v>0</v>
      </c>
      <c r="BE59" s="191">
        <f>SUM(BE57:BE58)</f>
        <v>0</v>
      </c>
    </row>
    <row r="60" spans="1:104" x14ac:dyDescent="0.2">
      <c r="A60" s="163" t="s">
        <v>72</v>
      </c>
      <c r="B60" s="164" t="s">
        <v>157</v>
      </c>
      <c r="C60" s="165" t="s">
        <v>158</v>
      </c>
      <c r="D60" s="166"/>
      <c r="E60" s="167"/>
      <c r="F60" s="167"/>
      <c r="G60" s="168"/>
      <c r="H60" s="169"/>
      <c r="I60" s="169"/>
      <c r="O60" s="170">
        <v>1</v>
      </c>
    </row>
    <row r="61" spans="1:104" ht="22.5" x14ac:dyDescent="0.2">
      <c r="A61" s="171">
        <v>25</v>
      </c>
      <c r="B61" s="172" t="s">
        <v>159</v>
      </c>
      <c r="C61" s="173" t="s">
        <v>160</v>
      </c>
      <c r="D61" s="174" t="s">
        <v>91</v>
      </c>
      <c r="E61" s="175">
        <v>34.590000000000003</v>
      </c>
      <c r="F61" s="175">
        <v>0</v>
      </c>
      <c r="G61" s="176">
        <f>E61*F61</f>
        <v>0</v>
      </c>
      <c r="O61" s="170">
        <v>2</v>
      </c>
      <c r="AA61" s="146">
        <v>1</v>
      </c>
      <c r="AB61" s="146">
        <v>1</v>
      </c>
      <c r="AC61" s="146">
        <v>1</v>
      </c>
      <c r="AZ61" s="146">
        <v>1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7">
        <v>1</v>
      </c>
      <c r="CB61" s="177">
        <v>1</v>
      </c>
      <c r="CZ61" s="146">
        <v>1.0710000000000001E-2</v>
      </c>
    </row>
    <row r="62" spans="1:104" x14ac:dyDescent="0.2">
      <c r="A62" s="184"/>
      <c r="B62" s="185" t="s">
        <v>75</v>
      </c>
      <c r="C62" s="186" t="str">
        <f>CONCATENATE(B60," ",C60)</f>
        <v>63 Podlahy a podlahové konstrukce</v>
      </c>
      <c r="D62" s="187"/>
      <c r="E62" s="188"/>
      <c r="F62" s="189"/>
      <c r="G62" s="190">
        <f>SUM(G60:G61)</f>
        <v>0</v>
      </c>
      <c r="O62" s="170">
        <v>4</v>
      </c>
      <c r="BA62" s="191">
        <f>SUM(BA60:BA61)</f>
        <v>0</v>
      </c>
      <c r="BB62" s="191">
        <f>SUM(BB60:BB61)</f>
        <v>0</v>
      </c>
      <c r="BC62" s="191">
        <f>SUM(BC60:BC61)</f>
        <v>0</v>
      </c>
      <c r="BD62" s="191">
        <f>SUM(BD60:BD61)</f>
        <v>0</v>
      </c>
      <c r="BE62" s="191">
        <f>SUM(BE60:BE61)</f>
        <v>0</v>
      </c>
    </row>
    <row r="63" spans="1:104" x14ac:dyDescent="0.2">
      <c r="A63" s="163" t="s">
        <v>72</v>
      </c>
      <c r="B63" s="164" t="s">
        <v>161</v>
      </c>
      <c r="C63" s="165" t="s">
        <v>162</v>
      </c>
      <c r="D63" s="166"/>
      <c r="E63" s="167"/>
      <c r="F63" s="167"/>
      <c r="G63" s="168"/>
      <c r="H63" s="169"/>
      <c r="I63" s="169"/>
      <c r="O63" s="170">
        <v>1</v>
      </c>
    </row>
    <row r="64" spans="1:104" ht="22.5" x14ac:dyDescent="0.2">
      <c r="A64" s="171">
        <v>26</v>
      </c>
      <c r="B64" s="172" t="s">
        <v>163</v>
      </c>
      <c r="C64" s="173" t="s">
        <v>164</v>
      </c>
      <c r="D64" s="174" t="s">
        <v>110</v>
      </c>
      <c r="E64" s="175">
        <v>1</v>
      </c>
      <c r="F64" s="175">
        <v>0</v>
      </c>
      <c r="G64" s="176">
        <f>E64*F64</f>
        <v>0</v>
      </c>
      <c r="O64" s="170">
        <v>2</v>
      </c>
      <c r="AA64" s="146">
        <v>1</v>
      </c>
      <c r="AB64" s="146">
        <v>1</v>
      </c>
      <c r="AC64" s="146">
        <v>1</v>
      </c>
      <c r="AZ64" s="146">
        <v>1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7">
        <v>1</v>
      </c>
      <c r="CB64" s="177">
        <v>1</v>
      </c>
      <c r="CZ64" s="146">
        <v>3.1109999999999999E-2</v>
      </c>
    </row>
    <row r="65" spans="1:104" x14ac:dyDescent="0.2">
      <c r="A65" s="184"/>
      <c r="B65" s="185" t="s">
        <v>75</v>
      </c>
      <c r="C65" s="186" t="str">
        <f>CONCATENATE(B63," ",C63)</f>
        <v>64 Výplně otvorů</v>
      </c>
      <c r="D65" s="187"/>
      <c r="E65" s="188"/>
      <c r="F65" s="189"/>
      <c r="G65" s="190">
        <f>SUM(G63:G64)</f>
        <v>0</v>
      </c>
      <c r="O65" s="170">
        <v>4</v>
      </c>
      <c r="BA65" s="191">
        <f>SUM(BA63:BA64)</f>
        <v>0</v>
      </c>
      <c r="BB65" s="191">
        <f>SUM(BB63:BB64)</f>
        <v>0</v>
      </c>
      <c r="BC65" s="191">
        <f>SUM(BC63:BC64)</f>
        <v>0</v>
      </c>
      <c r="BD65" s="191">
        <f>SUM(BD63:BD64)</f>
        <v>0</v>
      </c>
      <c r="BE65" s="191">
        <f>SUM(BE63:BE64)</f>
        <v>0</v>
      </c>
    </row>
    <row r="66" spans="1:104" x14ac:dyDescent="0.2">
      <c r="A66" s="163" t="s">
        <v>72</v>
      </c>
      <c r="B66" s="164" t="s">
        <v>165</v>
      </c>
      <c r="C66" s="165" t="s">
        <v>166</v>
      </c>
      <c r="D66" s="166"/>
      <c r="E66" s="167"/>
      <c r="F66" s="167"/>
      <c r="G66" s="168"/>
      <c r="H66" s="169"/>
      <c r="I66" s="169"/>
      <c r="O66" s="170">
        <v>1</v>
      </c>
    </row>
    <row r="67" spans="1:104" ht="22.5" x14ac:dyDescent="0.2">
      <c r="A67" s="171">
        <v>27</v>
      </c>
      <c r="B67" s="172" t="s">
        <v>167</v>
      </c>
      <c r="C67" s="173" t="s">
        <v>168</v>
      </c>
      <c r="D67" s="174" t="s">
        <v>169</v>
      </c>
      <c r="E67" s="175">
        <v>3</v>
      </c>
      <c r="F67" s="175">
        <v>0</v>
      </c>
      <c r="G67" s="176">
        <f>E67*F67</f>
        <v>0</v>
      </c>
      <c r="O67" s="170">
        <v>2</v>
      </c>
      <c r="AA67" s="146">
        <v>1</v>
      </c>
      <c r="AB67" s="146">
        <v>1</v>
      </c>
      <c r="AC67" s="146">
        <v>1</v>
      </c>
      <c r="AZ67" s="146">
        <v>1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7">
        <v>1</v>
      </c>
      <c r="CB67" s="177">
        <v>1</v>
      </c>
      <c r="CZ67" s="146">
        <v>0</v>
      </c>
    </row>
    <row r="68" spans="1:104" x14ac:dyDescent="0.2">
      <c r="A68" s="184"/>
      <c r="B68" s="185" t="s">
        <v>75</v>
      </c>
      <c r="C68" s="186" t="str">
        <f>CONCATENATE(B66," ",C66)</f>
        <v>8 Trubní vedení</v>
      </c>
      <c r="D68" s="187"/>
      <c r="E68" s="188"/>
      <c r="F68" s="189"/>
      <c r="G68" s="190">
        <f>SUM(G66:G67)</f>
        <v>0</v>
      </c>
      <c r="O68" s="170">
        <v>4</v>
      </c>
      <c r="BA68" s="191">
        <f>SUM(BA66:BA67)</f>
        <v>0</v>
      </c>
      <c r="BB68" s="191">
        <f>SUM(BB66:BB67)</f>
        <v>0</v>
      </c>
      <c r="BC68" s="191">
        <f>SUM(BC66:BC67)</f>
        <v>0</v>
      </c>
      <c r="BD68" s="191">
        <f>SUM(BD66:BD67)</f>
        <v>0</v>
      </c>
      <c r="BE68" s="191">
        <f>SUM(BE66:BE67)</f>
        <v>0</v>
      </c>
    </row>
    <row r="69" spans="1:104" x14ac:dyDescent="0.2">
      <c r="A69" s="163" t="s">
        <v>72</v>
      </c>
      <c r="B69" s="164" t="s">
        <v>170</v>
      </c>
      <c r="C69" s="165" t="s">
        <v>171</v>
      </c>
      <c r="D69" s="166"/>
      <c r="E69" s="167"/>
      <c r="F69" s="167"/>
      <c r="G69" s="168"/>
      <c r="H69" s="169"/>
      <c r="I69" s="169"/>
      <c r="O69" s="170">
        <v>1</v>
      </c>
    </row>
    <row r="70" spans="1:104" x14ac:dyDescent="0.2">
      <c r="A70" s="171">
        <v>28</v>
      </c>
      <c r="B70" s="172" t="s">
        <v>172</v>
      </c>
      <c r="C70" s="173" t="s">
        <v>173</v>
      </c>
      <c r="D70" s="174" t="s">
        <v>95</v>
      </c>
      <c r="E70" s="175">
        <v>2</v>
      </c>
      <c r="F70" s="175">
        <v>0</v>
      </c>
      <c r="G70" s="176">
        <f>E70*F70</f>
        <v>0</v>
      </c>
      <c r="O70" s="170">
        <v>2</v>
      </c>
      <c r="AA70" s="146">
        <v>1</v>
      </c>
      <c r="AB70" s="146">
        <v>1</v>
      </c>
      <c r="AC70" s="146">
        <v>1</v>
      </c>
      <c r="AZ70" s="146">
        <v>1</v>
      </c>
      <c r="BA70" s="146">
        <f>IF(AZ70=1,G70,0)</f>
        <v>0</v>
      </c>
      <c r="BB70" s="146">
        <f>IF(AZ70=2,G70,0)</f>
        <v>0</v>
      </c>
      <c r="BC70" s="146">
        <f>IF(AZ70=3,G70,0)</f>
        <v>0</v>
      </c>
      <c r="BD70" s="146">
        <f>IF(AZ70=4,G70,0)</f>
        <v>0</v>
      </c>
      <c r="BE70" s="146">
        <f>IF(AZ70=5,G70,0)</f>
        <v>0</v>
      </c>
      <c r="CA70" s="177">
        <v>1</v>
      </c>
      <c r="CB70" s="177">
        <v>1</v>
      </c>
      <c r="CZ70" s="146">
        <v>0</v>
      </c>
    </row>
    <row r="71" spans="1:104" x14ac:dyDescent="0.2">
      <c r="A71" s="178"/>
      <c r="B71" s="180"/>
      <c r="C71" s="224" t="s">
        <v>174</v>
      </c>
      <c r="D71" s="225"/>
      <c r="E71" s="181">
        <v>2</v>
      </c>
      <c r="F71" s="182"/>
      <c r="G71" s="183"/>
      <c r="M71" s="179" t="s">
        <v>174</v>
      </c>
      <c r="O71" s="170"/>
    </row>
    <row r="72" spans="1:104" x14ac:dyDescent="0.2">
      <c r="A72" s="184"/>
      <c r="B72" s="185" t="s">
        <v>75</v>
      </c>
      <c r="C72" s="186" t="str">
        <f>CONCATENATE(B69," ",C69)</f>
        <v>91 Doplňující práce na komunikaci</v>
      </c>
      <c r="D72" s="187"/>
      <c r="E72" s="188"/>
      <c r="F72" s="189"/>
      <c r="G72" s="190">
        <f>SUM(G69:G71)</f>
        <v>0</v>
      </c>
      <c r="O72" s="170">
        <v>4</v>
      </c>
      <c r="BA72" s="191">
        <f>SUM(BA69:BA71)</f>
        <v>0</v>
      </c>
      <c r="BB72" s="191">
        <f>SUM(BB69:BB71)</f>
        <v>0</v>
      </c>
      <c r="BC72" s="191">
        <f>SUM(BC69:BC71)</f>
        <v>0</v>
      </c>
      <c r="BD72" s="191">
        <f>SUM(BD69:BD71)</f>
        <v>0</v>
      </c>
      <c r="BE72" s="191">
        <f>SUM(BE69:BE71)</f>
        <v>0</v>
      </c>
    </row>
    <row r="73" spans="1:104" x14ac:dyDescent="0.2">
      <c r="A73" s="163" t="s">
        <v>72</v>
      </c>
      <c r="B73" s="164" t="s">
        <v>175</v>
      </c>
      <c r="C73" s="165" t="s">
        <v>176</v>
      </c>
      <c r="D73" s="166"/>
      <c r="E73" s="167"/>
      <c r="F73" s="167"/>
      <c r="G73" s="168"/>
      <c r="H73" s="169"/>
      <c r="I73" s="169"/>
      <c r="O73" s="170">
        <v>1</v>
      </c>
    </row>
    <row r="74" spans="1:104" x14ac:dyDescent="0.2">
      <c r="A74" s="171">
        <v>29</v>
      </c>
      <c r="B74" s="172" t="s">
        <v>177</v>
      </c>
      <c r="C74" s="173" t="s">
        <v>178</v>
      </c>
      <c r="D74" s="174" t="s">
        <v>91</v>
      </c>
      <c r="E74" s="175">
        <v>13.47</v>
      </c>
      <c r="F74" s="175">
        <v>0</v>
      </c>
      <c r="G74" s="176">
        <f>E74*F74</f>
        <v>0</v>
      </c>
      <c r="O74" s="170">
        <v>2</v>
      </c>
      <c r="AA74" s="146">
        <v>1</v>
      </c>
      <c r="AB74" s="146">
        <v>1</v>
      </c>
      <c r="AC74" s="146">
        <v>1</v>
      </c>
      <c r="AZ74" s="146">
        <v>1</v>
      </c>
      <c r="BA74" s="146">
        <f>IF(AZ74=1,G74,0)</f>
        <v>0</v>
      </c>
      <c r="BB74" s="146">
        <f>IF(AZ74=2,G74,0)</f>
        <v>0</v>
      </c>
      <c r="BC74" s="146">
        <f>IF(AZ74=3,G74,0)</f>
        <v>0</v>
      </c>
      <c r="BD74" s="146">
        <f>IF(AZ74=4,G74,0)</f>
        <v>0</v>
      </c>
      <c r="BE74" s="146">
        <f>IF(AZ74=5,G74,0)</f>
        <v>0</v>
      </c>
      <c r="CA74" s="177">
        <v>1</v>
      </c>
      <c r="CB74" s="177">
        <v>1</v>
      </c>
      <c r="CZ74" s="146">
        <v>1.2099999999999999E-3</v>
      </c>
    </row>
    <row r="75" spans="1:104" x14ac:dyDescent="0.2">
      <c r="A75" s="184"/>
      <c r="B75" s="185" t="s">
        <v>75</v>
      </c>
      <c r="C75" s="186" t="str">
        <f>CONCATENATE(B73," ",C73)</f>
        <v>94 Lešení a stavební výtahy</v>
      </c>
      <c r="D75" s="187"/>
      <c r="E75" s="188"/>
      <c r="F75" s="189"/>
      <c r="G75" s="190">
        <f>SUM(G73:G74)</f>
        <v>0</v>
      </c>
      <c r="O75" s="170">
        <v>4</v>
      </c>
      <c r="BA75" s="191">
        <f>SUM(BA73:BA74)</f>
        <v>0</v>
      </c>
      <c r="BB75" s="191">
        <f>SUM(BB73:BB74)</f>
        <v>0</v>
      </c>
      <c r="BC75" s="191">
        <f>SUM(BC73:BC74)</f>
        <v>0</v>
      </c>
      <c r="BD75" s="191">
        <f>SUM(BD73:BD74)</f>
        <v>0</v>
      </c>
      <c r="BE75" s="191">
        <f>SUM(BE73:BE74)</f>
        <v>0</v>
      </c>
    </row>
    <row r="76" spans="1:104" x14ac:dyDescent="0.2">
      <c r="A76" s="163" t="s">
        <v>72</v>
      </c>
      <c r="B76" s="164" t="s">
        <v>179</v>
      </c>
      <c r="C76" s="165" t="s">
        <v>180</v>
      </c>
      <c r="D76" s="166"/>
      <c r="E76" s="167"/>
      <c r="F76" s="167"/>
      <c r="G76" s="168"/>
      <c r="H76" s="169"/>
      <c r="I76" s="169"/>
      <c r="O76" s="170">
        <v>1</v>
      </c>
    </row>
    <row r="77" spans="1:104" x14ac:dyDescent="0.2">
      <c r="A77" s="171">
        <v>30</v>
      </c>
      <c r="B77" s="172" t="s">
        <v>181</v>
      </c>
      <c r="C77" s="173" t="s">
        <v>182</v>
      </c>
      <c r="D77" s="174" t="s">
        <v>91</v>
      </c>
      <c r="E77" s="175">
        <v>95</v>
      </c>
      <c r="F77" s="175">
        <v>0</v>
      </c>
      <c r="G77" s="176">
        <f>E77*F77</f>
        <v>0</v>
      </c>
      <c r="O77" s="170">
        <v>2</v>
      </c>
      <c r="AA77" s="146">
        <v>1</v>
      </c>
      <c r="AB77" s="146">
        <v>1</v>
      </c>
      <c r="AC77" s="146">
        <v>1</v>
      </c>
      <c r="AZ77" s="146">
        <v>1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7">
        <v>1</v>
      </c>
      <c r="CB77" s="177">
        <v>1</v>
      </c>
      <c r="CZ77" s="146">
        <v>4.0000000000000003E-5</v>
      </c>
    </row>
    <row r="78" spans="1:104" x14ac:dyDescent="0.2">
      <c r="A78" s="171">
        <v>31</v>
      </c>
      <c r="B78" s="172" t="s">
        <v>183</v>
      </c>
      <c r="C78" s="173" t="s">
        <v>184</v>
      </c>
      <c r="D78" s="174" t="s">
        <v>91</v>
      </c>
      <c r="E78" s="175">
        <v>95</v>
      </c>
      <c r="F78" s="175">
        <v>0</v>
      </c>
      <c r="G78" s="176">
        <f>E78*F78</f>
        <v>0</v>
      </c>
      <c r="O78" s="170">
        <v>2</v>
      </c>
      <c r="AA78" s="146">
        <v>1</v>
      </c>
      <c r="AB78" s="146">
        <v>1</v>
      </c>
      <c r="AC78" s="146">
        <v>1</v>
      </c>
      <c r="AZ78" s="146">
        <v>1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7">
        <v>1</v>
      </c>
      <c r="CB78" s="177">
        <v>1</v>
      </c>
      <c r="CZ78" s="146">
        <v>0</v>
      </c>
    </row>
    <row r="79" spans="1:104" x14ac:dyDescent="0.2">
      <c r="A79" s="184"/>
      <c r="B79" s="185" t="s">
        <v>75</v>
      </c>
      <c r="C79" s="186" t="str">
        <f>CONCATENATE(B76," ",C76)</f>
        <v>95 Dokončovací konstrukce na pozemních stavbách</v>
      </c>
      <c r="D79" s="187"/>
      <c r="E79" s="188"/>
      <c r="F79" s="189"/>
      <c r="G79" s="190">
        <f>SUM(G76:G78)</f>
        <v>0</v>
      </c>
      <c r="O79" s="170">
        <v>4</v>
      </c>
      <c r="BA79" s="191">
        <f>SUM(BA76:BA78)</f>
        <v>0</v>
      </c>
      <c r="BB79" s="191">
        <f>SUM(BB76:BB78)</f>
        <v>0</v>
      </c>
      <c r="BC79" s="191">
        <f>SUM(BC76:BC78)</f>
        <v>0</v>
      </c>
      <c r="BD79" s="191">
        <f>SUM(BD76:BD78)</f>
        <v>0</v>
      </c>
      <c r="BE79" s="191">
        <f>SUM(BE76:BE78)</f>
        <v>0</v>
      </c>
    </row>
    <row r="80" spans="1:104" x14ac:dyDescent="0.2">
      <c r="A80" s="163" t="s">
        <v>72</v>
      </c>
      <c r="B80" s="164" t="s">
        <v>185</v>
      </c>
      <c r="C80" s="165" t="s">
        <v>186</v>
      </c>
      <c r="D80" s="166"/>
      <c r="E80" s="167"/>
      <c r="F80" s="167"/>
      <c r="G80" s="168"/>
      <c r="H80" s="169"/>
      <c r="I80" s="169"/>
      <c r="O80" s="170">
        <v>1</v>
      </c>
    </row>
    <row r="81" spans="1:104" x14ac:dyDescent="0.2">
      <c r="A81" s="171">
        <v>32</v>
      </c>
      <c r="B81" s="172" t="s">
        <v>187</v>
      </c>
      <c r="C81" s="173" t="s">
        <v>188</v>
      </c>
      <c r="D81" s="174" t="s">
        <v>91</v>
      </c>
      <c r="E81" s="175">
        <v>34.590000000000003</v>
      </c>
      <c r="F81" s="175">
        <v>0</v>
      </c>
      <c r="G81" s="176">
        <f>E81*F81</f>
        <v>0</v>
      </c>
      <c r="O81" s="170">
        <v>2</v>
      </c>
      <c r="AA81" s="146">
        <v>1</v>
      </c>
      <c r="AB81" s="146">
        <v>0</v>
      </c>
      <c r="AC81" s="146">
        <v>0</v>
      </c>
      <c r="AZ81" s="146">
        <v>1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1</v>
      </c>
      <c r="CB81" s="177">
        <v>0</v>
      </c>
      <c r="CZ81" s="146">
        <v>0</v>
      </c>
    </row>
    <row r="82" spans="1:104" ht="22.5" x14ac:dyDescent="0.2">
      <c r="A82" s="171">
        <v>33</v>
      </c>
      <c r="B82" s="172" t="s">
        <v>189</v>
      </c>
      <c r="C82" s="173" t="s">
        <v>190</v>
      </c>
      <c r="D82" s="174" t="s">
        <v>191</v>
      </c>
      <c r="E82" s="175">
        <v>0.15</v>
      </c>
      <c r="F82" s="175">
        <v>0</v>
      </c>
      <c r="G82" s="176">
        <f>E82*F82</f>
        <v>0</v>
      </c>
      <c r="O82" s="170">
        <v>2</v>
      </c>
      <c r="AA82" s="146">
        <v>1</v>
      </c>
      <c r="AB82" s="146">
        <v>1</v>
      </c>
      <c r="AC82" s="146">
        <v>1</v>
      </c>
      <c r="AZ82" s="146">
        <v>1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7">
        <v>1</v>
      </c>
      <c r="CB82" s="177">
        <v>1</v>
      </c>
      <c r="CZ82" s="146">
        <v>0</v>
      </c>
    </row>
    <row r="83" spans="1:104" x14ac:dyDescent="0.2">
      <c r="A83" s="178"/>
      <c r="B83" s="180"/>
      <c r="C83" s="224" t="s">
        <v>192</v>
      </c>
      <c r="D83" s="225"/>
      <c r="E83" s="181">
        <v>0.15</v>
      </c>
      <c r="F83" s="182"/>
      <c r="G83" s="183"/>
      <c r="M83" s="179" t="s">
        <v>192</v>
      </c>
      <c r="O83" s="170"/>
    </row>
    <row r="84" spans="1:104" x14ac:dyDescent="0.2">
      <c r="A84" s="171">
        <v>34</v>
      </c>
      <c r="B84" s="172" t="s">
        <v>193</v>
      </c>
      <c r="C84" s="173" t="s">
        <v>194</v>
      </c>
      <c r="D84" s="174" t="s">
        <v>110</v>
      </c>
      <c r="E84" s="175">
        <v>1</v>
      </c>
      <c r="F84" s="175">
        <v>0</v>
      </c>
      <c r="G84" s="176">
        <f>E84*F84</f>
        <v>0</v>
      </c>
      <c r="O84" s="170">
        <v>2</v>
      </c>
      <c r="AA84" s="146">
        <v>1</v>
      </c>
      <c r="AB84" s="146">
        <v>1</v>
      </c>
      <c r="AC84" s="146">
        <v>1</v>
      </c>
      <c r="AZ84" s="146">
        <v>1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7">
        <v>1</v>
      </c>
      <c r="CB84" s="177">
        <v>1</v>
      </c>
      <c r="CZ84" s="146">
        <v>0</v>
      </c>
    </row>
    <row r="85" spans="1:104" x14ac:dyDescent="0.2">
      <c r="A85" s="171">
        <v>35</v>
      </c>
      <c r="B85" s="172" t="s">
        <v>195</v>
      </c>
      <c r="C85" s="173" t="s">
        <v>196</v>
      </c>
      <c r="D85" s="174" t="s">
        <v>91</v>
      </c>
      <c r="E85" s="175">
        <v>1.8</v>
      </c>
      <c r="F85" s="175">
        <v>0</v>
      </c>
      <c r="G85" s="176">
        <f>E85*F85</f>
        <v>0</v>
      </c>
      <c r="O85" s="170">
        <v>2</v>
      </c>
      <c r="AA85" s="146">
        <v>1</v>
      </c>
      <c r="AB85" s="146">
        <v>1</v>
      </c>
      <c r="AC85" s="146">
        <v>1</v>
      </c>
      <c r="AZ85" s="146">
        <v>1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77">
        <v>1</v>
      </c>
      <c r="CB85" s="177">
        <v>1</v>
      </c>
      <c r="CZ85" s="146">
        <v>1.17E-3</v>
      </c>
    </row>
    <row r="86" spans="1:104" x14ac:dyDescent="0.2">
      <c r="A86" s="178"/>
      <c r="B86" s="180"/>
      <c r="C86" s="224" t="s">
        <v>197</v>
      </c>
      <c r="D86" s="225"/>
      <c r="E86" s="181">
        <v>1.8</v>
      </c>
      <c r="F86" s="182"/>
      <c r="G86" s="183"/>
      <c r="M86" s="179" t="s">
        <v>197</v>
      </c>
      <c r="O86" s="170"/>
    </row>
    <row r="87" spans="1:104" x14ac:dyDescent="0.2">
      <c r="A87" s="184"/>
      <c r="B87" s="185" t="s">
        <v>75</v>
      </c>
      <c r="C87" s="186" t="str">
        <f>CONCATENATE(B80," ",C80)</f>
        <v>96 Bourání konstrukcí</v>
      </c>
      <c r="D87" s="187"/>
      <c r="E87" s="188"/>
      <c r="F87" s="189"/>
      <c r="G87" s="190">
        <f>SUM(G80:G86)</f>
        <v>0</v>
      </c>
      <c r="O87" s="170">
        <v>4</v>
      </c>
      <c r="BA87" s="191">
        <f>SUM(BA80:BA86)</f>
        <v>0</v>
      </c>
      <c r="BB87" s="191">
        <f>SUM(BB80:BB86)</f>
        <v>0</v>
      </c>
      <c r="BC87" s="191">
        <f>SUM(BC80:BC86)</f>
        <v>0</v>
      </c>
      <c r="BD87" s="191">
        <f>SUM(BD80:BD86)</f>
        <v>0</v>
      </c>
      <c r="BE87" s="191">
        <f>SUM(BE80:BE86)</f>
        <v>0</v>
      </c>
    </row>
    <row r="88" spans="1:104" x14ac:dyDescent="0.2">
      <c r="A88" s="163" t="s">
        <v>72</v>
      </c>
      <c r="B88" s="164" t="s">
        <v>198</v>
      </c>
      <c r="C88" s="165" t="s">
        <v>199</v>
      </c>
      <c r="D88" s="166"/>
      <c r="E88" s="167"/>
      <c r="F88" s="167"/>
      <c r="G88" s="168"/>
      <c r="H88" s="169"/>
      <c r="I88" s="169"/>
      <c r="O88" s="170">
        <v>1</v>
      </c>
    </row>
    <row r="89" spans="1:104" x14ac:dyDescent="0.2">
      <c r="A89" s="171">
        <v>36</v>
      </c>
      <c r="B89" s="172" t="s">
        <v>200</v>
      </c>
      <c r="C89" s="173" t="s">
        <v>201</v>
      </c>
      <c r="D89" s="174" t="s">
        <v>91</v>
      </c>
      <c r="E89" s="175">
        <v>13.47</v>
      </c>
      <c r="F89" s="175">
        <v>0</v>
      </c>
      <c r="G89" s="176">
        <f>E89*F89</f>
        <v>0</v>
      </c>
      <c r="O89" s="170">
        <v>2</v>
      </c>
      <c r="AA89" s="146">
        <v>1</v>
      </c>
      <c r="AB89" s="146">
        <v>1</v>
      </c>
      <c r="AC89" s="146">
        <v>1</v>
      </c>
      <c r="AZ89" s="146">
        <v>1</v>
      </c>
      <c r="BA89" s="146">
        <f>IF(AZ89=1,G89,0)</f>
        <v>0</v>
      </c>
      <c r="BB89" s="146">
        <f>IF(AZ89=2,G89,0)</f>
        <v>0</v>
      </c>
      <c r="BC89" s="146">
        <f>IF(AZ89=3,G89,0)</f>
        <v>0</v>
      </c>
      <c r="BD89" s="146">
        <f>IF(AZ89=4,G89,0)</f>
        <v>0</v>
      </c>
      <c r="BE89" s="146">
        <f>IF(AZ89=5,G89,0)</f>
        <v>0</v>
      </c>
      <c r="CA89" s="177">
        <v>1</v>
      </c>
      <c r="CB89" s="177">
        <v>1</v>
      </c>
      <c r="CZ89" s="146">
        <v>0</v>
      </c>
    </row>
    <row r="90" spans="1:104" ht="22.5" x14ac:dyDescent="0.2">
      <c r="A90" s="171">
        <v>37</v>
      </c>
      <c r="B90" s="172" t="s">
        <v>202</v>
      </c>
      <c r="C90" s="173" t="s">
        <v>203</v>
      </c>
      <c r="D90" s="174" t="s">
        <v>91</v>
      </c>
      <c r="E90" s="175">
        <v>91.822400000000002</v>
      </c>
      <c r="F90" s="175">
        <v>0</v>
      </c>
      <c r="G90" s="176">
        <f>E90*F90</f>
        <v>0</v>
      </c>
      <c r="O90" s="170">
        <v>2</v>
      </c>
      <c r="AA90" s="146">
        <v>1</v>
      </c>
      <c r="AB90" s="146">
        <v>1</v>
      </c>
      <c r="AC90" s="146">
        <v>1</v>
      </c>
      <c r="AZ90" s="146">
        <v>1</v>
      </c>
      <c r="BA90" s="146">
        <f>IF(AZ90=1,G90,0)</f>
        <v>0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A90" s="177">
        <v>1</v>
      </c>
      <c r="CB90" s="177">
        <v>1</v>
      </c>
      <c r="CZ90" s="146">
        <v>0</v>
      </c>
    </row>
    <row r="91" spans="1:104" ht="33.75" x14ac:dyDescent="0.2">
      <c r="A91" s="178"/>
      <c r="B91" s="180"/>
      <c r="C91" s="224" t="s">
        <v>204</v>
      </c>
      <c r="D91" s="225"/>
      <c r="E91" s="181">
        <v>91.822400000000002</v>
      </c>
      <c r="F91" s="182"/>
      <c r="G91" s="183"/>
      <c r="M91" s="179" t="s">
        <v>204</v>
      </c>
      <c r="O91" s="170"/>
    </row>
    <row r="92" spans="1:104" x14ac:dyDescent="0.2">
      <c r="A92" s="171">
        <v>38</v>
      </c>
      <c r="B92" s="172" t="s">
        <v>205</v>
      </c>
      <c r="C92" s="173" t="s">
        <v>206</v>
      </c>
      <c r="D92" s="174" t="s">
        <v>91</v>
      </c>
      <c r="E92" s="175">
        <v>91.822400000000002</v>
      </c>
      <c r="F92" s="175">
        <v>0</v>
      </c>
      <c r="G92" s="176">
        <f>E92*F92</f>
        <v>0</v>
      </c>
      <c r="O92" s="170">
        <v>2</v>
      </c>
      <c r="AA92" s="146">
        <v>1</v>
      </c>
      <c r="AB92" s="146">
        <v>1</v>
      </c>
      <c r="AC92" s="146">
        <v>1</v>
      </c>
      <c r="AZ92" s="146">
        <v>1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7">
        <v>1</v>
      </c>
      <c r="CB92" s="177">
        <v>1</v>
      </c>
      <c r="CZ92" s="146">
        <v>0</v>
      </c>
    </row>
    <row r="93" spans="1:104" ht="33.75" x14ac:dyDescent="0.2">
      <c r="A93" s="178"/>
      <c r="B93" s="180"/>
      <c r="C93" s="224" t="s">
        <v>204</v>
      </c>
      <c r="D93" s="225"/>
      <c r="E93" s="181">
        <v>91.822400000000002</v>
      </c>
      <c r="F93" s="182"/>
      <c r="G93" s="183"/>
      <c r="M93" s="179" t="s">
        <v>204</v>
      </c>
      <c r="O93" s="170"/>
    </row>
    <row r="94" spans="1:104" x14ac:dyDescent="0.2">
      <c r="A94" s="171">
        <v>39</v>
      </c>
      <c r="B94" s="172" t="s">
        <v>207</v>
      </c>
      <c r="C94" s="173" t="s">
        <v>208</v>
      </c>
      <c r="D94" s="174" t="s">
        <v>91</v>
      </c>
      <c r="E94" s="175">
        <v>137.7336</v>
      </c>
      <c r="F94" s="175">
        <v>0</v>
      </c>
      <c r="G94" s="176">
        <f>E94*F94</f>
        <v>0</v>
      </c>
      <c r="O94" s="170">
        <v>2</v>
      </c>
      <c r="AA94" s="146">
        <v>1</v>
      </c>
      <c r="AB94" s="146">
        <v>1</v>
      </c>
      <c r="AC94" s="146">
        <v>1</v>
      </c>
      <c r="AZ94" s="146">
        <v>1</v>
      </c>
      <c r="BA94" s="146">
        <f>IF(AZ94=1,G94,0)</f>
        <v>0</v>
      </c>
      <c r="BB94" s="146">
        <f>IF(AZ94=2,G94,0)</f>
        <v>0</v>
      </c>
      <c r="BC94" s="146">
        <f>IF(AZ94=3,G94,0)</f>
        <v>0</v>
      </c>
      <c r="BD94" s="146">
        <f>IF(AZ94=4,G94,0)</f>
        <v>0</v>
      </c>
      <c r="BE94" s="146">
        <f>IF(AZ94=5,G94,0)</f>
        <v>0</v>
      </c>
      <c r="CA94" s="177">
        <v>1</v>
      </c>
      <c r="CB94" s="177">
        <v>1</v>
      </c>
      <c r="CZ94" s="146">
        <v>0</v>
      </c>
    </row>
    <row r="95" spans="1:104" ht="33.75" x14ac:dyDescent="0.2">
      <c r="A95" s="178"/>
      <c r="B95" s="180"/>
      <c r="C95" s="224" t="s">
        <v>209</v>
      </c>
      <c r="D95" s="225"/>
      <c r="E95" s="181">
        <v>137.7336</v>
      </c>
      <c r="F95" s="182"/>
      <c r="G95" s="183"/>
      <c r="M95" s="179" t="s">
        <v>209</v>
      </c>
      <c r="O95" s="170"/>
    </row>
    <row r="96" spans="1:104" x14ac:dyDescent="0.2">
      <c r="A96" s="171">
        <v>40</v>
      </c>
      <c r="B96" s="172" t="s">
        <v>210</v>
      </c>
      <c r="C96" s="173" t="s">
        <v>211</v>
      </c>
      <c r="D96" s="174" t="s">
        <v>91</v>
      </c>
      <c r="E96" s="175">
        <v>28.120999999999999</v>
      </c>
      <c r="F96" s="175">
        <v>0</v>
      </c>
      <c r="G96" s="176">
        <f>E96*F96</f>
        <v>0</v>
      </c>
      <c r="O96" s="170">
        <v>2</v>
      </c>
      <c r="AA96" s="146">
        <v>1</v>
      </c>
      <c r="AB96" s="146">
        <v>1</v>
      </c>
      <c r="AC96" s="146">
        <v>1</v>
      </c>
      <c r="AZ96" s="146">
        <v>1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7">
        <v>1</v>
      </c>
      <c r="CB96" s="177">
        <v>1</v>
      </c>
      <c r="CZ96" s="146">
        <v>0</v>
      </c>
    </row>
    <row r="97" spans="1:104" x14ac:dyDescent="0.2">
      <c r="A97" s="178"/>
      <c r="B97" s="180"/>
      <c r="C97" s="224" t="s">
        <v>212</v>
      </c>
      <c r="D97" s="225"/>
      <c r="E97" s="181">
        <v>24.632999999999999</v>
      </c>
      <c r="F97" s="182"/>
      <c r="G97" s="183"/>
      <c r="M97" s="179" t="s">
        <v>212</v>
      </c>
      <c r="O97" s="170"/>
    </row>
    <row r="98" spans="1:104" x14ac:dyDescent="0.2">
      <c r="A98" s="178"/>
      <c r="B98" s="180"/>
      <c r="C98" s="224" t="s">
        <v>213</v>
      </c>
      <c r="D98" s="225"/>
      <c r="E98" s="181">
        <v>3.488</v>
      </c>
      <c r="F98" s="182"/>
      <c r="G98" s="183"/>
      <c r="M98" s="179" t="s">
        <v>213</v>
      </c>
      <c r="O98" s="170"/>
    </row>
    <row r="99" spans="1:104" x14ac:dyDescent="0.2">
      <c r="A99" s="184"/>
      <c r="B99" s="185" t="s">
        <v>75</v>
      </c>
      <c r="C99" s="186" t="str">
        <f>CONCATENATE(B88," ",C88)</f>
        <v>97 Prorážení otvorů</v>
      </c>
      <c r="D99" s="187"/>
      <c r="E99" s="188"/>
      <c r="F99" s="189"/>
      <c r="G99" s="190">
        <f>SUM(G88:G98)</f>
        <v>0</v>
      </c>
      <c r="O99" s="170">
        <v>4</v>
      </c>
      <c r="BA99" s="191">
        <f>SUM(BA88:BA98)</f>
        <v>0</v>
      </c>
      <c r="BB99" s="191">
        <f>SUM(BB88:BB98)</f>
        <v>0</v>
      </c>
      <c r="BC99" s="191">
        <f>SUM(BC88:BC98)</f>
        <v>0</v>
      </c>
      <c r="BD99" s="191">
        <f>SUM(BD88:BD98)</f>
        <v>0</v>
      </c>
      <c r="BE99" s="191">
        <f>SUM(BE88:BE98)</f>
        <v>0</v>
      </c>
    </row>
    <row r="100" spans="1:104" x14ac:dyDescent="0.2">
      <c r="A100" s="163" t="s">
        <v>72</v>
      </c>
      <c r="B100" s="164" t="s">
        <v>214</v>
      </c>
      <c r="C100" s="165" t="s">
        <v>215</v>
      </c>
      <c r="D100" s="166"/>
      <c r="E100" s="167"/>
      <c r="F100" s="167"/>
      <c r="G100" s="168"/>
      <c r="H100" s="169"/>
      <c r="I100" s="169"/>
      <c r="O100" s="170">
        <v>1</v>
      </c>
    </row>
    <row r="101" spans="1:104" x14ac:dyDescent="0.2">
      <c r="A101" s="171">
        <v>41</v>
      </c>
      <c r="B101" s="172" t="s">
        <v>216</v>
      </c>
      <c r="C101" s="173" t="s">
        <v>217</v>
      </c>
      <c r="D101" s="174" t="s">
        <v>218</v>
      </c>
      <c r="E101" s="175">
        <v>10.74646021</v>
      </c>
      <c r="F101" s="175">
        <v>0</v>
      </c>
      <c r="G101" s="176">
        <f>E101*F101</f>
        <v>0</v>
      </c>
      <c r="O101" s="170">
        <v>2</v>
      </c>
      <c r="AA101" s="146">
        <v>7</v>
      </c>
      <c r="AB101" s="146">
        <v>1</v>
      </c>
      <c r="AC101" s="146">
        <v>2</v>
      </c>
      <c r="AZ101" s="146">
        <v>1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77">
        <v>7</v>
      </c>
      <c r="CB101" s="177">
        <v>1</v>
      </c>
      <c r="CZ101" s="146">
        <v>0</v>
      </c>
    </row>
    <row r="102" spans="1:104" x14ac:dyDescent="0.2">
      <c r="A102" s="184"/>
      <c r="B102" s="185" t="s">
        <v>75</v>
      </c>
      <c r="C102" s="186" t="str">
        <f>CONCATENATE(B100," ",C100)</f>
        <v>99 Staveništní přesun hmot</v>
      </c>
      <c r="D102" s="187"/>
      <c r="E102" s="188"/>
      <c r="F102" s="189"/>
      <c r="G102" s="190">
        <f>SUM(G100:G101)</f>
        <v>0</v>
      </c>
      <c r="O102" s="170">
        <v>4</v>
      </c>
      <c r="BA102" s="191">
        <f>SUM(BA100:BA101)</f>
        <v>0</v>
      </c>
      <c r="BB102" s="191">
        <f>SUM(BB100:BB101)</f>
        <v>0</v>
      </c>
      <c r="BC102" s="191">
        <f>SUM(BC100:BC101)</f>
        <v>0</v>
      </c>
      <c r="BD102" s="191">
        <f>SUM(BD100:BD101)</f>
        <v>0</v>
      </c>
      <c r="BE102" s="191">
        <f>SUM(BE100:BE101)</f>
        <v>0</v>
      </c>
    </row>
    <row r="103" spans="1:104" x14ac:dyDescent="0.2">
      <c r="A103" s="163" t="s">
        <v>72</v>
      </c>
      <c r="B103" s="164" t="s">
        <v>219</v>
      </c>
      <c r="C103" s="165" t="s">
        <v>220</v>
      </c>
      <c r="D103" s="166"/>
      <c r="E103" s="167"/>
      <c r="F103" s="167"/>
      <c r="G103" s="168"/>
      <c r="H103" s="169"/>
      <c r="I103" s="169"/>
      <c r="O103" s="170">
        <v>1</v>
      </c>
    </row>
    <row r="104" spans="1:104" ht="22.5" x14ac:dyDescent="0.2">
      <c r="A104" s="171">
        <v>42</v>
      </c>
      <c r="B104" s="172" t="s">
        <v>221</v>
      </c>
      <c r="C104" s="173" t="s">
        <v>222</v>
      </c>
      <c r="D104" s="174" t="s">
        <v>91</v>
      </c>
      <c r="E104" s="175">
        <v>55.465000000000003</v>
      </c>
      <c r="F104" s="175">
        <v>0</v>
      </c>
      <c r="G104" s="176">
        <f>E104*F104</f>
        <v>0</v>
      </c>
      <c r="O104" s="170">
        <v>2</v>
      </c>
      <c r="AA104" s="146">
        <v>1</v>
      </c>
      <c r="AB104" s="146">
        <v>7</v>
      </c>
      <c r="AC104" s="146">
        <v>7</v>
      </c>
      <c r="AZ104" s="146">
        <v>2</v>
      </c>
      <c r="BA104" s="146">
        <f>IF(AZ104=1,G104,0)</f>
        <v>0</v>
      </c>
      <c r="BB104" s="146">
        <f>IF(AZ104=2,G104,0)</f>
        <v>0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7">
        <v>1</v>
      </c>
      <c r="CB104" s="177">
        <v>7</v>
      </c>
      <c r="CZ104" s="146">
        <v>3.0000000000000001E-3</v>
      </c>
    </row>
    <row r="105" spans="1:104" ht="22.5" x14ac:dyDescent="0.2">
      <c r="A105" s="178"/>
      <c r="B105" s="180"/>
      <c r="C105" s="224" t="s">
        <v>138</v>
      </c>
      <c r="D105" s="225"/>
      <c r="E105" s="181">
        <v>55.465000000000003</v>
      </c>
      <c r="F105" s="182"/>
      <c r="G105" s="183"/>
      <c r="M105" s="179" t="s">
        <v>138</v>
      </c>
      <c r="O105" s="170"/>
    </row>
    <row r="106" spans="1:104" x14ac:dyDescent="0.2">
      <c r="A106" s="171">
        <v>43</v>
      </c>
      <c r="B106" s="172" t="s">
        <v>223</v>
      </c>
      <c r="C106" s="173" t="s">
        <v>224</v>
      </c>
      <c r="D106" s="174" t="s">
        <v>218</v>
      </c>
      <c r="E106" s="175">
        <v>0.16639499999999999</v>
      </c>
      <c r="F106" s="175">
        <v>0</v>
      </c>
      <c r="G106" s="176">
        <f>E106*F106</f>
        <v>0</v>
      </c>
      <c r="O106" s="170">
        <v>2</v>
      </c>
      <c r="AA106" s="146">
        <v>7</v>
      </c>
      <c r="AB106" s="146">
        <v>1001</v>
      </c>
      <c r="AC106" s="146">
        <v>5</v>
      </c>
      <c r="AZ106" s="146">
        <v>2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7">
        <v>7</v>
      </c>
      <c r="CB106" s="177">
        <v>1001</v>
      </c>
      <c r="CZ106" s="146">
        <v>0</v>
      </c>
    </row>
    <row r="107" spans="1:104" ht="22.5" x14ac:dyDescent="0.2">
      <c r="A107" s="171">
        <v>44</v>
      </c>
      <c r="B107" s="172" t="s">
        <v>225</v>
      </c>
      <c r="C107" s="173" t="s">
        <v>226</v>
      </c>
      <c r="D107" s="174" t="s">
        <v>121</v>
      </c>
      <c r="E107" s="175">
        <v>20</v>
      </c>
      <c r="F107" s="175">
        <v>0</v>
      </c>
      <c r="G107" s="176">
        <f>E107*F107</f>
        <v>0</v>
      </c>
      <c r="O107" s="170">
        <v>2</v>
      </c>
      <c r="AA107" s="146">
        <v>10</v>
      </c>
      <c r="AB107" s="146">
        <v>0</v>
      </c>
      <c r="AC107" s="146">
        <v>8</v>
      </c>
      <c r="AZ107" s="146">
        <v>5</v>
      </c>
      <c r="BA107" s="146">
        <f>IF(AZ107=1,G107,0)</f>
        <v>0</v>
      </c>
      <c r="BB107" s="146">
        <f>IF(AZ107=2,G107,0)</f>
        <v>0</v>
      </c>
      <c r="BC107" s="146">
        <f>IF(AZ107=3,G107,0)</f>
        <v>0</v>
      </c>
      <c r="BD107" s="146">
        <f>IF(AZ107=4,G107,0)</f>
        <v>0</v>
      </c>
      <c r="BE107" s="146">
        <f>IF(AZ107=5,G107,0)</f>
        <v>0</v>
      </c>
      <c r="CA107" s="177">
        <v>10</v>
      </c>
      <c r="CB107" s="177">
        <v>0</v>
      </c>
      <c r="CZ107" s="146">
        <v>0</v>
      </c>
    </row>
    <row r="108" spans="1:104" x14ac:dyDescent="0.2">
      <c r="A108" s="184"/>
      <c r="B108" s="185" t="s">
        <v>75</v>
      </c>
      <c r="C108" s="186" t="str">
        <f>CONCATENATE(B103," ",C103)</f>
        <v>711 Izolace proti vodě</v>
      </c>
      <c r="D108" s="187"/>
      <c r="E108" s="188"/>
      <c r="F108" s="189"/>
      <c r="G108" s="190">
        <f>SUM(G103:G107)</f>
        <v>0</v>
      </c>
      <c r="O108" s="170">
        <v>4</v>
      </c>
      <c r="BA108" s="191">
        <f>SUM(BA103:BA107)</f>
        <v>0</v>
      </c>
      <c r="BB108" s="191">
        <f>SUM(BB103:BB107)</f>
        <v>0</v>
      </c>
      <c r="BC108" s="191">
        <f>SUM(BC103:BC107)</f>
        <v>0</v>
      </c>
      <c r="BD108" s="191">
        <f>SUM(BD103:BD107)</f>
        <v>0</v>
      </c>
      <c r="BE108" s="191">
        <f>SUM(BE103:BE107)</f>
        <v>0</v>
      </c>
    </row>
    <row r="109" spans="1:104" x14ac:dyDescent="0.2">
      <c r="A109" s="163" t="s">
        <v>72</v>
      </c>
      <c r="B109" s="164" t="s">
        <v>227</v>
      </c>
      <c r="C109" s="165" t="s">
        <v>228</v>
      </c>
      <c r="D109" s="166"/>
      <c r="E109" s="167"/>
      <c r="F109" s="167"/>
      <c r="G109" s="168"/>
      <c r="H109" s="169"/>
      <c r="I109" s="169"/>
      <c r="O109" s="170">
        <v>1</v>
      </c>
    </row>
    <row r="110" spans="1:104" x14ac:dyDescent="0.2">
      <c r="A110" s="171">
        <v>45</v>
      </c>
      <c r="B110" s="172" t="s">
        <v>229</v>
      </c>
      <c r="C110" s="173" t="s">
        <v>230</v>
      </c>
      <c r="D110" s="174" t="s">
        <v>91</v>
      </c>
      <c r="E110" s="175">
        <v>17.95</v>
      </c>
      <c r="F110" s="175">
        <v>0</v>
      </c>
      <c r="G110" s="176">
        <f>E110*F110</f>
        <v>0</v>
      </c>
      <c r="O110" s="170">
        <v>2</v>
      </c>
      <c r="AA110" s="146">
        <v>1</v>
      </c>
      <c r="AB110" s="146">
        <v>7</v>
      </c>
      <c r="AC110" s="146">
        <v>7</v>
      </c>
      <c r="AZ110" s="146">
        <v>2</v>
      </c>
      <c r="BA110" s="146">
        <f>IF(AZ110=1,G110,0)</f>
        <v>0</v>
      </c>
      <c r="BB110" s="146">
        <f>IF(AZ110=2,G110,0)</f>
        <v>0</v>
      </c>
      <c r="BC110" s="146">
        <f>IF(AZ110=3,G110,0)</f>
        <v>0</v>
      </c>
      <c r="BD110" s="146">
        <f>IF(AZ110=4,G110,0)</f>
        <v>0</v>
      </c>
      <c r="BE110" s="146">
        <f>IF(AZ110=5,G110,0)</f>
        <v>0</v>
      </c>
      <c r="CA110" s="177">
        <v>1</v>
      </c>
      <c r="CB110" s="177">
        <v>7</v>
      </c>
      <c r="CZ110" s="146">
        <v>7.5000000000000002E-4</v>
      </c>
    </row>
    <row r="111" spans="1:104" x14ac:dyDescent="0.2">
      <c r="A111" s="178"/>
      <c r="B111" s="180"/>
      <c r="C111" s="224" t="s">
        <v>231</v>
      </c>
      <c r="D111" s="225"/>
      <c r="E111" s="181">
        <v>17.95</v>
      </c>
      <c r="F111" s="182"/>
      <c r="G111" s="183"/>
      <c r="M111" s="179" t="s">
        <v>231</v>
      </c>
      <c r="O111" s="170"/>
    </row>
    <row r="112" spans="1:104" x14ac:dyDescent="0.2">
      <c r="A112" s="171">
        <v>46</v>
      </c>
      <c r="B112" s="172" t="s">
        <v>232</v>
      </c>
      <c r="C112" s="173" t="s">
        <v>233</v>
      </c>
      <c r="D112" s="174" t="s">
        <v>95</v>
      </c>
      <c r="E112" s="175">
        <v>35.9</v>
      </c>
      <c r="F112" s="175">
        <v>0</v>
      </c>
      <c r="G112" s="176">
        <f>E112*F112</f>
        <v>0</v>
      </c>
      <c r="O112" s="170">
        <v>2</v>
      </c>
      <c r="AA112" s="146">
        <v>1</v>
      </c>
      <c r="AB112" s="146">
        <v>7</v>
      </c>
      <c r="AC112" s="146">
        <v>7</v>
      </c>
      <c r="AZ112" s="146">
        <v>2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A112" s="177">
        <v>1</v>
      </c>
      <c r="CB112" s="177">
        <v>7</v>
      </c>
      <c r="CZ112" s="146">
        <v>0</v>
      </c>
    </row>
    <row r="113" spans="1:104" x14ac:dyDescent="0.2">
      <c r="A113" s="178"/>
      <c r="B113" s="180"/>
      <c r="C113" s="224" t="s">
        <v>234</v>
      </c>
      <c r="D113" s="225"/>
      <c r="E113" s="181">
        <v>35.9</v>
      </c>
      <c r="F113" s="182"/>
      <c r="G113" s="183"/>
      <c r="M113" s="179" t="s">
        <v>234</v>
      </c>
      <c r="O113" s="170"/>
    </row>
    <row r="114" spans="1:104" x14ac:dyDescent="0.2">
      <c r="A114" s="171">
        <v>47</v>
      </c>
      <c r="B114" s="172" t="s">
        <v>235</v>
      </c>
      <c r="C114" s="173" t="s">
        <v>236</v>
      </c>
      <c r="D114" s="174" t="s">
        <v>218</v>
      </c>
      <c r="E114" s="175">
        <v>1.3462500000000001E-2</v>
      </c>
      <c r="F114" s="175">
        <v>0</v>
      </c>
      <c r="G114" s="176">
        <f>E114*F114</f>
        <v>0</v>
      </c>
      <c r="O114" s="170">
        <v>2</v>
      </c>
      <c r="AA114" s="146">
        <v>7</v>
      </c>
      <c r="AB114" s="146">
        <v>1001</v>
      </c>
      <c r="AC114" s="146">
        <v>5</v>
      </c>
      <c r="AZ114" s="146">
        <v>2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77">
        <v>7</v>
      </c>
      <c r="CB114" s="177">
        <v>1001</v>
      </c>
      <c r="CZ114" s="146">
        <v>0</v>
      </c>
    </row>
    <row r="115" spans="1:104" x14ac:dyDescent="0.2">
      <c r="A115" s="184"/>
      <c r="B115" s="185" t="s">
        <v>75</v>
      </c>
      <c r="C115" s="186" t="str">
        <f>CONCATENATE(B109," ",C109)</f>
        <v>714 Izolace akustické a protiotřesové</v>
      </c>
      <c r="D115" s="187"/>
      <c r="E115" s="188"/>
      <c r="F115" s="189"/>
      <c r="G115" s="190">
        <f>SUM(G109:G114)</f>
        <v>0</v>
      </c>
      <c r="O115" s="170">
        <v>4</v>
      </c>
      <c r="BA115" s="191">
        <f>SUM(BA109:BA114)</f>
        <v>0</v>
      </c>
      <c r="BB115" s="191">
        <f>SUM(BB109:BB114)</f>
        <v>0</v>
      </c>
      <c r="BC115" s="191">
        <f>SUM(BC109:BC114)</f>
        <v>0</v>
      </c>
      <c r="BD115" s="191">
        <f>SUM(BD109:BD114)</f>
        <v>0</v>
      </c>
      <c r="BE115" s="191">
        <f>SUM(BE109:BE114)</f>
        <v>0</v>
      </c>
    </row>
    <row r="116" spans="1:104" x14ac:dyDescent="0.2">
      <c r="A116" s="163" t="s">
        <v>72</v>
      </c>
      <c r="B116" s="164" t="s">
        <v>237</v>
      </c>
      <c r="C116" s="165" t="s">
        <v>238</v>
      </c>
      <c r="D116" s="166"/>
      <c r="E116" s="167"/>
      <c r="F116" s="167"/>
      <c r="G116" s="168"/>
      <c r="H116" s="169"/>
      <c r="I116" s="169"/>
      <c r="O116" s="170">
        <v>1</v>
      </c>
    </row>
    <row r="117" spans="1:104" x14ac:dyDescent="0.2">
      <c r="A117" s="171">
        <v>48</v>
      </c>
      <c r="B117" s="172" t="s">
        <v>239</v>
      </c>
      <c r="C117" s="173" t="s">
        <v>240</v>
      </c>
      <c r="D117" s="174" t="s">
        <v>110</v>
      </c>
      <c r="E117" s="175">
        <v>1</v>
      </c>
      <c r="F117" s="175">
        <v>0</v>
      </c>
      <c r="G117" s="176">
        <f>E117*F117</f>
        <v>0</v>
      </c>
      <c r="O117" s="170">
        <v>2</v>
      </c>
      <c r="AA117" s="146">
        <v>1</v>
      </c>
      <c r="AB117" s="146">
        <v>7</v>
      </c>
      <c r="AC117" s="146">
        <v>7</v>
      </c>
      <c r="AZ117" s="146">
        <v>2</v>
      </c>
      <c r="BA117" s="146">
        <f>IF(AZ117=1,G117,0)</f>
        <v>0</v>
      </c>
      <c r="BB117" s="146">
        <f>IF(AZ117=2,G117,0)</f>
        <v>0</v>
      </c>
      <c r="BC117" s="146">
        <f>IF(AZ117=3,G117,0)</f>
        <v>0</v>
      </c>
      <c r="BD117" s="146">
        <f>IF(AZ117=4,G117,0)</f>
        <v>0</v>
      </c>
      <c r="BE117" s="146">
        <f>IF(AZ117=5,G117,0)</f>
        <v>0</v>
      </c>
      <c r="CA117" s="177">
        <v>1</v>
      </c>
      <c r="CB117" s="177">
        <v>7</v>
      </c>
      <c r="CZ117" s="146">
        <v>1.2099999999999999E-3</v>
      </c>
    </row>
    <row r="118" spans="1:104" x14ac:dyDescent="0.2">
      <c r="A118" s="171">
        <v>49</v>
      </c>
      <c r="B118" s="172" t="s">
        <v>241</v>
      </c>
      <c r="C118" s="173" t="s">
        <v>242</v>
      </c>
      <c r="D118" s="174" t="s">
        <v>110</v>
      </c>
      <c r="E118" s="175">
        <v>1</v>
      </c>
      <c r="F118" s="175">
        <v>0</v>
      </c>
      <c r="G118" s="176">
        <f>E118*F118</f>
        <v>0</v>
      </c>
      <c r="O118" s="170">
        <v>2</v>
      </c>
      <c r="AA118" s="146">
        <v>1</v>
      </c>
      <c r="AB118" s="146">
        <v>7</v>
      </c>
      <c r="AC118" s="146">
        <v>7</v>
      </c>
      <c r="AZ118" s="146">
        <v>2</v>
      </c>
      <c r="BA118" s="146">
        <f>IF(AZ118=1,G118,0)</f>
        <v>0</v>
      </c>
      <c r="BB118" s="146">
        <f>IF(AZ118=2,G118,0)</f>
        <v>0</v>
      </c>
      <c r="BC118" s="146">
        <f>IF(AZ118=3,G118,0)</f>
        <v>0</v>
      </c>
      <c r="BD118" s="146">
        <f>IF(AZ118=4,G118,0)</f>
        <v>0</v>
      </c>
      <c r="BE118" s="146">
        <f>IF(AZ118=5,G118,0)</f>
        <v>0</v>
      </c>
      <c r="CA118" s="177">
        <v>1</v>
      </c>
      <c r="CB118" s="177">
        <v>7</v>
      </c>
      <c r="CZ118" s="146">
        <v>7.5800000000000006E-2</v>
      </c>
    </row>
    <row r="119" spans="1:104" ht="22.5" x14ac:dyDescent="0.2">
      <c r="A119" s="171">
        <v>50</v>
      </c>
      <c r="B119" s="172" t="s">
        <v>243</v>
      </c>
      <c r="C119" s="173" t="s">
        <v>244</v>
      </c>
      <c r="D119" s="174" t="s">
        <v>245</v>
      </c>
      <c r="E119" s="175">
        <v>1</v>
      </c>
      <c r="F119" s="175">
        <v>0</v>
      </c>
      <c r="G119" s="176">
        <f>E119*F119</f>
        <v>0</v>
      </c>
      <c r="O119" s="170">
        <v>2</v>
      </c>
      <c r="AA119" s="146">
        <v>12</v>
      </c>
      <c r="AB119" s="146">
        <v>0</v>
      </c>
      <c r="AC119" s="146">
        <v>81</v>
      </c>
      <c r="AZ119" s="146">
        <v>2</v>
      </c>
      <c r="BA119" s="146">
        <f>IF(AZ119=1,G119,0)</f>
        <v>0</v>
      </c>
      <c r="BB119" s="146">
        <f>IF(AZ119=2,G119,0)</f>
        <v>0</v>
      </c>
      <c r="BC119" s="146">
        <f>IF(AZ119=3,G119,0)</f>
        <v>0</v>
      </c>
      <c r="BD119" s="146">
        <f>IF(AZ119=4,G119,0)</f>
        <v>0</v>
      </c>
      <c r="BE119" s="146">
        <f>IF(AZ119=5,G119,0)</f>
        <v>0</v>
      </c>
      <c r="CA119" s="177">
        <v>12</v>
      </c>
      <c r="CB119" s="177">
        <v>0</v>
      </c>
      <c r="CZ119" s="146">
        <v>0.02</v>
      </c>
    </row>
    <row r="120" spans="1:104" x14ac:dyDescent="0.2">
      <c r="A120" s="171">
        <v>51</v>
      </c>
      <c r="B120" s="172" t="s">
        <v>246</v>
      </c>
      <c r="C120" s="173" t="s">
        <v>247</v>
      </c>
      <c r="D120" s="174" t="s">
        <v>218</v>
      </c>
      <c r="E120" s="175">
        <v>9.7009999999999999E-2</v>
      </c>
      <c r="F120" s="175">
        <v>0</v>
      </c>
      <c r="G120" s="176">
        <f>E120*F120</f>
        <v>0</v>
      </c>
      <c r="O120" s="170">
        <v>2</v>
      </c>
      <c r="AA120" s="146">
        <v>7</v>
      </c>
      <c r="AB120" s="146">
        <v>1001</v>
      </c>
      <c r="AC120" s="146">
        <v>5</v>
      </c>
      <c r="AZ120" s="146">
        <v>2</v>
      </c>
      <c r="BA120" s="146">
        <f>IF(AZ120=1,G120,0)</f>
        <v>0</v>
      </c>
      <c r="BB120" s="146">
        <f>IF(AZ120=2,G120,0)</f>
        <v>0</v>
      </c>
      <c r="BC120" s="146">
        <f>IF(AZ120=3,G120,0)</f>
        <v>0</v>
      </c>
      <c r="BD120" s="146">
        <f>IF(AZ120=4,G120,0)</f>
        <v>0</v>
      </c>
      <c r="BE120" s="146">
        <f>IF(AZ120=5,G120,0)</f>
        <v>0</v>
      </c>
      <c r="CA120" s="177">
        <v>7</v>
      </c>
      <c r="CB120" s="177">
        <v>1001</v>
      </c>
      <c r="CZ120" s="146">
        <v>0</v>
      </c>
    </row>
    <row r="121" spans="1:104" x14ac:dyDescent="0.2">
      <c r="A121" s="184"/>
      <c r="B121" s="185" t="s">
        <v>75</v>
      </c>
      <c r="C121" s="186" t="str">
        <f>CONCATENATE(B116," ",C116)</f>
        <v>721 Vnitřní kanalizace</v>
      </c>
      <c r="D121" s="187"/>
      <c r="E121" s="188"/>
      <c r="F121" s="189"/>
      <c r="G121" s="190">
        <f>SUM(G116:G120)</f>
        <v>0</v>
      </c>
      <c r="O121" s="170">
        <v>4</v>
      </c>
      <c r="BA121" s="191">
        <f>SUM(BA116:BA120)</f>
        <v>0</v>
      </c>
      <c r="BB121" s="191">
        <f>SUM(BB116:BB120)</f>
        <v>0</v>
      </c>
      <c r="BC121" s="191">
        <f>SUM(BC116:BC120)</f>
        <v>0</v>
      </c>
      <c r="BD121" s="191">
        <f>SUM(BD116:BD120)</f>
        <v>0</v>
      </c>
      <c r="BE121" s="191">
        <f>SUM(BE116:BE120)</f>
        <v>0</v>
      </c>
    </row>
    <row r="122" spans="1:104" x14ac:dyDescent="0.2">
      <c r="A122" s="163" t="s">
        <v>72</v>
      </c>
      <c r="B122" s="164" t="s">
        <v>248</v>
      </c>
      <c r="C122" s="165" t="s">
        <v>249</v>
      </c>
      <c r="D122" s="166"/>
      <c r="E122" s="167"/>
      <c r="F122" s="167"/>
      <c r="G122" s="168"/>
      <c r="H122" s="169"/>
      <c r="I122" s="169"/>
      <c r="O122" s="170">
        <v>1</v>
      </c>
    </row>
    <row r="123" spans="1:104" x14ac:dyDescent="0.2">
      <c r="A123" s="171">
        <v>52</v>
      </c>
      <c r="B123" s="172" t="s">
        <v>250</v>
      </c>
      <c r="C123" s="173" t="s">
        <v>251</v>
      </c>
      <c r="D123" s="174" t="s">
        <v>95</v>
      </c>
      <c r="E123" s="175">
        <v>1</v>
      </c>
      <c r="F123" s="175">
        <v>0</v>
      </c>
      <c r="G123" s="176">
        <f>E123*F123</f>
        <v>0</v>
      </c>
      <c r="O123" s="170">
        <v>2</v>
      </c>
      <c r="AA123" s="146">
        <v>1</v>
      </c>
      <c r="AB123" s="146">
        <v>7</v>
      </c>
      <c r="AC123" s="146">
        <v>7</v>
      </c>
      <c r="AZ123" s="146">
        <v>2</v>
      </c>
      <c r="BA123" s="146">
        <f>IF(AZ123=1,G123,0)</f>
        <v>0</v>
      </c>
      <c r="BB123" s="146">
        <f>IF(AZ123=2,G123,0)</f>
        <v>0</v>
      </c>
      <c r="BC123" s="146">
        <f>IF(AZ123=3,G123,0)</f>
        <v>0</v>
      </c>
      <c r="BD123" s="146">
        <f>IF(AZ123=4,G123,0)</f>
        <v>0</v>
      </c>
      <c r="BE123" s="146">
        <f>IF(AZ123=5,G123,0)</f>
        <v>0</v>
      </c>
      <c r="CA123" s="177">
        <v>1</v>
      </c>
      <c r="CB123" s="177">
        <v>7</v>
      </c>
      <c r="CZ123" s="146">
        <v>2.63E-3</v>
      </c>
    </row>
    <row r="124" spans="1:104" x14ac:dyDescent="0.2">
      <c r="A124" s="178"/>
      <c r="B124" s="180"/>
      <c r="C124" s="224" t="s">
        <v>252</v>
      </c>
      <c r="D124" s="225"/>
      <c r="E124" s="181">
        <v>1</v>
      </c>
      <c r="F124" s="182"/>
      <c r="G124" s="183"/>
      <c r="M124" s="179" t="s">
        <v>252</v>
      </c>
      <c r="O124" s="170"/>
    </row>
    <row r="125" spans="1:104" x14ac:dyDescent="0.2">
      <c r="A125" s="171">
        <v>53</v>
      </c>
      <c r="B125" s="172" t="s">
        <v>253</v>
      </c>
      <c r="C125" s="173" t="s">
        <v>254</v>
      </c>
      <c r="D125" s="174" t="s">
        <v>61</v>
      </c>
      <c r="E125" s="175"/>
      <c r="F125" s="175">
        <v>0</v>
      </c>
      <c r="G125" s="176">
        <f>E125*F125</f>
        <v>0</v>
      </c>
      <c r="O125" s="170">
        <v>2</v>
      </c>
      <c r="AA125" s="146">
        <v>7</v>
      </c>
      <c r="AB125" s="146">
        <v>1002</v>
      </c>
      <c r="AC125" s="146">
        <v>5</v>
      </c>
      <c r="AZ125" s="146">
        <v>2</v>
      </c>
      <c r="BA125" s="146">
        <f>IF(AZ125=1,G125,0)</f>
        <v>0</v>
      </c>
      <c r="BB125" s="146">
        <f>IF(AZ125=2,G125,0)</f>
        <v>0</v>
      </c>
      <c r="BC125" s="146">
        <f>IF(AZ125=3,G125,0)</f>
        <v>0</v>
      </c>
      <c r="BD125" s="146">
        <f>IF(AZ125=4,G125,0)</f>
        <v>0</v>
      </c>
      <c r="BE125" s="146">
        <f>IF(AZ125=5,G125,0)</f>
        <v>0</v>
      </c>
      <c r="CA125" s="177">
        <v>7</v>
      </c>
      <c r="CB125" s="177">
        <v>1002</v>
      </c>
      <c r="CZ125" s="146">
        <v>0</v>
      </c>
    </row>
    <row r="126" spans="1:104" x14ac:dyDescent="0.2">
      <c r="A126" s="184"/>
      <c r="B126" s="185" t="s">
        <v>75</v>
      </c>
      <c r="C126" s="186" t="str">
        <f>CONCATENATE(B122," ",C122)</f>
        <v>764 Konstrukce klempířské</v>
      </c>
      <c r="D126" s="187"/>
      <c r="E126" s="188"/>
      <c r="F126" s="189"/>
      <c r="G126" s="190">
        <f>SUM(G122:G125)</f>
        <v>0</v>
      </c>
      <c r="O126" s="170">
        <v>4</v>
      </c>
      <c r="BA126" s="191">
        <f>SUM(BA122:BA125)</f>
        <v>0</v>
      </c>
      <c r="BB126" s="191">
        <f>SUM(BB122:BB125)</f>
        <v>0</v>
      </c>
      <c r="BC126" s="191">
        <f>SUM(BC122:BC125)</f>
        <v>0</v>
      </c>
      <c r="BD126" s="191">
        <f>SUM(BD122:BD125)</f>
        <v>0</v>
      </c>
      <c r="BE126" s="191">
        <f>SUM(BE122:BE125)</f>
        <v>0</v>
      </c>
    </row>
    <row r="127" spans="1:104" x14ac:dyDescent="0.2">
      <c r="A127" s="163" t="s">
        <v>72</v>
      </c>
      <c r="B127" s="164" t="s">
        <v>255</v>
      </c>
      <c r="C127" s="165" t="s">
        <v>256</v>
      </c>
      <c r="D127" s="166"/>
      <c r="E127" s="167"/>
      <c r="F127" s="167"/>
      <c r="G127" s="168"/>
      <c r="H127" s="169"/>
      <c r="I127" s="169"/>
      <c r="O127" s="170">
        <v>1</v>
      </c>
    </row>
    <row r="128" spans="1:104" ht="22.5" x14ac:dyDescent="0.2">
      <c r="A128" s="171">
        <v>54</v>
      </c>
      <c r="B128" s="172" t="s">
        <v>257</v>
      </c>
      <c r="C128" s="173" t="s">
        <v>258</v>
      </c>
      <c r="D128" s="174" t="s">
        <v>110</v>
      </c>
      <c r="E128" s="175">
        <v>1</v>
      </c>
      <c r="F128" s="175">
        <v>0</v>
      </c>
      <c r="G128" s="176">
        <f>E128*F128</f>
        <v>0</v>
      </c>
      <c r="O128" s="170">
        <v>2</v>
      </c>
      <c r="AA128" s="146">
        <v>1</v>
      </c>
      <c r="AB128" s="146">
        <v>7</v>
      </c>
      <c r="AC128" s="146">
        <v>7</v>
      </c>
      <c r="AZ128" s="146">
        <v>2</v>
      </c>
      <c r="BA128" s="146">
        <f>IF(AZ128=1,G128,0)</f>
        <v>0</v>
      </c>
      <c r="BB128" s="146">
        <f>IF(AZ128=2,G128,0)</f>
        <v>0</v>
      </c>
      <c r="BC128" s="146">
        <f>IF(AZ128=3,G128,0)</f>
        <v>0</v>
      </c>
      <c r="BD128" s="146">
        <f>IF(AZ128=4,G128,0)</f>
        <v>0</v>
      </c>
      <c r="BE128" s="146">
        <f>IF(AZ128=5,G128,0)</f>
        <v>0</v>
      </c>
      <c r="CA128" s="177">
        <v>1</v>
      </c>
      <c r="CB128" s="177">
        <v>7</v>
      </c>
      <c r="CZ128" s="146">
        <v>0</v>
      </c>
    </row>
    <row r="129" spans="1:104" x14ac:dyDescent="0.2">
      <c r="A129" s="171">
        <v>55</v>
      </c>
      <c r="B129" s="172" t="s">
        <v>259</v>
      </c>
      <c r="C129" s="173" t="s">
        <v>260</v>
      </c>
      <c r="D129" s="174" t="s">
        <v>110</v>
      </c>
      <c r="E129" s="175">
        <v>1</v>
      </c>
      <c r="F129" s="175">
        <v>0</v>
      </c>
      <c r="G129" s="176">
        <f>E129*F129</f>
        <v>0</v>
      </c>
      <c r="O129" s="170">
        <v>2</v>
      </c>
      <c r="AA129" s="146">
        <v>1</v>
      </c>
      <c r="AB129" s="146">
        <v>7</v>
      </c>
      <c r="AC129" s="146">
        <v>7</v>
      </c>
      <c r="AZ129" s="146">
        <v>2</v>
      </c>
      <c r="BA129" s="146">
        <f>IF(AZ129=1,G129,0)</f>
        <v>0</v>
      </c>
      <c r="BB129" s="146">
        <f>IF(AZ129=2,G129,0)</f>
        <v>0</v>
      </c>
      <c r="BC129" s="146">
        <f>IF(AZ129=3,G129,0)</f>
        <v>0</v>
      </c>
      <c r="BD129" s="146">
        <f>IF(AZ129=4,G129,0)</f>
        <v>0</v>
      </c>
      <c r="BE129" s="146">
        <f>IF(AZ129=5,G129,0)</f>
        <v>0</v>
      </c>
      <c r="CA129" s="177">
        <v>1</v>
      </c>
      <c r="CB129" s="177">
        <v>7</v>
      </c>
      <c r="CZ129" s="146">
        <v>1.0000000000000001E-5</v>
      </c>
    </row>
    <row r="130" spans="1:104" x14ac:dyDescent="0.2">
      <c r="A130" s="171">
        <v>56</v>
      </c>
      <c r="B130" s="172" t="s">
        <v>261</v>
      </c>
      <c r="C130" s="173" t="s">
        <v>262</v>
      </c>
      <c r="D130" s="174" t="s">
        <v>110</v>
      </c>
      <c r="E130" s="175">
        <v>1</v>
      </c>
      <c r="F130" s="175">
        <v>0</v>
      </c>
      <c r="G130" s="176">
        <f>E130*F130</f>
        <v>0</v>
      </c>
      <c r="O130" s="170">
        <v>2</v>
      </c>
      <c r="AA130" s="146">
        <v>3</v>
      </c>
      <c r="AB130" s="146">
        <v>7</v>
      </c>
      <c r="AC130" s="146">
        <v>61160222</v>
      </c>
      <c r="AZ130" s="146">
        <v>2</v>
      </c>
      <c r="BA130" s="146">
        <f>IF(AZ130=1,G130,0)</f>
        <v>0</v>
      </c>
      <c r="BB130" s="146">
        <f>IF(AZ130=2,G130,0)</f>
        <v>0</v>
      </c>
      <c r="BC130" s="146">
        <f>IF(AZ130=3,G130,0)</f>
        <v>0</v>
      </c>
      <c r="BD130" s="146">
        <f>IF(AZ130=4,G130,0)</f>
        <v>0</v>
      </c>
      <c r="BE130" s="146">
        <f>IF(AZ130=5,G130,0)</f>
        <v>0</v>
      </c>
      <c r="CA130" s="177">
        <v>3</v>
      </c>
      <c r="CB130" s="177">
        <v>7</v>
      </c>
      <c r="CZ130" s="146">
        <v>1.7500000000000002E-2</v>
      </c>
    </row>
    <row r="131" spans="1:104" x14ac:dyDescent="0.2">
      <c r="A131" s="171">
        <v>57</v>
      </c>
      <c r="B131" s="172" t="s">
        <v>263</v>
      </c>
      <c r="C131" s="173" t="s">
        <v>264</v>
      </c>
      <c r="D131" s="174" t="s">
        <v>110</v>
      </c>
      <c r="E131" s="175">
        <v>1</v>
      </c>
      <c r="F131" s="175">
        <v>0</v>
      </c>
      <c r="G131" s="176">
        <f>E131*F131</f>
        <v>0</v>
      </c>
      <c r="O131" s="170">
        <v>2</v>
      </c>
      <c r="AA131" s="146">
        <v>3</v>
      </c>
      <c r="AB131" s="146">
        <v>7</v>
      </c>
      <c r="AC131" s="146">
        <v>61187176</v>
      </c>
      <c r="AZ131" s="146">
        <v>2</v>
      </c>
      <c r="BA131" s="146">
        <f>IF(AZ131=1,G131,0)</f>
        <v>0</v>
      </c>
      <c r="BB131" s="146">
        <f>IF(AZ131=2,G131,0)</f>
        <v>0</v>
      </c>
      <c r="BC131" s="146">
        <f>IF(AZ131=3,G131,0)</f>
        <v>0</v>
      </c>
      <c r="BD131" s="146">
        <f>IF(AZ131=4,G131,0)</f>
        <v>0</v>
      </c>
      <c r="BE131" s="146">
        <f>IF(AZ131=5,G131,0)</f>
        <v>0</v>
      </c>
      <c r="CA131" s="177">
        <v>3</v>
      </c>
      <c r="CB131" s="177">
        <v>7</v>
      </c>
      <c r="CZ131" s="146">
        <v>1.2099999999999999E-3</v>
      </c>
    </row>
    <row r="132" spans="1:104" x14ac:dyDescent="0.2">
      <c r="A132" s="171">
        <v>58</v>
      </c>
      <c r="B132" s="172" t="s">
        <v>265</v>
      </c>
      <c r="C132" s="173" t="s">
        <v>266</v>
      </c>
      <c r="D132" s="174" t="s">
        <v>218</v>
      </c>
      <c r="E132" s="175">
        <v>1.8720000000000001E-2</v>
      </c>
      <c r="F132" s="175">
        <v>0</v>
      </c>
      <c r="G132" s="176">
        <f>E132*F132</f>
        <v>0</v>
      </c>
      <c r="O132" s="170">
        <v>2</v>
      </c>
      <c r="AA132" s="146">
        <v>7</v>
      </c>
      <c r="AB132" s="146">
        <v>1001</v>
      </c>
      <c r="AC132" s="146">
        <v>5</v>
      </c>
      <c r="AZ132" s="146">
        <v>2</v>
      </c>
      <c r="BA132" s="146">
        <f>IF(AZ132=1,G132,0)</f>
        <v>0</v>
      </c>
      <c r="BB132" s="146">
        <f>IF(AZ132=2,G132,0)</f>
        <v>0</v>
      </c>
      <c r="BC132" s="146">
        <f>IF(AZ132=3,G132,0)</f>
        <v>0</v>
      </c>
      <c r="BD132" s="146">
        <f>IF(AZ132=4,G132,0)</f>
        <v>0</v>
      </c>
      <c r="BE132" s="146">
        <f>IF(AZ132=5,G132,0)</f>
        <v>0</v>
      </c>
      <c r="CA132" s="177">
        <v>7</v>
      </c>
      <c r="CB132" s="177">
        <v>1001</v>
      </c>
      <c r="CZ132" s="146">
        <v>0</v>
      </c>
    </row>
    <row r="133" spans="1:104" x14ac:dyDescent="0.2">
      <c r="A133" s="184"/>
      <c r="B133" s="185" t="s">
        <v>75</v>
      </c>
      <c r="C133" s="186" t="str">
        <f>CONCATENATE(B127," ",C127)</f>
        <v>766 Konstrukce truhlářské</v>
      </c>
      <c r="D133" s="187"/>
      <c r="E133" s="188"/>
      <c r="F133" s="189"/>
      <c r="G133" s="190">
        <f>SUM(G127:G132)</f>
        <v>0</v>
      </c>
      <c r="O133" s="170">
        <v>4</v>
      </c>
      <c r="BA133" s="191">
        <f>SUM(BA127:BA132)</f>
        <v>0</v>
      </c>
      <c r="BB133" s="191">
        <f>SUM(BB127:BB132)</f>
        <v>0</v>
      </c>
      <c r="BC133" s="191">
        <f>SUM(BC127:BC132)</f>
        <v>0</v>
      </c>
      <c r="BD133" s="191">
        <f>SUM(BD127:BD132)</f>
        <v>0</v>
      </c>
      <c r="BE133" s="191">
        <f>SUM(BE127:BE132)</f>
        <v>0</v>
      </c>
    </row>
    <row r="134" spans="1:104" x14ac:dyDescent="0.2">
      <c r="A134" s="163" t="s">
        <v>72</v>
      </c>
      <c r="B134" s="164" t="s">
        <v>267</v>
      </c>
      <c r="C134" s="165" t="s">
        <v>268</v>
      </c>
      <c r="D134" s="166"/>
      <c r="E134" s="167"/>
      <c r="F134" s="167"/>
      <c r="G134" s="168"/>
      <c r="H134" s="169"/>
      <c r="I134" s="169"/>
      <c r="O134" s="170">
        <v>1</v>
      </c>
    </row>
    <row r="135" spans="1:104" x14ac:dyDescent="0.2">
      <c r="A135" s="171">
        <v>59</v>
      </c>
      <c r="B135" s="172" t="s">
        <v>269</v>
      </c>
      <c r="C135" s="173" t="s">
        <v>270</v>
      </c>
      <c r="D135" s="174" t="s">
        <v>95</v>
      </c>
      <c r="E135" s="175">
        <v>67.599999999999994</v>
      </c>
      <c r="F135" s="175">
        <v>0</v>
      </c>
      <c r="G135" s="176">
        <f>E135*F135</f>
        <v>0</v>
      </c>
      <c r="O135" s="170">
        <v>2</v>
      </c>
      <c r="AA135" s="146">
        <v>1</v>
      </c>
      <c r="AB135" s="146">
        <v>7</v>
      </c>
      <c r="AC135" s="146">
        <v>7</v>
      </c>
      <c r="AZ135" s="146">
        <v>2</v>
      </c>
      <c r="BA135" s="146">
        <f>IF(AZ135=1,G135,0)</f>
        <v>0</v>
      </c>
      <c r="BB135" s="146">
        <f>IF(AZ135=2,G135,0)</f>
        <v>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A135" s="177">
        <v>1</v>
      </c>
      <c r="CB135" s="177">
        <v>7</v>
      </c>
      <c r="CZ135" s="146">
        <v>3.4000000000000002E-4</v>
      </c>
    </row>
    <row r="136" spans="1:104" x14ac:dyDescent="0.2">
      <c r="A136" s="178"/>
      <c r="B136" s="180"/>
      <c r="C136" s="224" t="s">
        <v>271</v>
      </c>
      <c r="D136" s="225"/>
      <c r="E136" s="181">
        <v>67.599999999999994</v>
      </c>
      <c r="F136" s="182"/>
      <c r="G136" s="183"/>
      <c r="M136" s="179" t="s">
        <v>271</v>
      </c>
      <c r="O136" s="170"/>
    </row>
    <row r="137" spans="1:104" x14ac:dyDescent="0.2">
      <c r="A137" s="171">
        <v>60</v>
      </c>
      <c r="B137" s="172" t="s">
        <v>272</v>
      </c>
      <c r="C137" s="173" t="s">
        <v>273</v>
      </c>
      <c r="D137" s="174" t="s">
        <v>95</v>
      </c>
      <c r="E137" s="175">
        <v>79.33</v>
      </c>
      <c r="F137" s="175">
        <v>0</v>
      </c>
      <c r="G137" s="176">
        <f>E137*F137</f>
        <v>0</v>
      </c>
      <c r="O137" s="170">
        <v>2</v>
      </c>
      <c r="AA137" s="146">
        <v>1</v>
      </c>
      <c r="AB137" s="146">
        <v>7</v>
      </c>
      <c r="AC137" s="146">
        <v>7</v>
      </c>
      <c r="AZ137" s="146">
        <v>2</v>
      </c>
      <c r="BA137" s="146">
        <f>IF(AZ137=1,G137,0)</f>
        <v>0</v>
      </c>
      <c r="BB137" s="146">
        <f>IF(AZ137=2,G137,0)</f>
        <v>0</v>
      </c>
      <c r="BC137" s="146">
        <f>IF(AZ137=3,G137,0)</f>
        <v>0</v>
      </c>
      <c r="BD137" s="146">
        <f>IF(AZ137=4,G137,0)</f>
        <v>0</v>
      </c>
      <c r="BE137" s="146">
        <f>IF(AZ137=5,G137,0)</f>
        <v>0</v>
      </c>
      <c r="CA137" s="177">
        <v>1</v>
      </c>
      <c r="CB137" s="177">
        <v>7</v>
      </c>
      <c r="CZ137" s="146">
        <v>4.0000000000000003E-5</v>
      </c>
    </row>
    <row r="138" spans="1:104" x14ac:dyDescent="0.2">
      <c r="A138" s="178"/>
      <c r="B138" s="180"/>
      <c r="C138" s="224" t="s">
        <v>274</v>
      </c>
      <c r="D138" s="225"/>
      <c r="E138" s="181">
        <v>11.73</v>
      </c>
      <c r="F138" s="182"/>
      <c r="G138" s="183"/>
      <c r="M138" s="179" t="s">
        <v>274</v>
      </c>
      <c r="O138" s="170"/>
    </row>
    <row r="139" spans="1:104" x14ac:dyDescent="0.2">
      <c r="A139" s="178"/>
      <c r="B139" s="180"/>
      <c r="C139" s="224" t="s">
        <v>275</v>
      </c>
      <c r="D139" s="225"/>
      <c r="E139" s="181">
        <v>67.599999999999994</v>
      </c>
      <c r="F139" s="182"/>
      <c r="G139" s="183"/>
      <c r="M139" s="179" t="s">
        <v>275</v>
      </c>
      <c r="O139" s="170"/>
    </row>
    <row r="140" spans="1:104" x14ac:dyDescent="0.2">
      <c r="A140" s="171">
        <v>61</v>
      </c>
      <c r="B140" s="172" t="s">
        <v>276</v>
      </c>
      <c r="C140" s="173" t="s">
        <v>277</v>
      </c>
      <c r="D140" s="174" t="s">
        <v>110</v>
      </c>
      <c r="E140" s="175">
        <v>236.6</v>
      </c>
      <c r="F140" s="175">
        <v>0</v>
      </c>
      <c r="G140" s="176">
        <f>E140*F140</f>
        <v>0</v>
      </c>
      <c r="O140" s="170">
        <v>2</v>
      </c>
      <c r="AA140" s="146">
        <v>3</v>
      </c>
      <c r="AB140" s="146">
        <v>7</v>
      </c>
      <c r="AC140" s="146">
        <v>59764241</v>
      </c>
      <c r="AZ140" s="146">
        <v>2</v>
      </c>
      <c r="BA140" s="146">
        <f>IF(AZ140=1,G140,0)</f>
        <v>0</v>
      </c>
      <c r="BB140" s="146">
        <f>IF(AZ140=2,G140,0)</f>
        <v>0</v>
      </c>
      <c r="BC140" s="146">
        <f>IF(AZ140=3,G140,0)</f>
        <v>0</v>
      </c>
      <c r="BD140" s="146">
        <f>IF(AZ140=4,G140,0)</f>
        <v>0</v>
      </c>
      <c r="BE140" s="146">
        <f>IF(AZ140=5,G140,0)</f>
        <v>0</v>
      </c>
      <c r="CA140" s="177">
        <v>3</v>
      </c>
      <c r="CB140" s="177">
        <v>7</v>
      </c>
      <c r="CZ140" s="146">
        <v>4.4999999999999999E-4</v>
      </c>
    </row>
    <row r="141" spans="1:104" x14ac:dyDescent="0.2">
      <c r="A141" s="178"/>
      <c r="B141" s="180"/>
      <c r="C141" s="224" t="s">
        <v>278</v>
      </c>
      <c r="D141" s="225"/>
      <c r="E141" s="181">
        <v>236.6</v>
      </c>
      <c r="F141" s="182"/>
      <c r="G141" s="183"/>
      <c r="M141" s="179" t="s">
        <v>278</v>
      </c>
      <c r="O141" s="170"/>
    </row>
    <row r="142" spans="1:104" x14ac:dyDescent="0.2">
      <c r="A142" s="171">
        <v>62</v>
      </c>
      <c r="B142" s="172" t="s">
        <v>279</v>
      </c>
      <c r="C142" s="173" t="s">
        <v>280</v>
      </c>
      <c r="D142" s="174" t="s">
        <v>218</v>
      </c>
      <c r="E142" s="175">
        <v>0.1326272</v>
      </c>
      <c r="F142" s="175">
        <v>0</v>
      </c>
      <c r="G142" s="176">
        <f>E142*F142</f>
        <v>0</v>
      </c>
      <c r="O142" s="170">
        <v>2</v>
      </c>
      <c r="AA142" s="146">
        <v>7</v>
      </c>
      <c r="AB142" s="146">
        <v>1001</v>
      </c>
      <c r="AC142" s="146">
        <v>5</v>
      </c>
      <c r="AZ142" s="146">
        <v>2</v>
      </c>
      <c r="BA142" s="146">
        <f>IF(AZ142=1,G142,0)</f>
        <v>0</v>
      </c>
      <c r="BB142" s="146">
        <f>IF(AZ142=2,G142,0)</f>
        <v>0</v>
      </c>
      <c r="BC142" s="146">
        <f>IF(AZ142=3,G142,0)</f>
        <v>0</v>
      </c>
      <c r="BD142" s="146">
        <f>IF(AZ142=4,G142,0)</f>
        <v>0</v>
      </c>
      <c r="BE142" s="146">
        <f>IF(AZ142=5,G142,0)</f>
        <v>0</v>
      </c>
      <c r="CA142" s="177">
        <v>7</v>
      </c>
      <c r="CB142" s="177">
        <v>1001</v>
      </c>
      <c r="CZ142" s="146">
        <v>0</v>
      </c>
    </row>
    <row r="143" spans="1:104" x14ac:dyDescent="0.2">
      <c r="A143" s="184"/>
      <c r="B143" s="185" t="s">
        <v>75</v>
      </c>
      <c r="C143" s="186" t="str">
        <f>CONCATENATE(B134," ",C134)</f>
        <v>771 Podlahy z dlaždic a obklady</v>
      </c>
      <c r="D143" s="187"/>
      <c r="E143" s="188"/>
      <c r="F143" s="189"/>
      <c r="G143" s="190">
        <f>SUM(G134:G142)</f>
        <v>0</v>
      </c>
      <c r="O143" s="170">
        <v>4</v>
      </c>
      <c r="BA143" s="191">
        <f>SUM(BA134:BA142)</f>
        <v>0</v>
      </c>
      <c r="BB143" s="191">
        <f>SUM(BB134:BB142)</f>
        <v>0</v>
      </c>
      <c r="BC143" s="191">
        <f>SUM(BC134:BC142)</f>
        <v>0</v>
      </c>
      <c r="BD143" s="191">
        <f>SUM(BD134:BD142)</f>
        <v>0</v>
      </c>
      <c r="BE143" s="191">
        <f>SUM(BE134:BE142)</f>
        <v>0</v>
      </c>
    </row>
    <row r="144" spans="1:104" x14ac:dyDescent="0.2">
      <c r="A144" s="163" t="s">
        <v>72</v>
      </c>
      <c r="B144" s="164" t="s">
        <v>281</v>
      </c>
      <c r="C144" s="165" t="s">
        <v>282</v>
      </c>
      <c r="D144" s="166"/>
      <c r="E144" s="167"/>
      <c r="F144" s="167"/>
      <c r="G144" s="168"/>
      <c r="H144" s="169"/>
      <c r="I144" s="169"/>
      <c r="O144" s="170">
        <v>1</v>
      </c>
    </row>
    <row r="145" spans="1:104" x14ac:dyDescent="0.2">
      <c r="A145" s="171">
        <v>63</v>
      </c>
      <c r="B145" s="172" t="s">
        <v>283</v>
      </c>
      <c r="C145" s="173" t="s">
        <v>284</v>
      </c>
      <c r="D145" s="174" t="s">
        <v>91</v>
      </c>
      <c r="E145" s="175">
        <v>34.590000000000003</v>
      </c>
      <c r="F145" s="175">
        <v>0</v>
      </c>
      <c r="G145" s="176">
        <f>E145*F145</f>
        <v>0</v>
      </c>
      <c r="O145" s="170">
        <v>2</v>
      </c>
      <c r="AA145" s="146">
        <v>1</v>
      </c>
      <c r="AB145" s="146">
        <v>7</v>
      </c>
      <c r="AC145" s="146">
        <v>7</v>
      </c>
      <c r="AZ145" s="146">
        <v>2</v>
      </c>
      <c r="BA145" s="146">
        <f>IF(AZ145=1,G145,0)</f>
        <v>0</v>
      </c>
      <c r="BB145" s="146">
        <f>IF(AZ145=2,G145,0)</f>
        <v>0</v>
      </c>
      <c r="BC145" s="146">
        <f>IF(AZ145=3,G145,0)</f>
        <v>0</v>
      </c>
      <c r="BD145" s="146">
        <f>IF(AZ145=4,G145,0)</f>
        <v>0</v>
      </c>
      <c r="BE145" s="146">
        <f>IF(AZ145=5,G145,0)</f>
        <v>0</v>
      </c>
      <c r="CA145" s="177">
        <v>1</v>
      </c>
      <c r="CB145" s="177">
        <v>7</v>
      </c>
      <c r="CZ145" s="146">
        <v>7.5000000000000002E-4</v>
      </c>
    </row>
    <row r="146" spans="1:104" x14ac:dyDescent="0.2">
      <c r="A146" s="171">
        <v>64</v>
      </c>
      <c r="B146" s="172" t="s">
        <v>285</v>
      </c>
      <c r="C146" s="173" t="s">
        <v>286</v>
      </c>
      <c r="D146" s="174" t="s">
        <v>61</v>
      </c>
      <c r="E146" s="175"/>
      <c r="F146" s="175">
        <v>0</v>
      </c>
      <c r="G146" s="176">
        <f>E146*F146</f>
        <v>0</v>
      </c>
      <c r="O146" s="170">
        <v>2</v>
      </c>
      <c r="AA146" s="146">
        <v>7</v>
      </c>
      <c r="AB146" s="146">
        <v>1002</v>
      </c>
      <c r="AC146" s="146">
        <v>5</v>
      </c>
      <c r="AZ146" s="146">
        <v>2</v>
      </c>
      <c r="BA146" s="146">
        <f>IF(AZ146=1,G146,0)</f>
        <v>0</v>
      </c>
      <c r="BB146" s="146">
        <f>IF(AZ146=2,G146,0)</f>
        <v>0</v>
      </c>
      <c r="BC146" s="146">
        <f>IF(AZ146=3,G146,0)</f>
        <v>0</v>
      </c>
      <c r="BD146" s="146">
        <f>IF(AZ146=4,G146,0)</f>
        <v>0</v>
      </c>
      <c r="BE146" s="146">
        <f>IF(AZ146=5,G146,0)</f>
        <v>0</v>
      </c>
      <c r="CA146" s="177">
        <v>7</v>
      </c>
      <c r="CB146" s="177">
        <v>1002</v>
      </c>
      <c r="CZ146" s="146">
        <v>0</v>
      </c>
    </row>
    <row r="147" spans="1:104" x14ac:dyDescent="0.2">
      <c r="A147" s="184"/>
      <c r="B147" s="185" t="s">
        <v>75</v>
      </c>
      <c r="C147" s="186" t="str">
        <f>CONCATENATE(B144," ",C144)</f>
        <v>777 Podlahy ze syntetických hmot</v>
      </c>
      <c r="D147" s="187"/>
      <c r="E147" s="188"/>
      <c r="F147" s="189"/>
      <c r="G147" s="190">
        <f>SUM(G144:G146)</f>
        <v>0</v>
      </c>
      <c r="O147" s="170">
        <v>4</v>
      </c>
      <c r="BA147" s="191">
        <f>SUM(BA144:BA146)</f>
        <v>0</v>
      </c>
      <c r="BB147" s="191">
        <f>SUM(BB144:BB146)</f>
        <v>0</v>
      </c>
      <c r="BC147" s="191">
        <f>SUM(BC144:BC146)</f>
        <v>0</v>
      </c>
      <c r="BD147" s="191">
        <f>SUM(BD144:BD146)</f>
        <v>0</v>
      </c>
      <c r="BE147" s="191">
        <f>SUM(BE144:BE146)</f>
        <v>0</v>
      </c>
    </row>
    <row r="148" spans="1:104" x14ac:dyDescent="0.2">
      <c r="A148" s="163" t="s">
        <v>72</v>
      </c>
      <c r="B148" s="164" t="s">
        <v>287</v>
      </c>
      <c r="C148" s="165" t="s">
        <v>288</v>
      </c>
      <c r="D148" s="166"/>
      <c r="E148" s="167"/>
      <c r="F148" s="167"/>
      <c r="G148" s="168"/>
      <c r="H148" s="169"/>
      <c r="I148" s="169"/>
      <c r="O148" s="170">
        <v>1</v>
      </c>
    </row>
    <row r="149" spans="1:104" x14ac:dyDescent="0.2">
      <c r="A149" s="171">
        <v>65</v>
      </c>
      <c r="B149" s="172" t="s">
        <v>289</v>
      </c>
      <c r="C149" s="173" t="s">
        <v>290</v>
      </c>
      <c r="D149" s="174" t="s">
        <v>91</v>
      </c>
      <c r="E149" s="175">
        <v>17.594999999999999</v>
      </c>
      <c r="F149" s="175">
        <v>0</v>
      </c>
      <c r="G149" s="176">
        <f>E149*F149</f>
        <v>0</v>
      </c>
      <c r="O149" s="170">
        <v>2</v>
      </c>
      <c r="AA149" s="146">
        <v>1</v>
      </c>
      <c r="AB149" s="146">
        <v>7</v>
      </c>
      <c r="AC149" s="146">
        <v>7</v>
      </c>
      <c r="AZ149" s="146">
        <v>2</v>
      </c>
      <c r="BA149" s="146">
        <f>IF(AZ149=1,G149,0)</f>
        <v>0</v>
      </c>
      <c r="BB149" s="146">
        <f>IF(AZ149=2,G149,0)</f>
        <v>0</v>
      </c>
      <c r="BC149" s="146">
        <f>IF(AZ149=3,G149,0)</f>
        <v>0</v>
      </c>
      <c r="BD149" s="146">
        <f>IF(AZ149=4,G149,0)</f>
        <v>0</v>
      </c>
      <c r="BE149" s="146">
        <f>IF(AZ149=5,G149,0)</f>
        <v>0</v>
      </c>
      <c r="CA149" s="177">
        <v>1</v>
      </c>
      <c r="CB149" s="177">
        <v>7</v>
      </c>
      <c r="CZ149" s="146">
        <v>4.7499999999999999E-3</v>
      </c>
    </row>
    <row r="150" spans="1:104" x14ac:dyDescent="0.2">
      <c r="A150" s="178"/>
      <c r="B150" s="180"/>
      <c r="C150" s="224" t="s">
        <v>150</v>
      </c>
      <c r="D150" s="225"/>
      <c r="E150" s="181">
        <v>17.594999999999999</v>
      </c>
      <c r="F150" s="182"/>
      <c r="G150" s="183"/>
      <c r="M150" s="179" t="s">
        <v>150</v>
      </c>
      <c r="O150" s="170"/>
    </row>
    <row r="151" spans="1:104" x14ac:dyDescent="0.2">
      <c r="A151" s="171">
        <v>66</v>
      </c>
      <c r="B151" s="172" t="s">
        <v>291</v>
      </c>
      <c r="C151" s="173" t="s">
        <v>292</v>
      </c>
      <c r="D151" s="174" t="s">
        <v>91</v>
      </c>
      <c r="E151" s="175">
        <v>18.474799999999998</v>
      </c>
      <c r="F151" s="175">
        <v>0</v>
      </c>
      <c r="G151" s="176">
        <f>E151*F151</f>
        <v>0</v>
      </c>
      <c r="O151" s="170">
        <v>2</v>
      </c>
      <c r="AA151" s="146">
        <v>3</v>
      </c>
      <c r="AB151" s="146">
        <v>7</v>
      </c>
      <c r="AC151" s="146">
        <v>597813600</v>
      </c>
      <c r="AZ151" s="146">
        <v>2</v>
      </c>
      <c r="BA151" s="146">
        <f>IF(AZ151=1,G151,0)</f>
        <v>0</v>
      </c>
      <c r="BB151" s="146">
        <f>IF(AZ151=2,G151,0)</f>
        <v>0</v>
      </c>
      <c r="BC151" s="146">
        <f>IF(AZ151=3,G151,0)</f>
        <v>0</v>
      </c>
      <c r="BD151" s="146">
        <f>IF(AZ151=4,G151,0)</f>
        <v>0</v>
      </c>
      <c r="BE151" s="146">
        <f>IF(AZ151=5,G151,0)</f>
        <v>0</v>
      </c>
      <c r="CA151" s="177">
        <v>3</v>
      </c>
      <c r="CB151" s="177">
        <v>7</v>
      </c>
      <c r="CZ151" s="146">
        <v>1.2200000000000001E-2</v>
      </c>
    </row>
    <row r="152" spans="1:104" x14ac:dyDescent="0.2">
      <c r="A152" s="178"/>
      <c r="B152" s="180"/>
      <c r="C152" s="224" t="s">
        <v>293</v>
      </c>
      <c r="D152" s="225"/>
      <c r="E152" s="181">
        <v>18.474799999999998</v>
      </c>
      <c r="F152" s="182"/>
      <c r="G152" s="183"/>
      <c r="M152" s="179" t="s">
        <v>293</v>
      </c>
      <c r="O152" s="170"/>
    </row>
    <row r="153" spans="1:104" x14ac:dyDescent="0.2">
      <c r="A153" s="171">
        <v>67</v>
      </c>
      <c r="B153" s="172" t="s">
        <v>294</v>
      </c>
      <c r="C153" s="173" t="s">
        <v>295</v>
      </c>
      <c r="D153" s="174" t="s">
        <v>218</v>
      </c>
      <c r="E153" s="175">
        <v>0.30896880999999998</v>
      </c>
      <c r="F153" s="175">
        <v>0</v>
      </c>
      <c r="G153" s="176">
        <f>E153*F153</f>
        <v>0</v>
      </c>
      <c r="O153" s="170">
        <v>2</v>
      </c>
      <c r="AA153" s="146">
        <v>7</v>
      </c>
      <c r="AB153" s="146">
        <v>1001</v>
      </c>
      <c r="AC153" s="146">
        <v>5</v>
      </c>
      <c r="AZ153" s="146">
        <v>2</v>
      </c>
      <c r="BA153" s="146">
        <f>IF(AZ153=1,G153,0)</f>
        <v>0</v>
      </c>
      <c r="BB153" s="146">
        <f>IF(AZ153=2,G153,0)</f>
        <v>0</v>
      </c>
      <c r="BC153" s="146">
        <f>IF(AZ153=3,G153,0)</f>
        <v>0</v>
      </c>
      <c r="BD153" s="146">
        <f>IF(AZ153=4,G153,0)</f>
        <v>0</v>
      </c>
      <c r="BE153" s="146">
        <f>IF(AZ153=5,G153,0)</f>
        <v>0</v>
      </c>
      <c r="CA153" s="177">
        <v>7</v>
      </c>
      <c r="CB153" s="177">
        <v>1001</v>
      </c>
      <c r="CZ153" s="146">
        <v>0</v>
      </c>
    </row>
    <row r="154" spans="1:104" x14ac:dyDescent="0.2">
      <c r="A154" s="184"/>
      <c r="B154" s="185" t="s">
        <v>75</v>
      </c>
      <c r="C154" s="186" t="str">
        <f>CONCATENATE(B148," ",C148)</f>
        <v>781 Obklady keramické</v>
      </c>
      <c r="D154" s="187"/>
      <c r="E154" s="188"/>
      <c r="F154" s="189"/>
      <c r="G154" s="190">
        <f>SUM(G148:G153)</f>
        <v>0</v>
      </c>
      <c r="O154" s="170">
        <v>4</v>
      </c>
      <c r="BA154" s="191">
        <f>SUM(BA148:BA153)</f>
        <v>0</v>
      </c>
      <c r="BB154" s="191">
        <f>SUM(BB148:BB153)</f>
        <v>0</v>
      </c>
      <c r="BC154" s="191">
        <f>SUM(BC148:BC153)</f>
        <v>0</v>
      </c>
      <c r="BD154" s="191">
        <f>SUM(BD148:BD153)</f>
        <v>0</v>
      </c>
      <c r="BE154" s="191">
        <f>SUM(BE148:BE153)</f>
        <v>0</v>
      </c>
    </row>
    <row r="155" spans="1:104" x14ac:dyDescent="0.2">
      <c r="A155" s="163" t="s">
        <v>72</v>
      </c>
      <c r="B155" s="164" t="s">
        <v>296</v>
      </c>
      <c r="C155" s="165" t="s">
        <v>297</v>
      </c>
      <c r="D155" s="166"/>
      <c r="E155" s="167"/>
      <c r="F155" s="167"/>
      <c r="G155" s="168"/>
      <c r="H155" s="169"/>
      <c r="I155" s="169"/>
      <c r="O155" s="170">
        <v>1</v>
      </c>
    </row>
    <row r="156" spans="1:104" x14ac:dyDescent="0.2">
      <c r="A156" s="171">
        <v>68</v>
      </c>
      <c r="B156" s="172" t="s">
        <v>298</v>
      </c>
      <c r="C156" s="173" t="s">
        <v>299</v>
      </c>
      <c r="D156" s="174" t="s">
        <v>91</v>
      </c>
      <c r="E156" s="175">
        <v>130</v>
      </c>
      <c r="F156" s="175">
        <v>0</v>
      </c>
      <c r="G156" s="176">
        <f>E156*F156</f>
        <v>0</v>
      </c>
      <c r="O156" s="170">
        <v>2</v>
      </c>
      <c r="AA156" s="146">
        <v>1</v>
      </c>
      <c r="AB156" s="146">
        <v>7</v>
      </c>
      <c r="AC156" s="146">
        <v>7</v>
      </c>
      <c r="AZ156" s="146">
        <v>2</v>
      </c>
      <c r="BA156" s="146">
        <f>IF(AZ156=1,G156,0)</f>
        <v>0</v>
      </c>
      <c r="BB156" s="146">
        <f>IF(AZ156=2,G156,0)</f>
        <v>0</v>
      </c>
      <c r="BC156" s="146">
        <f>IF(AZ156=3,G156,0)</f>
        <v>0</v>
      </c>
      <c r="BD156" s="146">
        <f>IF(AZ156=4,G156,0)</f>
        <v>0</v>
      </c>
      <c r="BE156" s="146">
        <f>IF(AZ156=5,G156,0)</f>
        <v>0</v>
      </c>
      <c r="CA156" s="177">
        <v>1</v>
      </c>
      <c r="CB156" s="177">
        <v>7</v>
      </c>
      <c r="CZ156" s="146">
        <v>1.0000000000000001E-5</v>
      </c>
    </row>
    <row r="157" spans="1:104" x14ac:dyDescent="0.2">
      <c r="A157" s="171">
        <v>69</v>
      </c>
      <c r="B157" s="172" t="s">
        <v>300</v>
      </c>
      <c r="C157" s="173" t="s">
        <v>301</v>
      </c>
      <c r="D157" s="174" t="s">
        <v>91</v>
      </c>
      <c r="E157" s="175">
        <v>336.52600000000001</v>
      </c>
      <c r="F157" s="175">
        <v>0</v>
      </c>
      <c r="G157" s="176">
        <f>E157*F157</f>
        <v>0</v>
      </c>
      <c r="O157" s="170">
        <v>2</v>
      </c>
      <c r="AA157" s="146">
        <v>1</v>
      </c>
      <c r="AB157" s="146">
        <v>7</v>
      </c>
      <c r="AC157" s="146">
        <v>7</v>
      </c>
      <c r="AZ157" s="146">
        <v>2</v>
      </c>
      <c r="BA157" s="146">
        <f>IF(AZ157=1,G157,0)</f>
        <v>0</v>
      </c>
      <c r="BB157" s="146">
        <f>IF(AZ157=2,G157,0)</f>
        <v>0</v>
      </c>
      <c r="BC157" s="146">
        <f>IF(AZ157=3,G157,0)</f>
        <v>0</v>
      </c>
      <c r="BD157" s="146">
        <f>IF(AZ157=4,G157,0)</f>
        <v>0</v>
      </c>
      <c r="BE157" s="146">
        <f>IF(AZ157=5,G157,0)</f>
        <v>0</v>
      </c>
      <c r="CA157" s="177">
        <v>1</v>
      </c>
      <c r="CB157" s="177">
        <v>7</v>
      </c>
      <c r="CZ157" s="146">
        <v>2.1000000000000001E-4</v>
      </c>
    </row>
    <row r="158" spans="1:104" ht="45" x14ac:dyDescent="0.2">
      <c r="A158" s="178"/>
      <c r="B158" s="180"/>
      <c r="C158" s="224" t="s">
        <v>302</v>
      </c>
      <c r="D158" s="225"/>
      <c r="E158" s="181">
        <v>137.59100000000001</v>
      </c>
      <c r="F158" s="182"/>
      <c r="G158" s="183"/>
      <c r="M158" s="179" t="s">
        <v>302</v>
      </c>
      <c r="O158" s="170"/>
    </row>
    <row r="159" spans="1:104" ht="33.75" x14ac:dyDescent="0.2">
      <c r="A159" s="178"/>
      <c r="B159" s="180"/>
      <c r="C159" s="224" t="s">
        <v>303</v>
      </c>
      <c r="D159" s="225"/>
      <c r="E159" s="181">
        <v>55.465000000000003</v>
      </c>
      <c r="F159" s="182"/>
      <c r="G159" s="183"/>
      <c r="M159" s="179" t="s">
        <v>303</v>
      </c>
      <c r="O159" s="170"/>
    </row>
    <row r="160" spans="1:104" x14ac:dyDescent="0.2">
      <c r="A160" s="178"/>
      <c r="B160" s="180"/>
      <c r="C160" s="224" t="s">
        <v>304</v>
      </c>
      <c r="D160" s="225"/>
      <c r="E160" s="181">
        <v>130</v>
      </c>
      <c r="F160" s="182"/>
      <c r="G160" s="183"/>
      <c r="M160" s="179" t="s">
        <v>304</v>
      </c>
      <c r="O160" s="170"/>
    </row>
    <row r="161" spans="1:104" x14ac:dyDescent="0.2">
      <c r="A161" s="178"/>
      <c r="B161" s="180"/>
      <c r="C161" s="224" t="s">
        <v>305</v>
      </c>
      <c r="D161" s="225"/>
      <c r="E161" s="181">
        <v>13.47</v>
      </c>
      <c r="F161" s="182"/>
      <c r="G161" s="183"/>
      <c r="M161" s="179" t="s">
        <v>305</v>
      </c>
      <c r="O161" s="170"/>
    </row>
    <row r="162" spans="1:104" x14ac:dyDescent="0.2">
      <c r="A162" s="171">
        <v>70</v>
      </c>
      <c r="B162" s="172" t="s">
        <v>306</v>
      </c>
      <c r="C162" s="173" t="s">
        <v>307</v>
      </c>
      <c r="D162" s="174" t="s">
        <v>91</v>
      </c>
      <c r="E162" s="175">
        <v>336.52600000000001</v>
      </c>
      <c r="F162" s="175">
        <v>0</v>
      </c>
      <c r="G162" s="176">
        <f>E162*F162</f>
        <v>0</v>
      </c>
      <c r="O162" s="170">
        <v>2</v>
      </c>
      <c r="AA162" s="146">
        <v>1</v>
      </c>
      <c r="AB162" s="146">
        <v>7</v>
      </c>
      <c r="AC162" s="146">
        <v>7</v>
      </c>
      <c r="AZ162" s="146">
        <v>2</v>
      </c>
      <c r="BA162" s="146">
        <f>IF(AZ162=1,G162,0)</f>
        <v>0</v>
      </c>
      <c r="BB162" s="146">
        <f>IF(AZ162=2,G162,0)</f>
        <v>0</v>
      </c>
      <c r="BC162" s="146">
        <f>IF(AZ162=3,G162,0)</f>
        <v>0</v>
      </c>
      <c r="BD162" s="146">
        <f>IF(AZ162=4,G162,0)</f>
        <v>0</v>
      </c>
      <c r="BE162" s="146">
        <f>IF(AZ162=5,G162,0)</f>
        <v>0</v>
      </c>
      <c r="CA162" s="177">
        <v>1</v>
      </c>
      <c r="CB162" s="177">
        <v>7</v>
      </c>
      <c r="CZ162" s="146">
        <v>1.4999999999999999E-4</v>
      </c>
    </row>
    <row r="163" spans="1:104" ht="45" x14ac:dyDescent="0.2">
      <c r="A163" s="178"/>
      <c r="B163" s="180"/>
      <c r="C163" s="224" t="s">
        <v>302</v>
      </c>
      <c r="D163" s="225"/>
      <c r="E163" s="181">
        <v>137.59100000000001</v>
      </c>
      <c r="F163" s="182"/>
      <c r="G163" s="183"/>
      <c r="M163" s="179" t="s">
        <v>302</v>
      </c>
      <c r="O163" s="170"/>
    </row>
    <row r="164" spans="1:104" ht="33.75" x14ac:dyDescent="0.2">
      <c r="A164" s="178"/>
      <c r="B164" s="180"/>
      <c r="C164" s="224" t="s">
        <v>303</v>
      </c>
      <c r="D164" s="225"/>
      <c r="E164" s="181">
        <v>55.465000000000003</v>
      </c>
      <c r="F164" s="182"/>
      <c r="G164" s="183"/>
      <c r="M164" s="179" t="s">
        <v>303</v>
      </c>
      <c r="O164" s="170"/>
    </row>
    <row r="165" spans="1:104" x14ac:dyDescent="0.2">
      <c r="A165" s="178"/>
      <c r="B165" s="180"/>
      <c r="C165" s="224" t="s">
        <v>304</v>
      </c>
      <c r="D165" s="225"/>
      <c r="E165" s="181">
        <v>130</v>
      </c>
      <c r="F165" s="182"/>
      <c r="G165" s="183"/>
      <c r="M165" s="179" t="s">
        <v>304</v>
      </c>
      <c r="O165" s="170"/>
    </row>
    <row r="166" spans="1:104" x14ac:dyDescent="0.2">
      <c r="A166" s="178"/>
      <c r="B166" s="180"/>
      <c r="C166" s="224" t="s">
        <v>305</v>
      </c>
      <c r="D166" s="225"/>
      <c r="E166" s="181">
        <v>13.47</v>
      </c>
      <c r="F166" s="182"/>
      <c r="G166" s="183"/>
      <c r="M166" s="179" t="s">
        <v>305</v>
      </c>
      <c r="O166" s="170"/>
    </row>
    <row r="167" spans="1:104" x14ac:dyDescent="0.2">
      <c r="A167" s="184"/>
      <c r="B167" s="185" t="s">
        <v>75</v>
      </c>
      <c r="C167" s="186" t="str">
        <f>CONCATENATE(B155," ",C155)</f>
        <v>784 Malby</v>
      </c>
      <c r="D167" s="187"/>
      <c r="E167" s="188"/>
      <c r="F167" s="189"/>
      <c r="G167" s="190">
        <f>SUM(G155:G166)</f>
        <v>0</v>
      </c>
      <c r="O167" s="170">
        <v>4</v>
      </c>
      <c r="BA167" s="191">
        <f>SUM(BA155:BA166)</f>
        <v>0</v>
      </c>
      <c r="BB167" s="191">
        <f>SUM(BB155:BB166)</f>
        <v>0</v>
      </c>
      <c r="BC167" s="191">
        <f>SUM(BC155:BC166)</f>
        <v>0</v>
      </c>
      <c r="BD167" s="191">
        <f>SUM(BD155:BD166)</f>
        <v>0</v>
      </c>
      <c r="BE167" s="191">
        <f>SUM(BE155:BE166)</f>
        <v>0</v>
      </c>
    </row>
    <row r="168" spans="1:104" x14ac:dyDescent="0.2">
      <c r="A168" s="163" t="s">
        <v>72</v>
      </c>
      <c r="B168" s="164" t="s">
        <v>308</v>
      </c>
      <c r="C168" s="165" t="s">
        <v>309</v>
      </c>
      <c r="D168" s="166"/>
      <c r="E168" s="167"/>
      <c r="F168" s="167"/>
      <c r="G168" s="168"/>
      <c r="H168" s="169"/>
      <c r="I168" s="169"/>
      <c r="O168" s="170">
        <v>1</v>
      </c>
    </row>
    <row r="169" spans="1:104" x14ac:dyDescent="0.2">
      <c r="A169" s="171">
        <v>71</v>
      </c>
      <c r="B169" s="172" t="s">
        <v>310</v>
      </c>
      <c r="C169" s="173" t="s">
        <v>311</v>
      </c>
      <c r="D169" s="174" t="s">
        <v>218</v>
      </c>
      <c r="E169" s="175">
        <v>20.036563399999999</v>
      </c>
      <c r="F169" s="175">
        <v>0</v>
      </c>
      <c r="G169" s="176">
        <f>E169*F169</f>
        <v>0</v>
      </c>
      <c r="O169" s="170">
        <v>2</v>
      </c>
      <c r="AA169" s="146">
        <v>8</v>
      </c>
      <c r="AB169" s="146">
        <v>0</v>
      </c>
      <c r="AC169" s="146">
        <v>3</v>
      </c>
      <c r="AZ169" s="146">
        <v>1</v>
      </c>
      <c r="BA169" s="146">
        <f>IF(AZ169=1,G169,0)</f>
        <v>0</v>
      </c>
      <c r="BB169" s="146">
        <f>IF(AZ169=2,G169,0)</f>
        <v>0</v>
      </c>
      <c r="BC169" s="146">
        <f>IF(AZ169=3,G169,0)</f>
        <v>0</v>
      </c>
      <c r="BD169" s="146">
        <f>IF(AZ169=4,G169,0)</f>
        <v>0</v>
      </c>
      <c r="BE169" s="146">
        <f>IF(AZ169=5,G169,0)</f>
        <v>0</v>
      </c>
      <c r="CA169" s="177">
        <v>8</v>
      </c>
      <c r="CB169" s="177">
        <v>0</v>
      </c>
      <c r="CZ169" s="146">
        <v>0</v>
      </c>
    </row>
    <row r="170" spans="1:104" x14ac:dyDescent="0.2">
      <c r="A170" s="171">
        <v>72</v>
      </c>
      <c r="B170" s="172" t="s">
        <v>312</v>
      </c>
      <c r="C170" s="173" t="s">
        <v>313</v>
      </c>
      <c r="D170" s="174" t="s">
        <v>218</v>
      </c>
      <c r="E170" s="175">
        <v>240.43876080000001</v>
      </c>
      <c r="F170" s="175">
        <v>0</v>
      </c>
      <c r="G170" s="176">
        <f>E170*F170</f>
        <v>0</v>
      </c>
      <c r="O170" s="170">
        <v>2</v>
      </c>
      <c r="AA170" s="146">
        <v>8</v>
      </c>
      <c r="AB170" s="146">
        <v>0</v>
      </c>
      <c r="AC170" s="146">
        <v>3</v>
      </c>
      <c r="AZ170" s="146">
        <v>1</v>
      </c>
      <c r="BA170" s="146">
        <f>IF(AZ170=1,G170,0)</f>
        <v>0</v>
      </c>
      <c r="BB170" s="146">
        <f>IF(AZ170=2,G170,0)</f>
        <v>0</v>
      </c>
      <c r="BC170" s="146">
        <f>IF(AZ170=3,G170,0)</f>
        <v>0</v>
      </c>
      <c r="BD170" s="146">
        <f>IF(AZ170=4,G170,0)</f>
        <v>0</v>
      </c>
      <c r="BE170" s="146">
        <f>IF(AZ170=5,G170,0)</f>
        <v>0</v>
      </c>
      <c r="CA170" s="177">
        <v>8</v>
      </c>
      <c r="CB170" s="177">
        <v>0</v>
      </c>
      <c r="CZ170" s="146">
        <v>0</v>
      </c>
    </row>
    <row r="171" spans="1:104" x14ac:dyDescent="0.2">
      <c r="A171" s="171">
        <v>73</v>
      </c>
      <c r="B171" s="172" t="s">
        <v>314</v>
      </c>
      <c r="C171" s="173" t="s">
        <v>315</v>
      </c>
      <c r="D171" s="174" t="s">
        <v>218</v>
      </c>
      <c r="E171" s="175">
        <v>20.036563399999999</v>
      </c>
      <c r="F171" s="175">
        <v>0</v>
      </c>
      <c r="G171" s="176">
        <f>E171*F171</f>
        <v>0</v>
      </c>
      <c r="O171" s="170">
        <v>2</v>
      </c>
      <c r="AA171" s="146">
        <v>8</v>
      </c>
      <c r="AB171" s="146">
        <v>0</v>
      </c>
      <c r="AC171" s="146">
        <v>3</v>
      </c>
      <c r="AZ171" s="146">
        <v>1</v>
      </c>
      <c r="BA171" s="146">
        <f>IF(AZ171=1,G171,0)</f>
        <v>0</v>
      </c>
      <c r="BB171" s="146">
        <f>IF(AZ171=2,G171,0)</f>
        <v>0</v>
      </c>
      <c r="BC171" s="146">
        <f>IF(AZ171=3,G171,0)</f>
        <v>0</v>
      </c>
      <c r="BD171" s="146">
        <f>IF(AZ171=4,G171,0)</f>
        <v>0</v>
      </c>
      <c r="BE171" s="146">
        <f>IF(AZ171=5,G171,0)</f>
        <v>0</v>
      </c>
      <c r="CA171" s="177">
        <v>8</v>
      </c>
      <c r="CB171" s="177">
        <v>0</v>
      </c>
      <c r="CZ171" s="146">
        <v>0</v>
      </c>
    </row>
    <row r="172" spans="1:104" x14ac:dyDescent="0.2">
      <c r="A172" s="171">
        <v>74</v>
      </c>
      <c r="B172" s="172" t="s">
        <v>316</v>
      </c>
      <c r="C172" s="173" t="s">
        <v>317</v>
      </c>
      <c r="D172" s="174" t="s">
        <v>218</v>
      </c>
      <c r="E172" s="175">
        <v>60.109690200000003</v>
      </c>
      <c r="F172" s="175">
        <v>0</v>
      </c>
      <c r="G172" s="176">
        <f>E172*F172</f>
        <v>0</v>
      </c>
      <c r="O172" s="170">
        <v>2</v>
      </c>
      <c r="AA172" s="146">
        <v>8</v>
      </c>
      <c r="AB172" s="146">
        <v>0</v>
      </c>
      <c r="AC172" s="146">
        <v>3</v>
      </c>
      <c r="AZ172" s="146">
        <v>1</v>
      </c>
      <c r="BA172" s="146">
        <f>IF(AZ172=1,G172,0)</f>
        <v>0</v>
      </c>
      <c r="BB172" s="146">
        <f>IF(AZ172=2,G172,0)</f>
        <v>0</v>
      </c>
      <c r="BC172" s="146">
        <f>IF(AZ172=3,G172,0)</f>
        <v>0</v>
      </c>
      <c r="BD172" s="146">
        <f>IF(AZ172=4,G172,0)</f>
        <v>0</v>
      </c>
      <c r="BE172" s="146">
        <f>IF(AZ172=5,G172,0)</f>
        <v>0</v>
      </c>
      <c r="CA172" s="177">
        <v>8</v>
      </c>
      <c r="CB172" s="177">
        <v>0</v>
      </c>
      <c r="CZ172" s="146">
        <v>0</v>
      </c>
    </row>
    <row r="173" spans="1:104" x14ac:dyDescent="0.2">
      <c r="A173" s="171">
        <v>75</v>
      </c>
      <c r="B173" s="172" t="s">
        <v>318</v>
      </c>
      <c r="C173" s="173" t="s">
        <v>319</v>
      </c>
      <c r="D173" s="174" t="s">
        <v>218</v>
      </c>
      <c r="E173" s="175">
        <v>20.036563399999999</v>
      </c>
      <c r="F173" s="175">
        <v>0</v>
      </c>
      <c r="G173" s="176">
        <f>E173*F173</f>
        <v>0</v>
      </c>
      <c r="O173" s="170">
        <v>2</v>
      </c>
      <c r="AA173" s="146">
        <v>8</v>
      </c>
      <c r="AB173" s="146">
        <v>0</v>
      </c>
      <c r="AC173" s="146">
        <v>3</v>
      </c>
      <c r="AZ173" s="146">
        <v>1</v>
      </c>
      <c r="BA173" s="146">
        <f>IF(AZ173=1,G173,0)</f>
        <v>0</v>
      </c>
      <c r="BB173" s="146">
        <f>IF(AZ173=2,G173,0)</f>
        <v>0</v>
      </c>
      <c r="BC173" s="146">
        <f>IF(AZ173=3,G173,0)</f>
        <v>0</v>
      </c>
      <c r="BD173" s="146">
        <f>IF(AZ173=4,G173,0)</f>
        <v>0</v>
      </c>
      <c r="BE173" s="146">
        <f>IF(AZ173=5,G173,0)</f>
        <v>0</v>
      </c>
      <c r="CA173" s="177">
        <v>8</v>
      </c>
      <c r="CB173" s="177">
        <v>0</v>
      </c>
      <c r="CZ173" s="146">
        <v>0</v>
      </c>
    </row>
    <row r="174" spans="1:104" x14ac:dyDescent="0.2">
      <c r="A174" s="184"/>
      <c r="B174" s="185" t="s">
        <v>75</v>
      </c>
      <c r="C174" s="186" t="str">
        <f>CONCATENATE(B168," ",C168)</f>
        <v>D96 Přesuny suti a vybouraných hmot</v>
      </c>
      <c r="D174" s="187"/>
      <c r="E174" s="188"/>
      <c r="F174" s="189"/>
      <c r="G174" s="190">
        <f>SUM(G168:G173)</f>
        <v>0</v>
      </c>
      <c r="O174" s="170">
        <v>4</v>
      </c>
      <c r="BA174" s="191">
        <f>SUM(BA168:BA173)</f>
        <v>0</v>
      </c>
      <c r="BB174" s="191">
        <f>SUM(BB168:BB173)</f>
        <v>0</v>
      </c>
      <c r="BC174" s="191">
        <f>SUM(BC168:BC173)</f>
        <v>0</v>
      </c>
      <c r="BD174" s="191">
        <f>SUM(BD168:BD173)</f>
        <v>0</v>
      </c>
      <c r="BE174" s="191">
        <f>SUM(BE168:BE173)</f>
        <v>0</v>
      </c>
    </row>
    <row r="175" spans="1:104" x14ac:dyDescent="0.2">
      <c r="E175" s="146"/>
    </row>
    <row r="176" spans="1:104" x14ac:dyDescent="0.2">
      <c r="E176" s="146"/>
    </row>
    <row r="177" spans="5:5" x14ac:dyDescent="0.2">
      <c r="E177" s="146"/>
    </row>
    <row r="178" spans="5:5" x14ac:dyDescent="0.2">
      <c r="E178" s="146"/>
    </row>
    <row r="179" spans="5:5" x14ac:dyDescent="0.2">
      <c r="E179" s="146"/>
    </row>
    <row r="180" spans="5:5" x14ac:dyDescent="0.2">
      <c r="E180" s="146"/>
    </row>
    <row r="181" spans="5:5" x14ac:dyDescent="0.2">
      <c r="E181" s="146"/>
    </row>
    <row r="182" spans="5:5" x14ac:dyDescent="0.2">
      <c r="E182" s="146"/>
    </row>
    <row r="183" spans="5:5" x14ac:dyDescent="0.2">
      <c r="E183" s="146"/>
    </row>
    <row r="184" spans="5:5" x14ac:dyDescent="0.2">
      <c r="E184" s="146"/>
    </row>
    <row r="185" spans="5:5" x14ac:dyDescent="0.2">
      <c r="E185" s="146"/>
    </row>
    <row r="186" spans="5:5" x14ac:dyDescent="0.2">
      <c r="E186" s="146"/>
    </row>
    <row r="187" spans="5:5" x14ac:dyDescent="0.2">
      <c r="E187" s="146"/>
    </row>
    <row r="188" spans="5:5" x14ac:dyDescent="0.2">
      <c r="E188" s="146"/>
    </row>
    <row r="189" spans="5:5" x14ac:dyDescent="0.2">
      <c r="E189" s="146"/>
    </row>
    <row r="190" spans="5:5" x14ac:dyDescent="0.2">
      <c r="E190" s="146"/>
    </row>
    <row r="191" spans="5:5" x14ac:dyDescent="0.2">
      <c r="E191" s="146"/>
    </row>
    <row r="192" spans="5:5" x14ac:dyDescent="0.2">
      <c r="E192" s="146"/>
    </row>
    <row r="193" spans="1:7" x14ac:dyDescent="0.2">
      <c r="E193" s="146"/>
    </row>
    <row r="194" spans="1:7" x14ac:dyDescent="0.2">
      <c r="E194" s="146"/>
    </row>
    <row r="195" spans="1:7" x14ac:dyDescent="0.2">
      <c r="E195" s="146"/>
    </row>
    <row r="196" spans="1:7" x14ac:dyDescent="0.2">
      <c r="E196" s="146"/>
    </row>
    <row r="197" spans="1:7" x14ac:dyDescent="0.2">
      <c r="E197" s="146"/>
    </row>
    <row r="198" spans="1:7" x14ac:dyDescent="0.2">
      <c r="A198" s="192"/>
      <c r="B198" s="192"/>
      <c r="C198" s="192"/>
      <c r="D198" s="192"/>
      <c r="E198" s="192"/>
      <c r="F198" s="192"/>
      <c r="G198" s="192"/>
    </row>
    <row r="199" spans="1:7" x14ac:dyDescent="0.2">
      <c r="A199" s="192"/>
      <c r="B199" s="192"/>
      <c r="C199" s="192"/>
      <c r="D199" s="192"/>
      <c r="E199" s="192"/>
      <c r="F199" s="192"/>
      <c r="G199" s="192"/>
    </row>
    <row r="200" spans="1:7" x14ac:dyDescent="0.2">
      <c r="A200" s="192"/>
      <c r="B200" s="192"/>
      <c r="C200" s="192"/>
      <c r="D200" s="192"/>
      <c r="E200" s="192"/>
      <c r="F200" s="192"/>
      <c r="G200" s="192"/>
    </row>
    <row r="201" spans="1:7" x14ac:dyDescent="0.2">
      <c r="A201" s="192"/>
      <c r="B201" s="192"/>
      <c r="C201" s="192"/>
      <c r="D201" s="192"/>
      <c r="E201" s="192"/>
      <c r="F201" s="192"/>
      <c r="G201" s="192"/>
    </row>
    <row r="202" spans="1:7" x14ac:dyDescent="0.2">
      <c r="E202" s="146"/>
    </row>
    <row r="203" spans="1:7" x14ac:dyDescent="0.2">
      <c r="E203" s="146"/>
    </row>
    <row r="204" spans="1:7" x14ac:dyDescent="0.2">
      <c r="E204" s="146"/>
    </row>
    <row r="205" spans="1:7" x14ac:dyDescent="0.2">
      <c r="E205" s="146"/>
    </row>
    <row r="206" spans="1:7" x14ac:dyDescent="0.2">
      <c r="E206" s="146"/>
    </row>
    <row r="207" spans="1:7" x14ac:dyDescent="0.2">
      <c r="E207" s="146"/>
    </row>
    <row r="208" spans="1:7" x14ac:dyDescent="0.2">
      <c r="E208" s="146"/>
    </row>
    <row r="209" spans="5:5" x14ac:dyDescent="0.2">
      <c r="E209" s="146"/>
    </row>
    <row r="210" spans="5:5" x14ac:dyDescent="0.2">
      <c r="E210" s="146"/>
    </row>
    <row r="211" spans="5:5" x14ac:dyDescent="0.2">
      <c r="E211" s="146"/>
    </row>
    <row r="212" spans="5:5" x14ac:dyDescent="0.2">
      <c r="E212" s="146"/>
    </row>
    <row r="213" spans="5:5" x14ac:dyDescent="0.2">
      <c r="E213" s="146"/>
    </row>
    <row r="214" spans="5:5" x14ac:dyDescent="0.2">
      <c r="E214" s="146"/>
    </row>
    <row r="215" spans="5:5" x14ac:dyDescent="0.2">
      <c r="E215" s="146"/>
    </row>
    <row r="216" spans="5:5" x14ac:dyDescent="0.2">
      <c r="E216" s="146"/>
    </row>
    <row r="217" spans="5:5" x14ac:dyDescent="0.2">
      <c r="E217" s="146"/>
    </row>
    <row r="218" spans="5:5" x14ac:dyDescent="0.2">
      <c r="E218" s="146"/>
    </row>
    <row r="219" spans="5:5" x14ac:dyDescent="0.2">
      <c r="E219" s="146"/>
    </row>
    <row r="220" spans="5:5" x14ac:dyDescent="0.2">
      <c r="E220" s="146"/>
    </row>
    <row r="221" spans="5:5" x14ac:dyDescent="0.2">
      <c r="E221" s="146"/>
    </row>
    <row r="222" spans="5:5" x14ac:dyDescent="0.2">
      <c r="E222" s="146"/>
    </row>
    <row r="223" spans="5:5" x14ac:dyDescent="0.2">
      <c r="E223" s="146"/>
    </row>
    <row r="224" spans="5:5" x14ac:dyDescent="0.2">
      <c r="E224" s="146"/>
    </row>
    <row r="225" spans="1:7" x14ac:dyDescent="0.2">
      <c r="E225" s="146"/>
    </row>
    <row r="226" spans="1:7" x14ac:dyDescent="0.2">
      <c r="E226" s="146"/>
    </row>
    <row r="227" spans="1:7" x14ac:dyDescent="0.2">
      <c r="E227" s="146"/>
    </row>
    <row r="228" spans="1:7" x14ac:dyDescent="0.2">
      <c r="E228" s="146"/>
    </row>
    <row r="229" spans="1:7" x14ac:dyDescent="0.2">
      <c r="E229" s="146"/>
    </row>
    <row r="230" spans="1:7" x14ac:dyDescent="0.2">
      <c r="E230" s="146"/>
    </row>
    <row r="231" spans="1:7" x14ac:dyDescent="0.2">
      <c r="E231" s="146"/>
    </row>
    <row r="232" spans="1:7" x14ac:dyDescent="0.2">
      <c r="E232" s="146"/>
    </row>
    <row r="233" spans="1:7" x14ac:dyDescent="0.2">
      <c r="A233" s="193"/>
      <c r="B233" s="193"/>
    </row>
    <row r="234" spans="1:7" x14ac:dyDescent="0.2">
      <c r="A234" s="192"/>
      <c r="B234" s="192"/>
      <c r="C234" s="195"/>
      <c r="D234" s="195"/>
      <c r="E234" s="196"/>
      <c r="F234" s="195"/>
      <c r="G234" s="197"/>
    </row>
    <row r="235" spans="1:7" x14ac:dyDescent="0.2">
      <c r="A235" s="198"/>
      <c r="B235" s="198"/>
      <c r="C235" s="192"/>
      <c r="D235" s="192"/>
      <c r="E235" s="199"/>
      <c r="F235" s="192"/>
      <c r="G235" s="192"/>
    </row>
    <row r="236" spans="1:7" x14ac:dyDescent="0.2">
      <c r="A236" s="192"/>
      <c r="B236" s="192"/>
      <c r="C236" s="192"/>
      <c r="D236" s="192"/>
      <c r="E236" s="199"/>
      <c r="F236" s="192"/>
      <c r="G236" s="192"/>
    </row>
    <row r="237" spans="1:7" x14ac:dyDescent="0.2">
      <c r="A237" s="192"/>
      <c r="B237" s="192"/>
      <c r="C237" s="192"/>
      <c r="D237" s="192"/>
      <c r="E237" s="199"/>
      <c r="F237" s="192"/>
      <c r="G237" s="192"/>
    </row>
    <row r="238" spans="1:7" x14ac:dyDescent="0.2">
      <c r="A238" s="192"/>
      <c r="B238" s="192"/>
      <c r="C238" s="192"/>
      <c r="D238" s="192"/>
      <c r="E238" s="199"/>
      <c r="F238" s="192"/>
      <c r="G238" s="192"/>
    </row>
    <row r="239" spans="1:7" x14ac:dyDescent="0.2">
      <c r="A239" s="192"/>
      <c r="B239" s="192"/>
      <c r="C239" s="192"/>
      <c r="D239" s="192"/>
      <c r="E239" s="199"/>
      <c r="F239" s="192"/>
      <c r="G239" s="192"/>
    </row>
    <row r="240" spans="1:7" x14ac:dyDescent="0.2">
      <c r="A240" s="192"/>
      <c r="B240" s="192"/>
      <c r="C240" s="192"/>
      <c r="D240" s="192"/>
      <c r="E240" s="199"/>
      <c r="F240" s="192"/>
      <c r="G240" s="192"/>
    </row>
    <row r="241" spans="1:7" x14ac:dyDescent="0.2">
      <c r="A241" s="192"/>
      <c r="B241" s="192"/>
      <c r="C241" s="192"/>
      <c r="D241" s="192"/>
      <c r="E241" s="199"/>
      <c r="F241" s="192"/>
      <c r="G241" s="192"/>
    </row>
    <row r="242" spans="1:7" x14ac:dyDescent="0.2">
      <c r="A242" s="192"/>
      <c r="B242" s="192"/>
      <c r="C242" s="192"/>
      <c r="D242" s="192"/>
      <c r="E242" s="199"/>
      <c r="F242" s="192"/>
      <c r="G242" s="192"/>
    </row>
    <row r="243" spans="1:7" x14ac:dyDescent="0.2">
      <c r="A243" s="192"/>
      <c r="B243" s="192"/>
      <c r="C243" s="192"/>
      <c r="D243" s="192"/>
      <c r="E243" s="199"/>
      <c r="F243" s="192"/>
      <c r="G243" s="192"/>
    </row>
    <row r="244" spans="1:7" x14ac:dyDescent="0.2">
      <c r="A244" s="192"/>
      <c r="B244" s="192"/>
      <c r="C244" s="192"/>
      <c r="D244" s="192"/>
      <c r="E244" s="199"/>
      <c r="F244" s="192"/>
      <c r="G244" s="192"/>
    </row>
    <row r="245" spans="1:7" x14ac:dyDescent="0.2">
      <c r="A245" s="192"/>
      <c r="B245" s="192"/>
      <c r="C245" s="192"/>
      <c r="D245" s="192"/>
      <c r="E245" s="199"/>
      <c r="F245" s="192"/>
      <c r="G245" s="192"/>
    </row>
    <row r="246" spans="1:7" x14ac:dyDescent="0.2">
      <c r="A246" s="192"/>
      <c r="B246" s="192"/>
      <c r="C246" s="192"/>
      <c r="D246" s="192"/>
      <c r="E246" s="199"/>
      <c r="F246" s="192"/>
      <c r="G246" s="192"/>
    </row>
    <row r="247" spans="1:7" x14ac:dyDescent="0.2">
      <c r="A247" s="192"/>
      <c r="B247" s="192"/>
      <c r="C247" s="192"/>
      <c r="D247" s="192"/>
      <c r="E247" s="199"/>
      <c r="F247" s="192"/>
      <c r="G247" s="192"/>
    </row>
  </sheetData>
  <mergeCells count="47">
    <mergeCell ref="A1:G1"/>
    <mergeCell ref="A3:B3"/>
    <mergeCell ref="A4:B4"/>
    <mergeCell ref="E4:G4"/>
    <mergeCell ref="C29:D29"/>
    <mergeCell ref="C13:D13"/>
    <mergeCell ref="C15:D15"/>
    <mergeCell ref="C17:D17"/>
    <mergeCell ref="C19:D19"/>
    <mergeCell ref="C21:D21"/>
    <mergeCell ref="C23:D23"/>
    <mergeCell ref="C25:D25"/>
    <mergeCell ref="C83:D83"/>
    <mergeCell ref="C86:D86"/>
    <mergeCell ref="C71:D71"/>
    <mergeCell ref="C42:D42"/>
    <mergeCell ref="C44:D44"/>
    <mergeCell ref="C45:D45"/>
    <mergeCell ref="C47:D47"/>
    <mergeCell ref="C48:D48"/>
    <mergeCell ref="C50:D50"/>
    <mergeCell ref="C51:D51"/>
    <mergeCell ref="C53:D53"/>
    <mergeCell ref="C55:D55"/>
    <mergeCell ref="C111:D111"/>
    <mergeCell ref="C113:D113"/>
    <mergeCell ref="C105:D105"/>
    <mergeCell ref="C91:D91"/>
    <mergeCell ref="C93:D93"/>
    <mergeCell ref="C95:D95"/>
    <mergeCell ref="C97:D97"/>
    <mergeCell ref="C98:D98"/>
    <mergeCell ref="C124:D124"/>
    <mergeCell ref="C136:D136"/>
    <mergeCell ref="C138:D138"/>
    <mergeCell ref="C139:D139"/>
    <mergeCell ref="C141:D141"/>
    <mergeCell ref="C164:D164"/>
    <mergeCell ref="C165:D165"/>
    <mergeCell ref="C166:D166"/>
    <mergeCell ref="C150:D150"/>
    <mergeCell ref="C152:D152"/>
    <mergeCell ref="C158:D158"/>
    <mergeCell ref="C159:D159"/>
    <mergeCell ref="C160:D160"/>
    <mergeCell ref="C161:D161"/>
    <mergeCell ref="C163:D16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SAREP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Pavel Zejda</cp:lastModifiedBy>
  <dcterms:created xsi:type="dcterms:W3CDTF">2015-07-30T20:11:27Z</dcterms:created>
  <dcterms:modified xsi:type="dcterms:W3CDTF">2015-07-31T06:06:01Z</dcterms:modified>
</cp:coreProperties>
</file>