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Pol'!$A$1:$U$76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G39" i="1"/>
  <c r="F39" i="1"/>
  <c r="G66" i="12"/>
  <c r="AC66" i="12"/>
  <c r="AD66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U9" i="12"/>
  <c r="U8" i="12" s="1"/>
  <c r="G10" i="12"/>
  <c r="M10" i="12" s="1"/>
  <c r="I10" i="12"/>
  <c r="K10" i="12"/>
  <c r="O10" i="12"/>
  <c r="Q10" i="12"/>
  <c r="U10" i="12"/>
  <c r="G12" i="12"/>
  <c r="I12" i="12"/>
  <c r="K12" i="12"/>
  <c r="M12" i="12"/>
  <c r="O12" i="12"/>
  <c r="Q12" i="12"/>
  <c r="U12" i="12"/>
  <c r="G13" i="12"/>
  <c r="O13" i="12"/>
  <c r="G14" i="12"/>
  <c r="M14" i="12" s="1"/>
  <c r="M13" i="12" s="1"/>
  <c r="I14" i="12"/>
  <c r="I13" i="12" s="1"/>
  <c r="K14" i="12"/>
  <c r="K13" i="12" s="1"/>
  <c r="O14" i="12"/>
  <c r="Q14" i="12"/>
  <c r="Q13" i="12" s="1"/>
  <c r="U14" i="12"/>
  <c r="U13" i="12" s="1"/>
  <c r="G16" i="12"/>
  <c r="I16" i="12"/>
  <c r="K16" i="12"/>
  <c r="M16" i="12"/>
  <c r="O16" i="12"/>
  <c r="Q16" i="12"/>
  <c r="U16" i="12"/>
  <c r="G18" i="12"/>
  <c r="G17" i="12" s="1"/>
  <c r="I18" i="12"/>
  <c r="I17" i="12" s="1"/>
  <c r="K18" i="12"/>
  <c r="O18" i="12"/>
  <c r="O17" i="12" s="1"/>
  <c r="Q18" i="12"/>
  <c r="Q17" i="12" s="1"/>
  <c r="U18" i="12"/>
  <c r="U17" i="12" s="1"/>
  <c r="G19" i="12"/>
  <c r="M19" i="12" s="1"/>
  <c r="I19" i="12"/>
  <c r="K19" i="12"/>
  <c r="K17" i="12" s="1"/>
  <c r="O19" i="12"/>
  <c r="Q19" i="12"/>
  <c r="U19" i="12"/>
  <c r="G22" i="12"/>
  <c r="I22" i="12"/>
  <c r="I21" i="12" s="1"/>
  <c r="K22" i="12"/>
  <c r="M22" i="12"/>
  <c r="O22" i="12"/>
  <c r="Q22" i="12"/>
  <c r="Q21" i="12" s="1"/>
  <c r="U22" i="12"/>
  <c r="G24" i="12"/>
  <c r="G21" i="12" s="1"/>
  <c r="I24" i="12"/>
  <c r="K24" i="12"/>
  <c r="K21" i="12" s="1"/>
  <c r="O24" i="12"/>
  <c r="O21" i="12" s="1"/>
  <c r="Q24" i="12"/>
  <c r="U24" i="12"/>
  <c r="U21" i="12" s="1"/>
  <c r="G25" i="12"/>
  <c r="I25" i="12"/>
  <c r="K25" i="12"/>
  <c r="M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M28" i="12" s="1"/>
  <c r="I28" i="12"/>
  <c r="K28" i="12"/>
  <c r="O28" i="12"/>
  <c r="Q28" i="12"/>
  <c r="U28" i="12"/>
  <c r="I29" i="12"/>
  <c r="Q29" i="12"/>
  <c r="G30" i="12"/>
  <c r="M30" i="12" s="1"/>
  <c r="M29" i="12" s="1"/>
  <c r="I30" i="12"/>
  <c r="K30" i="12"/>
  <c r="K29" i="12" s="1"/>
  <c r="O30" i="12"/>
  <c r="O29" i="12" s="1"/>
  <c r="Q30" i="12"/>
  <c r="U30" i="12"/>
  <c r="U29" i="12" s="1"/>
  <c r="I31" i="12"/>
  <c r="Q31" i="12"/>
  <c r="G32" i="12"/>
  <c r="G31" i="12" s="1"/>
  <c r="I32" i="12"/>
  <c r="K32" i="12"/>
  <c r="K31" i="12" s="1"/>
  <c r="O32" i="12"/>
  <c r="O31" i="12" s="1"/>
  <c r="Q32" i="12"/>
  <c r="U32" i="12"/>
  <c r="U31" i="12" s="1"/>
  <c r="G34" i="12"/>
  <c r="M34" i="12" s="1"/>
  <c r="M33" i="12" s="1"/>
  <c r="I34" i="12"/>
  <c r="K34" i="12"/>
  <c r="K33" i="12" s="1"/>
  <c r="O34" i="12"/>
  <c r="O33" i="12" s="1"/>
  <c r="Q34" i="12"/>
  <c r="U34" i="12"/>
  <c r="U33" i="12" s="1"/>
  <c r="G36" i="12"/>
  <c r="I36" i="12"/>
  <c r="I33" i="12" s="1"/>
  <c r="K36" i="12"/>
  <c r="M36" i="12"/>
  <c r="O36" i="12"/>
  <c r="Q36" i="12"/>
  <c r="Q33" i="12" s="1"/>
  <c r="U36" i="12"/>
  <c r="G37" i="12"/>
  <c r="M37" i="12" s="1"/>
  <c r="I37" i="12"/>
  <c r="K37" i="12"/>
  <c r="O37" i="12"/>
  <c r="Q37" i="12"/>
  <c r="U37" i="12"/>
  <c r="G39" i="12"/>
  <c r="M39" i="12" s="1"/>
  <c r="I39" i="12"/>
  <c r="K39" i="12"/>
  <c r="K38" i="12" s="1"/>
  <c r="O39" i="12"/>
  <c r="O38" i="12" s="1"/>
  <c r="Q39" i="12"/>
  <c r="U39" i="12"/>
  <c r="U38" i="12" s="1"/>
  <c r="G41" i="12"/>
  <c r="I41" i="12"/>
  <c r="I38" i="12" s="1"/>
  <c r="K41" i="12"/>
  <c r="M41" i="12"/>
  <c r="O41" i="12"/>
  <c r="Q41" i="12"/>
  <c r="Q38" i="12" s="1"/>
  <c r="U41" i="12"/>
  <c r="G43" i="12"/>
  <c r="M43" i="12" s="1"/>
  <c r="I43" i="12"/>
  <c r="K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I46" i="12"/>
  <c r="K46" i="12"/>
  <c r="M46" i="12"/>
  <c r="O46" i="12"/>
  <c r="Q46" i="12"/>
  <c r="U46" i="12"/>
  <c r="G47" i="12"/>
  <c r="M47" i="12" s="1"/>
  <c r="I47" i="12"/>
  <c r="K47" i="12"/>
  <c r="O47" i="12"/>
  <c r="Q47" i="12"/>
  <c r="U47" i="12"/>
  <c r="G49" i="12"/>
  <c r="M49" i="12" s="1"/>
  <c r="I49" i="12"/>
  <c r="I48" i="12" s="1"/>
  <c r="K49" i="12"/>
  <c r="K48" i="12" s="1"/>
  <c r="O49" i="12"/>
  <c r="O48" i="12" s="1"/>
  <c r="Q49" i="12"/>
  <c r="Q48" i="12" s="1"/>
  <c r="U49" i="12"/>
  <c r="U48" i="12" s="1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59" i="12"/>
  <c r="O59" i="12"/>
  <c r="G60" i="12"/>
  <c r="M60" i="12" s="1"/>
  <c r="M59" i="12" s="1"/>
  <c r="I60" i="12"/>
  <c r="I59" i="12" s="1"/>
  <c r="K60" i="12"/>
  <c r="K59" i="12" s="1"/>
  <c r="O60" i="12"/>
  <c r="Q60" i="12"/>
  <c r="Q59" i="12" s="1"/>
  <c r="U60" i="12"/>
  <c r="U59" i="12" s="1"/>
  <c r="G61" i="12"/>
  <c r="I61" i="12"/>
  <c r="K61" i="12"/>
  <c r="M61" i="12"/>
  <c r="O61" i="12"/>
  <c r="Q61" i="12"/>
  <c r="U61" i="12"/>
  <c r="G62" i="12"/>
  <c r="I62" i="12"/>
  <c r="K62" i="12"/>
  <c r="M62" i="12"/>
  <c r="O62" i="12"/>
  <c r="Q62" i="12"/>
  <c r="U62" i="12"/>
  <c r="G63" i="12"/>
  <c r="O63" i="12"/>
  <c r="G64" i="12"/>
  <c r="M64" i="12" s="1"/>
  <c r="M63" i="12" s="1"/>
  <c r="I64" i="12"/>
  <c r="I63" i="12" s="1"/>
  <c r="K64" i="12"/>
  <c r="K63" i="12" s="1"/>
  <c r="O64" i="12"/>
  <c r="Q64" i="12"/>
  <c r="Q63" i="12" s="1"/>
  <c r="U64" i="12"/>
  <c r="U63" i="12" s="1"/>
  <c r="I20" i="1"/>
  <c r="I19" i="1"/>
  <c r="I18" i="1"/>
  <c r="I17" i="1"/>
  <c r="I16" i="1"/>
  <c r="I60" i="1"/>
  <c r="AZ43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G28" i="1"/>
  <c r="M48" i="12"/>
  <c r="M38" i="12"/>
  <c r="G48" i="12"/>
  <c r="G38" i="12"/>
  <c r="G33" i="12"/>
  <c r="M32" i="12"/>
  <c r="M31" i="12" s="1"/>
  <c r="G29" i="12"/>
  <c r="M24" i="12"/>
  <c r="M21" i="12" s="1"/>
  <c r="M18" i="12"/>
  <c r="M17" i="12" s="1"/>
  <c r="I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<sst xmlns="http://schemas.openxmlformats.org/spreadsheetml/2006/main" count="366" uniqueCount="204">
  <si>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</si>
  <si>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</si>
  <si>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</si>
  <si>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</si>
  <si>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</si>
  <si>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</si>
  <si>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</si>
  <si>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</si>
  <si>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</si>
  <si>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</si>
  <si>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</si>
  <si>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</si>
  <si>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</si>
  <si>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</si>
  <si>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</si>
  <si>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</si>
  <si>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</si>
  <si>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</si>
  <si>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</si>
  <si>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</si>
  <si>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</si>
  <si>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</si>
  <si>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</si>
  <si>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</si>
  <si>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</si>
  <si>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</si>
  <si>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</si>
  <si>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</si>
  <si>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</si>
  <si>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</si>
  <si>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</si>
  <si>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</si>
  <si>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</si>
  <si>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</si>
  <si>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</si>
  <si>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</si>
  <si>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</si>
  <si>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</si>
  <si>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</si>
  <si>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</si>
  <si>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</si>
  <si>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</si>
  <si>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</si>
  <si>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 město</t>
  </si>
  <si>
    <t>Rozpočet:</t>
  </si>
  <si>
    <t>Misto</t>
  </si>
  <si>
    <t>Oprava bytu Hrnčířská 41,, byt č.3</t>
  </si>
  <si>
    <t>Statutární město Brno</t>
  </si>
  <si>
    <t>Dominikánské náměstí 196/1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</si>
  <si>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</si>
  <si>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</si>
  <si>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</si>
  <si>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</si>
  <si>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</si>
  <si>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</si>
  <si>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</si>
  <si>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Oprava omítek, maleb, podlah</t>
  </si>
  <si>
    <t>Rekapitulace dílů</t>
  </si>
  <si>
    <t>Typ dílu</t>
  </si>
  <si>
    <t>61</t>
  </si>
  <si>
    <t>Upravy povrchů vnitřní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</si>
  <si>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</si>
  <si>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</si>
  <si>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</si>
  <si>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</si>
  <si>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</si>
  <si>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</si>
  <si>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</si>
  <si>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</si>
  <si>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725</t>
  </si>
  <si>
    <t>Zařizovací předměty</t>
  </si>
  <si>
    <t>766</t>
  </si>
  <si>
    <t>Konstrukce truhlářské</t>
  </si>
  <si>
    <t>775</t>
  </si>
  <si>
    <t>Podlahy vlysové a parketové</t>
  </si>
  <si>
    <t>776</t>
  </si>
  <si>
    <t>Podlahy povlakové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</si>
  <si>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</si>
  <si>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</si>
  <si>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</si>
  <si>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</si>
  <si>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</si>
  <si>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</si>
  <si>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</si>
  <si>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</si>
  <si>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</si>
  <si>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</si>
  <si>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</si>
  <si>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</si>
  <si>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</si>
  <si>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</si>
  <si>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</si>
  <si>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</si>
  <si>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</si>
  <si>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</si>
  <si>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</si>
  <si>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</si>
  <si>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</si>
  <si>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</si>
  <si>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</si>
  <si>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</si>
  <si>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</si>
  <si>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</si>
  <si>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</si>
  <si>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</si>
  <si>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</si>
  <si>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</si>
  <si>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</si>
  <si>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612409991RT2</t>
  </si>
  <si>
    <t>Začištění omítek kolem soklíku, s použitím suché maltové směsi</t>
  </si>
  <si>
    <t>m</t>
  </si>
  <si>
    <t>POL1_0</t>
  </si>
  <si>
    <t>612421221R00</t>
  </si>
  <si>
    <t>Oprava vápen.omítek stěn do 10 % pl. - hladkých</t>
  </si>
  <si>
    <t>m2</t>
  </si>
  <si>
    <t>3,2*2,6+3,2*2,6+4,15*2,6+4,15*2,6</t>
  </si>
  <si>
    <t>VV</t>
  </si>
  <si>
    <t>612422491R00</t>
  </si>
  <si>
    <t>Příplatek za další 1cm tl.váp.omítky stěn pl.-50%</t>
  </si>
  <si>
    <t>952902110R00</t>
  </si>
  <si>
    <t>Čištění zametáním v místnostech a chodbách</t>
  </si>
  <si>
    <t>dny*choda a vstup:36*10</t>
  </si>
  <si>
    <t>952901110R00</t>
  </si>
  <si>
    <t>Čištění mytím vnějších ploch oken a dveří</t>
  </si>
  <si>
    <t>967042702R00</t>
  </si>
  <si>
    <t>Odsekání zdiva plošné z kamene, betonu tl. 2 cm</t>
  </si>
  <si>
    <t>965081702R00</t>
  </si>
  <si>
    <t xml:space="preserve">Bourání soklíků z dlažeb keramických </t>
  </si>
  <si>
    <t>3,35+1,66+1,05+1,06+1,3+2+,5+4,6+6,5</t>
  </si>
  <si>
    <t>978059531R00</t>
  </si>
  <si>
    <t>Odsekání vnitřních obkladů stěn nad 2 m2</t>
  </si>
  <si>
    <t>3,2*,75</t>
  </si>
  <si>
    <t>979990107R00</t>
  </si>
  <si>
    <t>Poplatek za skládku suti - směs betonu,cihel,dřeva</t>
  </si>
  <si>
    <t>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</si>
  <si>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</si>
  <si>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</si>
  <si>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</si>
  <si>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</si>
  <si>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</si>
  <si>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</si>
  <si>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</si>
  <si>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</si>
  <si>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999281111R00</t>
  </si>
  <si>
    <t>Přesun hmot pro opravy a údržbu do výšky 25 m</t>
  </si>
  <si>
    <t>725310823R00</t>
  </si>
  <si>
    <t>Demontáž dřezů 1dílných v kuchyňské sestavě</t>
  </si>
  <si>
    <t>soubor</t>
  </si>
  <si>
    <t>766411821R00</t>
  </si>
  <si>
    <t>Demontáž obložení stěn palubkami</t>
  </si>
  <si>
    <t>3,2*1,5</t>
  </si>
  <si>
    <t>766411822R00</t>
  </si>
  <si>
    <t>Demontáž podkladových roštů obložení stěn</t>
  </si>
  <si>
    <t>766812830R00</t>
  </si>
  <si>
    <t>Demontáž kuchyňských linek do 1,8 m</t>
  </si>
  <si>
    <t>kus</t>
  </si>
  <si>
    <t>775411810R00</t>
  </si>
  <si>
    <t>Demontáž lišt dřevěných, přibíjených</t>
  </si>
  <si>
    <t>4,25*2+4,15*2-1,8+3,52*2+4,15*2-1,8+2,42*2+4,13*2-1,8</t>
  </si>
  <si>
    <t>775592000R00</t>
  </si>
  <si>
    <t>Broušení dřevěných podlah hrubé+střední+jemné</t>
  </si>
  <si>
    <t>4,25*4,15+3,52*4,15+2,42*4,13</t>
  </si>
  <si>
    <t>775599120R00</t>
  </si>
  <si>
    <t>Impregnace podlah vlysových nebo parketových</t>
  </si>
  <si>
    <t>775599130R00</t>
  </si>
  <si>
    <t>Celoplošné tmelení Fugenkittlösung</t>
  </si>
  <si>
    <t>775599141R00</t>
  </si>
  <si>
    <t>Lak dřevěných podlah Bona Novia, Z+2x,přebroušení</t>
  </si>
  <si>
    <t>775413010R00</t>
  </si>
  <si>
    <t>Montáž podlahové lišty ze dřeva, přibíjené</t>
  </si>
  <si>
    <t>998775103R00</t>
  </si>
  <si>
    <t>Přesun hmot pro podlahy vlysové, výšky do 24 m</t>
  </si>
  <si>
    <t>776401800R00</t>
  </si>
  <si>
    <t>Demontáž soklíků nebo lišt, pryžových nebo z PVC</t>
  </si>
  <si>
    <t>11,2+11</t>
  </si>
  <si>
    <t>776511810R00</t>
  </si>
  <si>
    <t>Odstranění PVC a koberců lepených bez podložky</t>
  </si>
  <si>
    <t>776511820RT2</t>
  </si>
  <si>
    <t>Odstranění PVC a koberců lepených s podložkou, z ploch 10 - 20 m2</t>
  </si>
  <si>
    <t>776101115R00</t>
  </si>
  <si>
    <t>Vyrovnání podkladů samonivelační hmotou</t>
  </si>
  <si>
    <t>776521200RV1</t>
  </si>
  <si>
    <t>Lepení povlakových podlah z dílců PVC a CV (vinyl), včetně vinylové podlahoviny tl. 2 mm</t>
  </si>
  <si>
    <t>776101121R00</t>
  </si>
  <si>
    <t>Provedení penetrace podkladu pod.povlak.podlahy</t>
  </si>
  <si>
    <t>776101101R00</t>
  </si>
  <si>
    <t>Vysávání podlah prům.vysavačem pod povlak.podlahy</t>
  </si>
  <si>
    <t>776421100R00</t>
  </si>
  <si>
    <t>Lepení podlahových soklíků z PVC a vinylu</t>
  </si>
  <si>
    <t>998776103R00</t>
  </si>
  <si>
    <t>Přesun hmot pro podlahy povlakové, výšky do 24 m</t>
  </si>
  <si>
    <t>784402801R00</t>
  </si>
  <si>
    <t>Odstranění malby oškrábáním v místnosti H do 3,8 m</t>
  </si>
  <si>
    <t>784191101R00</t>
  </si>
  <si>
    <t>Penetrace podkladu univerzální Primalex 1x</t>
  </si>
  <si>
    <t>784195122R00</t>
  </si>
  <si>
    <t>Malba Primalex Standard, barva, bez penetrace, 2 x</t>
  </si>
  <si>
    <t>005 12-2010.R</t>
  </si>
  <si>
    <t xml:space="preserve">Provoz objednatele </t>
  </si>
  <si>
    <t>POL99_0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</si>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</sst>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7" fillId="0" borderId="33" xfId="0" applyNumberFormat="1" applyFont="1" applyBorder="1" applyAlignment="1">
      <alignment vertical="top" shrinkToFit="1"/>
    </xf>
    <xf numFmtId="172" fontId="18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2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3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50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51</v>
      </c>
      <c r="J6" s="11"/>
    </row>
    <row r="7" spans="1:15" ht="15.75" customHeight="1" x14ac:dyDescent="0.2">
      <c r="A7" s="4"/>
      <c r="B7" s="42"/>
      <c r="C7" s="123" t="s">
        <v>49</v>
      </c>
      <c r="D7" s="105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SUMIF(F49:F59,A16,I49:I59)+SUMIF(F49:F59,"PSU",I49:I59)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SUMIF(F49:F59,A17,I49:I59)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SUMIF(F49:F59,A18,I49:I59)</f>
        <v>0</v>
      </c>
      <c r="J18" s="93"/>
    </row>
    <row r="19" spans="1:10" ht="23.25" customHeight="1" x14ac:dyDescent="0.2">
      <c r="A19" s="195" t="s">
        <v>79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SUMIF(F49:F59,A19,I49:I59)</f>
        <v>0</v>
      </c>
      <c r="J19" s="93"/>
    </row>
    <row r="20" spans="1:10" ht="23.25" customHeight="1" x14ac:dyDescent="0.2">
      <c r="A20" s="195" t="s">
        <v>80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SUMIF(F49:F59,A20,I49:I59)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44234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52</v>
      </c>
      <c r="C39" s="138" t="s">
        <v>46</v>
      </c>
      <c r="D39" s="139"/>
      <c r="E39" s="139"/>
      <c r="F39" s="147">
        <f>'Rozpočet Pol'!AC66</f>
        <v>0</v>
      </c>
      <c r="G39" s="148">
        <f>'Rozpočet Pol'!AD66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53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55</v>
      </c>
    </row>
    <row r="43" spans="1:52" x14ac:dyDescent="0.2">
      <c r="B43" s="162" t="s">
        <v>56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omítek, maleb, podlah</v>
      </c>
    </row>
    <row r="46" spans="1:52" ht="15.75" x14ac:dyDescent="0.25">
      <c r="B46" s="163" t="s">
        <v>57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58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59</v>
      </c>
      <c r="C49" s="177" t="s">
        <v>60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" customHeight="1" x14ac:dyDescent="0.2">
      <c r="A50" s="165"/>
      <c r="B50" s="168" t="s">
        <v>61</v>
      </c>
      <c r="C50" s="167" t="s">
        <v>62</v>
      </c>
      <c r="D50" s="169"/>
      <c r="E50" s="169"/>
      <c r="F50" s="185" t="s">
        <v>23</v>
      </c>
      <c r="G50" s="186"/>
      <c r="H50" s="186"/>
      <c r="I50" s="187">
        <f>'Rozpočet Pol'!G13</f>
        <v>0</v>
      </c>
      <c r="J50" s="187"/>
    </row>
    <row r="51" spans="1:10" ht="25.5" customHeight="1" x14ac:dyDescent="0.2">
      <c r="A51" s="165"/>
      <c r="B51" s="168" t="s">
        <v>63</v>
      </c>
      <c r="C51" s="167" t="s">
        <v>64</v>
      </c>
      <c r="D51" s="169"/>
      <c r="E51" s="169"/>
      <c r="F51" s="185" t="s">
        <v>23</v>
      </c>
      <c r="G51" s="186"/>
      <c r="H51" s="186"/>
      <c r="I51" s="187">
        <f>'Rozpočet Pol'!G17</f>
        <v>0</v>
      </c>
      <c r="J51" s="187"/>
    </row>
    <row r="52" spans="1:10" ht="25.5" customHeight="1" x14ac:dyDescent="0.2">
      <c r="A52" s="165"/>
      <c r="B52" s="168" t="s">
        <v>65</v>
      </c>
      <c r="C52" s="167" t="s">
        <v>66</v>
      </c>
      <c r="D52" s="169"/>
      <c r="E52" s="169"/>
      <c r="F52" s="185" t="s">
        <v>23</v>
      </c>
      <c r="G52" s="186"/>
      <c r="H52" s="186"/>
      <c r="I52" s="187">
        <f>'Rozpočet Pol'!G21</f>
        <v>0</v>
      </c>
      <c r="J52" s="187"/>
    </row>
    <row r="53" spans="1:10" ht="25.5" customHeight="1" x14ac:dyDescent="0.2">
      <c r="A53" s="165"/>
      <c r="B53" s="168" t="s">
        <v>67</v>
      </c>
      <c r="C53" s="167" t="s">
        <v>68</v>
      </c>
      <c r="D53" s="169"/>
      <c r="E53" s="169"/>
      <c r="F53" s="185" t="s">
        <v>23</v>
      </c>
      <c r="G53" s="186"/>
      <c r="H53" s="186"/>
      <c r="I53" s="187">
        <f>'Rozpočet Pol'!G29</f>
        <v>0</v>
      </c>
      <c r="J53" s="187"/>
    </row>
    <row r="54" spans="1:10" ht="25.5" customHeight="1" x14ac:dyDescent="0.2">
      <c r="A54" s="165"/>
      <c r="B54" s="168" t="s">
        <v>69</v>
      </c>
      <c r="C54" s="167" t="s">
        <v>70</v>
      </c>
      <c r="D54" s="169"/>
      <c r="E54" s="169"/>
      <c r="F54" s="185" t="s">
        <v>24</v>
      </c>
      <c r="G54" s="186"/>
      <c r="H54" s="186"/>
      <c r="I54" s="187">
        <f>'Rozpočet Pol'!G31</f>
        <v>0</v>
      </c>
      <c r="J54" s="187"/>
    </row>
    <row r="55" spans="1:10" ht="25.5" customHeight="1" x14ac:dyDescent="0.2">
      <c r="A55" s="165"/>
      <c r="B55" s="168" t="s">
        <v>71</v>
      </c>
      <c r="C55" s="167" t="s">
        <v>72</v>
      </c>
      <c r="D55" s="169"/>
      <c r="E55" s="169"/>
      <c r="F55" s="185" t="s">
        <v>24</v>
      </c>
      <c r="G55" s="186"/>
      <c r="H55" s="186"/>
      <c r="I55" s="187">
        <f>'Rozpočet Pol'!G33</f>
        <v>0</v>
      </c>
      <c r="J55" s="187"/>
    </row>
    <row r="56" spans="1:10" ht="25.5" customHeight="1" x14ac:dyDescent="0.2">
      <c r="A56" s="165"/>
      <c r="B56" s="168" t="s">
        <v>73</v>
      </c>
      <c r="C56" s="167" t="s">
        <v>74</v>
      </c>
      <c r="D56" s="169"/>
      <c r="E56" s="169"/>
      <c r="F56" s="185" t="s">
        <v>24</v>
      </c>
      <c r="G56" s="186"/>
      <c r="H56" s="186"/>
      <c r="I56" s="187">
        <f>'Rozpočet Pol'!G38</f>
        <v>0</v>
      </c>
      <c r="J56" s="187"/>
    </row>
    <row r="57" spans="1:10" ht="25.5" customHeight="1" x14ac:dyDescent="0.2">
      <c r="A57" s="165"/>
      <c r="B57" s="168" t="s">
        <v>75</v>
      </c>
      <c r="C57" s="167" t="s">
        <v>76</v>
      </c>
      <c r="D57" s="169"/>
      <c r="E57" s="169"/>
      <c r="F57" s="185" t="s">
        <v>24</v>
      </c>
      <c r="G57" s="186"/>
      <c r="H57" s="186"/>
      <c r="I57" s="187">
        <f>'Rozpočet Pol'!G48</f>
        <v>0</v>
      </c>
      <c r="J57" s="187"/>
    </row>
    <row r="58" spans="1:10" ht="25.5" customHeight="1" x14ac:dyDescent="0.2">
      <c r="A58" s="165"/>
      <c r="B58" s="168" t="s">
        <v>77</v>
      </c>
      <c r="C58" s="167" t="s">
        <v>78</v>
      </c>
      <c r="D58" s="169"/>
      <c r="E58" s="169"/>
      <c r="F58" s="185" t="s">
        <v>24</v>
      </c>
      <c r="G58" s="186"/>
      <c r="H58" s="186"/>
      <c r="I58" s="187">
        <f>'Rozpočet Pol'!G59</f>
        <v>0</v>
      </c>
      <c r="J58" s="187"/>
    </row>
    <row r="59" spans="1:10" ht="25.5" customHeight="1" x14ac:dyDescent="0.2">
      <c r="A59" s="165"/>
      <c r="B59" s="179" t="s">
        <v>79</v>
      </c>
      <c r="C59" s="180" t="s">
        <v>26</v>
      </c>
      <c r="D59" s="181"/>
      <c r="E59" s="181"/>
      <c r="F59" s="188" t="s">
        <v>79</v>
      </c>
      <c r="G59" s="189"/>
      <c r="H59" s="189"/>
      <c r="I59" s="190">
        <f>'Rozpočet Pol'!G63</f>
        <v>0</v>
      </c>
      <c r="J59" s="190"/>
    </row>
    <row r="60" spans="1:10" ht="25.5" customHeight="1" x14ac:dyDescent="0.2">
      <c r="A60" s="166"/>
      <c r="B60" s="172" t="s">
        <v>1</v>
      </c>
      <c r="C60" s="172"/>
      <c r="D60" s="173"/>
      <c r="E60" s="173"/>
      <c r="F60" s="191"/>
      <c r="G60" s="192"/>
      <c r="H60" s="192"/>
      <c r="I60" s="193">
        <f>SUM(I49:I59)</f>
        <v>0</v>
      </c>
      <c r="J60" s="193"/>
    </row>
    <row r="61" spans="1:10" x14ac:dyDescent="0.2">
      <c r="F61" s="194"/>
      <c r="G61" s="130"/>
      <c r="H61" s="194"/>
      <c r="I61" s="130"/>
      <c r="J61" s="130"/>
    </row>
    <row r="62" spans="1:10" x14ac:dyDescent="0.2">
      <c r="F62" s="194"/>
      <c r="G62" s="130"/>
      <c r="H62" s="194"/>
      <c r="I62" s="130"/>
      <c r="J62" s="130"/>
    </row>
    <row r="63" spans="1:10" x14ac:dyDescent="0.2">
      <c r="F63" s="194"/>
      <c r="G63" s="130"/>
      <c r="H63" s="194"/>
      <c r="I63" s="130"/>
      <c r="J6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I59:J59"/>
    <mergeCell ref="C59:E59"/>
    <mergeCell ref="I60:J60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82</v>
      </c>
    </row>
    <row r="2" spans="1:60" ht="24.95" customHeight="1" x14ac:dyDescent="0.2">
      <c r="A2" s="204" t="s">
        <v>81</v>
      </c>
      <c r="B2" s="198"/>
      <c r="C2" s="199" t="s">
        <v>46</v>
      </c>
      <c r="D2" s="200"/>
      <c r="E2" s="200"/>
      <c r="F2" s="200"/>
      <c r="G2" s="206"/>
      <c r="AE2" t="s">
        <v>83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84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85</v>
      </c>
    </row>
    <row r="5" spans="1:60" hidden="1" x14ac:dyDescent="0.2">
      <c r="A5" s="208" t="s">
        <v>86</v>
      </c>
      <c r="B5" s="209"/>
      <c r="C5" s="210"/>
      <c r="D5" s="211"/>
      <c r="E5" s="211"/>
      <c r="F5" s="211"/>
      <c r="G5" s="212"/>
      <c r="AE5" t="s">
        <v>87</v>
      </c>
    </row>
    <row r="7" spans="1:60" ht="38.25" x14ac:dyDescent="0.2">
      <c r="A7" s="217" t="s">
        <v>88</v>
      </c>
      <c r="B7" s="218" t="s">
        <v>89</v>
      </c>
      <c r="C7" s="218" t="s">
        <v>90</v>
      </c>
      <c r="D7" s="217" t="s">
        <v>91</v>
      </c>
      <c r="E7" s="217" t="s">
        <v>92</v>
      </c>
      <c r="F7" s="213" t="s">
        <v>93</v>
      </c>
      <c r="G7" s="236" t="s">
        <v>28</v>
      </c>
      <c r="H7" s="237" t="s">
        <v>29</v>
      </c>
      <c r="I7" s="237" t="s">
        <v>94</v>
      </c>
      <c r="J7" s="237" t="s">
        <v>30</v>
      </c>
      <c r="K7" s="237" t="s">
        <v>95</v>
      </c>
      <c r="L7" s="237" t="s">
        <v>96</v>
      </c>
      <c r="M7" s="237" t="s">
        <v>97</v>
      </c>
      <c r="N7" s="237" t="s">
        <v>98</v>
      </c>
      <c r="O7" s="237" t="s">
        <v>99</v>
      </c>
      <c r="P7" s="237" t="s">
        <v>100</v>
      </c>
      <c r="Q7" s="237" t="s">
        <v>101</v>
      </c>
      <c r="R7" s="237" t="s">
        <v>102</v>
      </c>
      <c r="S7" s="237" t="s">
        <v>103</v>
      </c>
      <c r="T7" s="237" t="s">
        <v>104</v>
      </c>
      <c r="U7" s="220" t="s">
        <v>105</v>
      </c>
    </row>
    <row r="8" spans="1:60" x14ac:dyDescent="0.2">
      <c r="A8" s="238" t="s">
        <v>106</v>
      </c>
      <c r="B8" s="239" t="s">
        <v>59</v>
      </c>
      <c r="C8" s="240" t="s">
        <v>60</v>
      </c>
      <c r="D8" s="241"/>
      <c r="E8" s="242"/>
      <c r="F8" s="243"/>
      <c r="G8" s="243">
        <f>SUMIF(AE9:AE12,"&lt;&gt;NOR",G9:G12)</f>
        <v>0</v>
      </c>
      <c r="H8" s="243"/>
      <c r="I8" s="243">
        <f>SUM(I9:I12)</f>
        <v>0</v>
      </c>
      <c r="J8" s="243"/>
      <c r="K8" s="243">
        <f>SUM(K9:K12)</f>
        <v>0</v>
      </c>
      <c r="L8" s="243"/>
      <c r="M8" s="243">
        <f>SUM(M9:M12)</f>
        <v>0</v>
      </c>
      <c r="N8" s="219"/>
      <c r="O8" s="219">
        <f>SUM(O9:O12)</f>
        <v>0.28906999999999999</v>
      </c>
      <c r="P8" s="219"/>
      <c r="Q8" s="219">
        <f>SUM(Q9:Q12)</f>
        <v>0</v>
      </c>
      <c r="R8" s="219"/>
      <c r="S8" s="219"/>
      <c r="T8" s="238"/>
      <c r="U8" s="219">
        <f>SUM(U9:U12)</f>
        <v>8.41</v>
      </c>
      <c r="AE8" t="s">
        <v>107</v>
      </c>
    </row>
    <row r="9" spans="1:60" ht="22.5" outlineLevel="1" x14ac:dyDescent="0.2">
      <c r="A9" s="215">
        <v>1</v>
      </c>
      <c r="B9" s="221" t="s">
        <v>108</v>
      </c>
      <c r="C9" s="266" t="s">
        <v>109</v>
      </c>
      <c r="D9" s="223" t="s">
        <v>110</v>
      </c>
      <c r="E9" s="230">
        <v>22.2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15</v>
      </c>
      <c r="M9" s="234">
        <f>G9*(1+L9/100)</f>
        <v>0</v>
      </c>
      <c r="N9" s="224">
        <v>2.3800000000000002E-3</v>
      </c>
      <c r="O9" s="224">
        <f>ROUND(E9*N9,5)</f>
        <v>5.2839999999999998E-2</v>
      </c>
      <c r="P9" s="224">
        <v>0</v>
      </c>
      <c r="Q9" s="224">
        <f>ROUND(E9*P9,5)</f>
        <v>0</v>
      </c>
      <c r="R9" s="224"/>
      <c r="S9" s="224"/>
      <c r="T9" s="225">
        <v>0.18232999999999999</v>
      </c>
      <c r="U9" s="224">
        <f>ROUND(E9*T9,2)</f>
        <v>4.05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111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>
        <v>2</v>
      </c>
      <c r="B10" s="221" t="s">
        <v>112</v>
      </c>
      <c r="C10" s="266" t="s">
        <v>113</v>
      </c>
      <c r="D10" s="223" t="s">
        <v>114</v>
      </c>
      <c r="E10" s="230">
        <v>38.22</v>
      </c>
      <c r="F10" s="233"/>
      <c r="G10" s="234">
        <f>ROUND(E10*F10,2)</f>
        <v>0</v>
      </c>
      <c r="H10" s="233"/>
      <c r="I10" s="234">
        <f>ROUND(E10*H10,2)</f>
        <v>0</v>
      </c>
      <c r="J10" s="233"/>
      <c r="K10" s="234">
        <f>ROUND(E10*J10,2)</f>
        <v>0</v>
      </c>
      <c r="L10" s="234">
        <v>15</v>
      </c>
      <c r="M10" s="234">
        <f>G10*(1+L10/100)</f>
        <v>0</v>
      </c>
      <c r="N10" s="224">
        <v>5.3400000000000001E-3</v>
      </c>
      <c r="O10" s="224">
        <f>ROUND(E10*N10,5)</f>
        <v>0.20408999999999999</v>
      </c>
      <c r="P10" s="224">
        <v>0</v>
      </c>
      <c r="Q10" s="224">
        <f>ROUND(E10*P10,5)</f>
        <v>0</v>
      </c>
      <c r="R10" s="224"/>
      <c r="S10" s="224"/>
      <c r="T10" s="225">
        <v>0.10854999999999999</v>
      </c>
      <c r="U10" s="224">
        <f>ROUND(E10*T10,2)</f>
        <v>4.1500000000000004</v>
      </c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111</v>
      </c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/>
      <c r="B11" s="221"/>
      <c r="C11" s="267" t="s">
        <v>115</v>
      </c>
      <c r="D11" s="226"/>
      <c r="E11" s="231">
        <v>38.22</v>
      </c>
      <c r="F11" s="234"/>
      <c r="G11" s="234"/>
      <c r="H11" s="234"/>
      <c r="I11" s="234"/>
      <c r="J11" s="234"/>
      <c r="K11" s="234"/>
      <c r="L11" s="234"/>
      <c r="M11" s="234"/>
      <c r="N11" s="224"/>
      <c r="O11" s="224"/>
      <c r="P11" s="224"/>
      <c r="Q11" s="224"/>
      <c r="R11" s="224"/>
      <c r="S11" s="224"/>
      <c r="T11" s="225"/>
      <c r="U11" s="224"/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116</v>
      </c>
      <c r="AF11" s="214">
        <v>0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>
        <v>3</v>
      </c>
      <c r="B12" s="221" t="s">
        <v>117</v>
      </c>
      <c r="C12" s="266" t="s">
        <v>118</v>
      </c>
      <c r="D12" s="223" t="s">
        <v>114</v>
      </c>
      <c r="E12" s="230">
        <v>2.4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15</v>
      </c>
      <c r="M12" s="234">
        <f>G12*(1+L12/100)</f>
        <v>0</v>
      </c>
      <c r="N12" s="224">
        <v>1.3390000000000001E-2</v>
      </c>
      <c r="O12" s="224">
        <f>ROUND(E12*N12,5)</f>
        <v>3.2140000000000002E-2</v>
      </c>
      <c r="P12" s="224">
        <v>0</v>
      </c>
      <c r="Q12" s="224">
        <f>ROUND(E12*P12,5)</f>
        <v>0</v>
      </c>
      <c r="R12" s="224"/>
      <c r="S12" s="224"/>
      <c r="T12" s="225">
        <v>8.831E-2</v>
      </c>
      <c r="U12" s="224">
        <f>ROUND(E12*T12,2)</f>
        <v>0.21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111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x14ac:dyDescent="0.2">
      <c r="A13" s="216" t="s">
        <v>106</v>
      </c>
      <c r="B13" s="222" t="s">
        <v>61</v>
      </c>
      <c r="C13" s="268" t="s">
        <v>62</v>
      </c>
      <c r="D13" s="227"/>
      <c r="E13" s="232"/>
      <c r="F13" s="235"/>
      <c r="G13" s="235">
        <f>SUMIF(AE14:AE16,"&lt;&gt;NOR",G14:G16)</f>
        <v>0</v>
      </c>
      <c r="H13" s="235"/>
      <c r="I13" s="235">
        <f>SUM(I14:I16)</f>
        <v>0</v>
      </c>
      <c r="J13" s="235"/>
      <c r="K13" s="235">
        <f>SUM(K14:K16)</f>
        <v>0</v>
      </c>
      <c r="L13" s="235"/>
      <c r="M13" s="235">
        <f>SUM(M14:M16)</f>
        <v>0</v>
      </c>
      <c r="N13" s="228"/>
      <c r="O13" s="228">
        <f>SUM(O14:O16)</f>
        <v>6.9999999999999999E-4</v>
      </c>
      <c r="P13" s="228"/>
      <c r="Q13" s="228">
        <f>SUM(Q14:Q16)</f>
        <v>0</v>
      </c>
      <c r="R13" s="228"/>
      <c r="S13" s="228"/>
      <c r="T13" s="229"/>
      <c r="U13" s="228">
        <f>SUM(U14:U16)</f>
        <v>14.46</v>
      </c>
      <c r="AE13" t="s">
        <v>107</v>
      </c>
    </row>
    <row r="14" spans="1:60" outlineLevel="1" x14ac:dyDescent="0.2">
      <c r="A14" s="215">
        <v>4</v>
      </c>
      <c r="B14" s="221" t="s">
        <v>119</v>
      </c>
      <c r="C14" s="266" t="s">
        <v>120</v>
      </c>
      <c r="D14" s="223" t="s">
        <v>114</v>
      </c>
      <c r="E14" s="230">
        <v>360</v>
      </c>
      <c r="F14" s="233"/>
      <c r="G14" s="234">
        <f>ROUND(E14*F14,2)</f>
        <v>0</v>
      </c>
      <c r="H14" s="233"/>
      <c r="I14" s="234">
        <f>ROUND(E14*H14,2)</f>
        <v>0</v>
      </c>
      <c r="J14" s="233"/>
      <c r="K14" s="234">
        <f>ROUND(E14*J14,2)</f>
        <v>0</v>
      </c>
      <c r="L14" s="234">
        <v>15</v>
      </c>
      <c r="M14" s="234">
        <f>G14*(1+L14/100)</f>
        <v>0</v>
      </c>
      <c r="N14" s="224">
        <v>0</v>
      </c>
      <c r="O14" s="224">
        <f>ROUND(E14*N14,5)</f>
        <v>0</v>
      </c>
      <c r="P14" s="224">
        <v>0</v>
      </c>
      <c r="Q14" s="224">
        <f>ROUND(E14*P14,5)</f>
        <v>0</v>
      </c>
      <c r="R14" s="224"/>
      <c r="S14" s="224"/>
      <c r="T14" s="225">
        <v>1.4999999999999999E-2</v>
      </c>
      <c r="U14" s="224">
        <f>ROUND(E14*T14,2)</f>
        <v>5.4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111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/>
      <c r="B15" s="221"/>
      <c r="C15" s="267" t="s">
        <v>121</v>
      </c>
      <c r="D15" s="226"/>
      <c r="E15" s="231">
        <v>360</v>
      </c>
      <c r="F15" s="234"/>
      <c r="G15" s="234"/>
      <c r="H15" s="234"/>
      <c r="I15" s="234"/>
      <c r="J15" s="234"/>
      <c r="K15" s="234"/>
      <c r="L15" s="234"/>
      <c r="M15" s="234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116</v>
      </c>
      <c r="AF15" s="214">
        <v>0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>
        <v>5</v>
      </c>
      <c r="B16" s="221" t="s">
        <v>122</v>
      </c>
      <c r="C16" s="266" t="s">
        <v>123</v>
      </c>
      <c r="D16" s="223" t="s">
        <v>114</v>
      </c>
      <c r="E16" s="230">
        <v>69.7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15</v>
      </c>
      <c r="M16" s="234">
        <f>G16*(1+L16/100)</f>
        <v>0</v>
      </c>
      <c r="N16" s="224">
        <v>1.0000000000000001E-5</v>
      </c>
      <c r="O16" s="224">
        <f>ROUND(E16*N16,5)</f>
        <v>6.9999999999999999E-4</v>
      </c>
      <c r="P16" s="224">
        <v>0</v>
      </c>
      <c r="Q16" s="224">
        <f>ROUND(E16*P16,5)</f>
        <v>0</v>
      </c>
      <c r="R16" s="224"/>
      <c r="S16" s="224"/>
      <c r="T16" s="225">
        <v>0.13</v>
      </c>
      <c r="U16" s="224">
        <f>ROUND(E16*T16,2)</f>
        <v>9.06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111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x14ac:dyDescent="0.2">
      <c r="A17" s="216" t="s">
        <v>106</v>
      </c>
      <c r="B17" s="222" t="s">
        <v>63</v>
      </c>
      <c r="C17" s="268" t="s">
        <v>64</v>
      </c>
      <c r="D17" s="227"/>
      <c r="E17" s="232"/>
      <c r="F17" s="235"/>
      <c r="G17" s="235">
        <f>SUMIF(AE18:AE20,"&lt;&gt;NOR",G18:G20)</f>
        <v>0</v>
      </c>
      <c r="H17" s="235"/>
      <c r="I17" s="235">
        <f>SUM(I18:I20)</f>
        <v>0</v>
      </c>
      <c r="J17" s="235"/>
      <c r="K17" s="235">
        <f>SUM(K18:K20)</f>
        <v>0</v>
      </c>
      <c r="L17" s="235"/>
      <c r="M17" s="235">
        <f>SUM(M18:M20)</f>
        <v>0</v>
      </c>
      <c r="N17" s="228"/>
      <c r="O17" s="228">
        <f>SUM(O18:O20)</f>
        <v>8.1999999999999998E-4</v>
      </c>
      <c r="P17" s="228"/>
      <c r="Q17" s="228">
        <f>SUM(Q18:Q20)</f>
        <v>0.90881000000000001</v>
      </c>
      <c r="R17" s="228"/>
      <c r="S17" s="228"/>
      <c r="T17" s="229"/>
      <c r="U17" s="228">
        <f>SUM(U18:U20)</f>
        <v>4.01</v>
      </c>
      <c r="AE17" t="s">
        <v>107</v>
      </c>
    </row>
    <row r="18" spans="1:60" outlineLevel="1" x14ac:dyDescent="0.2">
      <c r="A18" s="215">
        <v>6</v>
      </c>
      <c r="B18" s="221" t="s">
        <v>124</v>
      </c>
      <c r="C18" s="266" t="s">
        <v>125</v>
      </c>
      <c r="D18" s="223" t="s">
        <v>114</v>
      </c>
      <c r="E18" s="230">
        <v>2.4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15</v>
      </c>
      <c r="M18" s="234">
        <f>G18*(1+L18/100)</f>
        <v>0</v>
      </c>
      <c r="N18" s="224">
        <v>3.4000000000000002E-4</v>
      </c>
      <c r="O18" s="224">
        <f>ROUND(E18*N18,5)</f>
        <v>8.1999999999999998E-4</v>
      </c>
      <c r="P18" s="224">
        <v>0.375</v>
      </c>
      <c r="Q18" s="224">
        <f>ROUND(E18*P18,5)</f>
        <v>0.9</v>
      </c>
      <c r="R18" s="224"/>
      <c r="S18" s="224"/>
      <c r="T18" s="225">
        <v>1.03</v>
      </c>
      <c r="U18" s="224">
        <f>ROUND(E18*T18,2)</f>
        <v>2.4700000000000002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111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7</v>
      </c>
      <c r="B19" s="221" t="s">
        <v>126</v>
      </c>
      <c r="C19" s="266" t="s">
        <v>127</v>
      </c>
      <c r="D19" s="223" t="s">
        <v>110</v>
      </c>
      <c r="E19" s="230">
        <v>22.020000000000003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15</v>
      </c>
      <c r="M19" s="234">
        <f>G19*(1+L19/100)</f>
        <v>0</v>
      </c>
      <c r="N19" s="224">
        <v>0</v>
      </c>
      <c r="O19" s="224">
        <f>ROUND(E19*N19,5)</f>
        <v>0</v>
      </c>
      <c r="P19" s="224">
        <v>4.0000000000000002E-4</v>
      </c>
      <c r="Q19" s="224">
        <f>ROUND(E19*P19,5)</f>
        <v>8.8100000000000001E-3</v>
      </c>
      <c r="R19" s="224"/>
      <c r="S19" s="224"/>
      <c r="T19" s="225">
        <v>7.0000000000000007E-2</v>
      </c>
      <c r="U19" s="224">
        <f>ROUND(E19*T19,2)</f>
        <v>1.54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111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/>
      <c r="B20" s="221"/>
      <c r="C20" s="267" t="s">
        <v>128</v>
      </c>
      <c r="D20" s="226"/>
      <c r="E20" s="231">
        <v>22.02</v>
      </c>
      <c r="F20" s="234"/>
      <c r="G20" s="234"/>
      <c r="H20" s="234"/>
      <c r="I20" s="234"/>
      <c r="J20" s="234"/>
      <c r="K20" s="234"/>
      <c r="L20" s="234"/>
      <c r="M20" s="234"/>
      <c r="N20" s="224"/>
      <c r="O20" s="224"/>
      <c r="P20" s="224"/>
      <c r="Q20" s="224"/>
      <c r="R20" s="224"/>
      <c r="S20" s="224"/>
      <c r="T20" s="225"/>
      <c r="U20" s="224"/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116</v>
      </c>
      <c r="AF20" s="214">
        <v>0</v>
      </c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x14ac:dyDescent="0.2">
      <c r="A21" s="216" t="s">
        <v>106</v>
      </c>
      <c r="B21" s="222" t="s">
        <v>65</v>
      </c>
      <c r="C21" s="268" t="s">
        <v>66</v>
      </c>
      <c r="D21" s="227"/>
      <c r="E21" s="232"/>
      <c r="F21" s="235"/>
      <c r="G21" s="235">
        <f>SUMIF(AE22:AE28,"&lt;&gt;NOR",G22:G28)</f>
        <v>0</v>
      </c>
      <c r="H21" s="235"/>
      <c r="I21" s="235">
        <f>SUM(I22:I28)</f>
        <v>0</v>
      </c>
      <c r="J21" s="235"/>
      <c r="K21" s="235">
        <f>SUM(K22:K28)</f>
        <v>0</v>
      </c>
      <c r="L21" s="235"/>
      <c r="M21" s="235">
        <f>SUM(M22:M28)</f>
        <v>0</v>
      </c>
      <c r="N21" s="228"/>
      <c r="O21" s="228">
        <f>SUM(O22:O28)</f>
        <v>0</v>
      </c>
      <c r="P21" s="228"/>
      <c r="Q21" s="228">
        <f>SUM(Q22:Q28)</f>
        <v>0.16320000000000001</v>
      </c>
      <c r="R21" s="228"/>
      <c r="S21" s="228"/>
      <c r="T21" s="229"/>
      <c r="U21" s="228">
        <f>SUM(U22:U28)</f>
        <v>6.3699999999999992</v>
      </c>
      <c r="AE21" t="s">
        <v>107</v>
      </c>
    </row>
    <row r="22" spans="1:60" outlineLevel="1" x14ac:dyDescent="0.2">
      <c r="A22" s="215">
        <v>8</v>
      </c>
      <c r="B22" s="221" t="s">
        <v>129</v>
      </c>
      <c r="C22" s="266" t="s">
        <v>130</v>
      </c>
      <c r="D22" s="223" t="s">
        <v>114</v>
      </c>
      <c r="E22" s="230">
        <v>2.4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15</v>
      </c>
      <c r="M22" s="234">
        <f>G22*(1+L22/100)</f>
        <v>0</v>
      </c>
      <c r="N22" s="224">
        <v>0</v>
      </c>
      <c r="O22" s="224">
        <f>ROUND(E22*N22,5)</f>
        <v>0</v>
      </c>
      <c r="P22" s="224">
        <v>6.8000000000000005E-2</v>
      </c>
      <c r="Q22" s="224">
        <f>ROUND(E22*P22,5)</f>
        <v>0.16320000000000001</v>
      </c>
      <c r="R22" s="224"/>
      <c r="S22" s="224"/>
      <c r="T22" s="225">
        <v>0.3</v>
      </c>
      <c r="U22" s="224">
        <f>ROUND(E22*T22,2)</f>
        <v>0.72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111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1"/>
      <c r="C23" s="267" t="s">
        <v>131</v>
      </c>
      <c r="D23" s="226"/>
      <c r="E23" s="231">
        <v>2.4</v>
      </c>
      <c r="F23" s="234"/>
      <c r="G23" s="234"/>
      <c r="H23" s="234"/>
      <c r="I23" s="234"/>
      <c r="J23" s="234"/>
      <c r="K23" s="234"/>
      <c r="L23" s="234"/>
      <c r="M23" s="234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116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15">
        <v>9</v>
      </c>
      <c r="B24" s="221" t="s">
        <v>132</v>
      </c>
      <c r="C24" s="266" t="s">
        <v>133</v>
      </c>
      <c r="D24" s="223" t="s">
        <v>134</v>
      </c>
      <c r="E24" s="230">
        <v>1.6</v>
      </c>
      <c r="F24" s="233"/>
      <c r="G24" s="234">
        <f>ROUND(E24*F24,2)</f>
        <v>0</v>
      </c>
      <c r="H24" s="233"/>
      <c r="I24" s="234">
        <f>ROUND(E24*H24,2)</f>
        <v>0</v>
      </c>
      <c r="J24" s="233"/>
      <c r="K24" s="234">
        <f>ROUND(E24*J24,2)</f>
        <v>0</v>
      </c>
      <c r="L24" s="234">
        <v>15</v>
      </c>
      <c r="M24" s="234">
        <f>G24*(1+L24/100)</f>
        <v>0</v>
      </c>
      <c r="N24" s="224">
        <v>0</v>
      </c>
      <c r="O24" s="224">
        <f>ROUND(E24*N24,5)</f>
        <v>0</v>
      </c>
      <c r="P24" s="224">
        <v>0</v>
      </c>
      <c r="Q24" s="224">
        <f>ROUND(E24*P24,5)</f>
        <v>0</v>
      </c>
      <c r="R24" s="224"/>
      <c r="S24" s="224"/>
      <c r="T24" s="225">
        <v>0</v>
      </c>
      <c r="U24" s="224">
        <f>ROUND(E24*T24,2)</f>
        <v>0</v>
      </c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111</v>
      </c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15">
        <v>10</v>
      </c>
      <c r="B25" s="221" t="s">
        <v>135</v>
      </c>
      <c r="C25" s="266" t="s">
        <v>136</v>
      </c>
      <c r="D25" s="223" t="s">
        <v>134</v>
      </c>
      <c r="E25" s="230">
        <v>1.6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15</v>
      </c>
      <c r="M25" s="234">
        <f>G25*(1+L25/100)</f>
        <v>0</v>
      </c>
      <c r="N25" s="224">
        <v>0</v>
      </c>
      <c r="O25" s="224">
        <f>ROUND(E25*N25,5)</f>
        <v>0</v>
      </c>
      <c r="P25" s="224">
        <v>0</v>
      </c>
      <c r="Q25" s="224">
        <f>ROUND(E25*P25,5)</f>
        <v>0</v>
      </c>
      <c r="R25" s="224"/>
      <c r="S25" s="224"/>
      <c r="T25" s="225">
        <v>0.49</v>
      </c>
      <c r="U25" s="224">
        <f>ROUND(E25*T25,2)</f>
        <v>0.78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111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>
        <v>11</v>
      </c>
      <c r="B26" s="221" t="s">
        <v>137</v>
      </c>
      <c r="C26" s="266" t="s">
        <v>138</v>
      </c>
      <c r="D26" s="223" t="s">
        <v>134</v>
      </c>
      <c r="E26" s="230">
        <v>32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15</v>
      </c>
      <c r="M26" s="234">
        <f>G26*(1+L26/100)</f>
        <v>0</v>
      </c>
      <c r="N26" s="224">
        <v>0</v>
      </c>
      <c r="O26" s="224">
        <f>ROUND(E26*N26,5)</f>
        <v>0</v>
      </c>
      <c r="P26" s="224">
        <v>0</v>
      </c>
      <c r="Q26" s="224">
        <f>ROUND(E26*P26,5)</f>
        <v>0</v>
      </c>
      <c r="R26" s="224"/>
      <c r="S26" s="224"/>
      <c r="T26" s="225">
        <v>0</v>
      </c>
      <c r="U26" s="224">
        <f>ROUND(E26*T26,2)</f>
        <v>0</v>
      </c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111</v>
      </c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>
        <v>12</v>
      </c>
      <c r="B27" s="221" t="s">
        <v>139</v>
      </c>
      <c r="C27" s="266" t="s">
        <v>140</v>
      </c>
      <c r="D27" s="223" t="s">
        <v>134</v>
      </c>
      <c r="E27" s="230">
        <v>1.6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15</v>
      </c>
      <c r="M27" s="234">
        <f>G27*(1+L27/100)</f>
        <v>0</v>
      </c>
      <c r="N27" s="224">
        <v>0</v>
      </c>
      <c r="O27" s="224">
        <f>ROUND(E27*N27,5)</f>
        <v>0</v>
      </c>
      <c r="P27" s="224">
        <v>0</v>
      </c>
      <c r="Q27" s="224">
        <f>ROUND(E27*P27,5)</f>
        <v>0</v>
      </c>
      <c r="R27" s="224"/>
      <c r="S27" s="224"/>
      <c r="T27" s="225">
        <v>0.94199999999999995</v>
      </c>
      <c r="U27" s="224">
        <f>ROUND(E27*T27,2)</f>
        <v>1.51</v>
      </c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111</v>
      </c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13</v>
      </c>
      <c r="B28" s="221" t="s">
        <v>141</v>
      </c>
      <c r="C28" s="266" t="s">
        <v>142</v>
      </c>
      <c r="D28" s="223" t="s">
        <v>134</v>
      </c>
      <c r="E28" s="230">
        <v>32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15</v>
      </c>
      <c r="M28" s="234">
        <f>G28*(1+L28/100)</f>
        <v>0</v>
      </c>
      <c r="N28" s="224">
        <v>0</v>
      </c>
      <c r="O28" s="224">
        <f>ROUND(E28*N28,5)</f>
        <v>0</v>
      </c>
      <c r="P28" s="224">
        <v>0</v>
      </c>
      <c r="Q28" s="224">
        <f>ROUND(E28*P28,5)</f>
        <v>0</v>
      </c>
      <c r="R28" s="224"/>
      <c r="S28" s="224"/>
      <c r="T28" s="225">
        <v>0.105</v>
      </c>
      <c r="U28" s="224">
        <f>ROUND(E28*T28,2)</f>
        <v>3.36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111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x14ac:dyDescent="0.2">
      <c r="A29" s="216" t="s">
        <v>106</v>
      </c>
      <c r="B29" s="222" t="s">
        <v>67</v>
      </c>
      <c r="C29" s="268" t="s">
        <v>68</v>
      </c>
      <c r="D29" s="227"/>
      <c r="E29" s="232"/>
      <c r="F29" s="235"/>
      <c r="G29" s="235">
        <f>SUMIF(AE30:AE30,"&lt;&gt;NOR",G30:G30)</f>
        <v>0</v>
      </c>
      <c r="H29" s="235"/>
      <c r="I29" s="235">
        <f>SUM(I30:I30)</f>
        <v>0</v>
      </c>
      <c r="J29" s="235"/>
      <c r="K29" s="235">
        <f>SUM(K30:K30)</f>
        <v>0</v>
      </c>
      <c r="L29" s="235"/>
      <c r="M29" s="235">
        <f>SUM(M30:M30)</f>
        <v>0</v>
      </c>
      <c r="N29" s="228"/>
      <c r="O29" s="228">
        <f>SUM(O30:O30)</f>
        <v>0</v>
      </c>
      <c r="P29" s="228"/>
      <c r="Q29" s="228">
        <f>SUM(Q30:Q30)</f>
        <v>0</v>
      </c>
      <c r="R29" s="228"/>
      <c r="S29" s="228"/>
      <c r="T29" s="229"/>
      <c r="U29" s="228">
        <f>SUM(U30:U30)</f>
        <v>3.61</v>
      </c>
      <c r="AE29" t="s">
        <v>107</v>
      </c>
    </row>
    <row r="30" spans="1:60" outlineLevel="1" x14ac:dyDescent="0.2">
      <c r="A30" s="215">
        <v>14</v>
      </c>
      <c r="B30" s="221" t="s">
        <v>143</v>
      </c>
      <c r="C30" s="266" t="s">
        <v>144</v>
      </c>
      <c r="D30" s="223" t="s">
        <v>134</v>
      </c>
      <c r="E30" s="230">
        <v>1.4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15</v>
      </c>
      <c r="M30" s="234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2.577</v>
      </c>
      <c r="U30" s="224">
        <f>ROUND(E30*T30,2)</f>
        <v>3.61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111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16" t="s">
        <v>106</v>
      </c>
      <c r="B31" s="222" t="s">
        <v>69</v>
      </c>
      <c r="C31" s="268" t="s">
        <v>70</v>
      </c>
      <c r="D31" s="227"/>
      <c r="E31" s="232"/>
      <c r="F31" s="235"/>
      <c r="G31" s="235">
        <f>SUMIF(AE32:AE32,"&lt;&gt;NOR",G32:G32)</f>
        <v>0</v>
      </c>
      <c r="H31" s="235"/>
      <c r="I31" s="235">
        <f>SUM(I32:I32)</f>
        <v>0</v>
      </c>
      <c r="J31" s="235"/>
      <c r="K31" s="235">
        <f>SUM(K32:K32)</f>
        <v>0</v>
      </c>
      <c r="L31" s="235"/>
      <c r="M31" s="235">
        <f>SUM(M32:M32)</f>
        <v>0</v>
      </c>
      <c r="N31" s="228"/>
      <c r="O31" s="228">
        <f>SUM(O32:O32)</f>
        <v>0</v>
      </c>
      <c r="P31" s="228"/>
      <c r="Q31" s="228">
        <f>SUM(Q32:Q32)</f>
        <v>9.1999999999999998E-3</v>
      </c>
      <c r="R31" s="228"/>
      <c r="S31" s="228"/>
      <c r="T31" s="229"/>
      <c r="U31" s="228">
        <f>SUM(U32:U32)</f>
        <v>0.47</v>
      </c>
      <c r="AE31" t="s">
        <v>107</v>
      </c>
    </row>
    <row r="32" spans="1:60" outlineLevel="1" x14ac:dyDescent="0.2">
      <c r="A32" s="215">
        <v>15</v>
      </c>
      <c r="B32" s="221" t="s">
        <v>145</v>
      </c>
      <c r="C32" s="266" t="s">
        <v>146</v>
      </c>
      <c r="D32" s="223" t="s">
        <v>147</v>
      </c>
      <c r="E32" s="230">
        <v>1</v>
      </c>
      <c r="F32" s="233"/>
      <c r="G32" s="234">
        <f>ROUND(E32*F32,2)</f>
        <v>0</v>
      </c>
      <c r="H32" s="233"/>
      <c r="I32" s="234">
        <f>ROUND(E32*H32,2)</f>
        <v>0</v>
      </c>
      <c r="J32" s="233"/>
      <c r="K32" s="234">
        <f>ROUND(E32*J32,2)</f>
        <v>0</v>
      </c>
      <c r="L32" s="234">
        <v>15</v>
      </c>
      <c r="M32" s="234">
        <f>G32*(1+L32/100)</f>
        <v>0</v>
      </c>
      <c r="N32" s="224">
        <v>0</v>
      </c>
      <c r="O32" s="224">
        <f>ROUND(E32*N32,5)</f>
        <v>0</v>
      </c>
      <c r="P32" s="224">
        <v>9.1999999999999998E-3</v>
      </c>
      <c r="Q32" s="224">
        <f>ROUND(E32*P32,5)</f>
        <v>9.1999999999999998E-3</v>
      </c>
      <c r="R32" s="224"/>
      <c r="S32" s="224"/>
      <c r="T32" s="225">
        <v>0.46500000000000002</v>
      </c>
      <c r="U32" s="224">
        <f>ROUND(E32*T32,2)</f>
        <v>0.47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111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x14ac:dyDescent="0.2">
      <c r="A33" s="216" t="s">
        <v>106</v>
      </c>
      <c r="B33" s="222" t="s">
        <v>71</v>
      </c>
      <c r="C33" s="268" t="s">
        <v>72</v>
      </c>
      <c r="D33" s="227"/>
      <c r="E33" s="232"/>
      <c r="F33" s="235"/>
      <c r="G33" s="235">
        <f>SUMIF(AE34:AE37,"&lt;&gt;NOR",G34:G37)</f>
        <v>0</v>
      </c>
      <c r="H33" s="235"/>
      <c r="I33" s="235">
        <f>SUM(I34:I37)</f>
        <v>0</v>
      </c>
      <c r="J33" s="235"/>
      <c r="K33" s="235">
        <f>SUM(K34:K37)</f>
        <v>0</v>
      </c>
      <c r="L33" s="235"/>
      <c r="M33" s="235">
        <f>SUM(M34:M37)</f>
        <v>0</v>
      </c>
      <c r="N33" s="228"/>
      <c r="O33" s="228">
        <f>SUM(O34:O37)</f>
        <v>0</v>
      </c>
      <c r="P33" s="228"/>
      <c r="Q33" s="228">
        <f>SUM(Q34:Q37)</f>
        <v>0.42310000000000003</v>
      </c>
      <c r="R33" s="228"/>
      <c r="S33" s="228"/>
      <c r="T33" s="229"/>
      <c r="U33" s="228">
        <f>SUM(U34:U37)</f>
        <v>3.8600000000000003</v>
      </c>
      <c r="AE33" t="s">
        <v>107</v>
      </c>
    </row>
    <row r="34" spans="1:60" outlineLevel="1" x14ac:dyDescent="0.2">
      <c r="A34" s="215">
        <v>16</v>
      </c>
      <c r="B34" s="221" t="s">
        <v>148</v>
      </c>
      <c r="C34" s="266" t="s">
        <v>149</v>
      </c>
      <c r="D34" s="223" t="s">
        <v>114</v>
      </c>
      <c r="E34" s="230">
        <v>4.8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15</v>
      </c>
      <c r="M34" s="234">
        <f>G34*(1+L34/100)</f>
        <v>0</v>
      </c>
      <c r="N34" s="224">
        <v>0</v>
      </c>
      <c r="O34" s="224">
        <f>ROUND(E34*N34,5)</f>
        <v>0</v>
      </c>
      <c r="P34" s="224">
        <v>1.098E-2</v>
      </c>
      <c r="Q34" s="224">
        <f>ROUND(E34*P34,5)</f>
        <v>5.2699999999999997E-2</v>
      </c>
      <c r="R34" s="224"/>
      <c r="S34" s="224"/>
      <c r="T34" s="225">
        <v>0.37</v>
      </c>
      <c r="U34" s="224">
        <f>ROUND(E34*T34,2)</f>
        <v>1.78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111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/>
      <c r="B35" s="221"/>
      <c r="C35" s="267" t="s">
        <v>150</v>
      </c>
      <c r="D35" s="226"/>
      <c r="E35" s="231">
        <v>4.8</v>
      </c>
      <c r="F35" s="234"/>
      <c r="G35" s="234"/>
      <c r="H35" s="234"/>
      <c r="I35" s="234"/>
      <c r="J35" s="234"/>
      <c r="K35" s="234"/>
      <c r="L35" s="234"/>
      <c r="M35" s="234"/>
      <c r="N35" s="224"/>
      <c r="O35" s="224"/>
      <c r="P35" s="224"/>
      <c r="Q35" s="224"/>
      <c r="R35" s="224"/>
      <c r="S35" s="224"/>
      <c r="T35" s="225"/>
      <c r="U35" s="224"/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116</v>
      </c>
      <c r="AF35" s="214">
        <v>0</v>
      </c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>
        <v>17</v>
      </c>
      <c r="B36" s="221" t="s">
        <v>151</v>
      </c>
      <c r="C36" s="266" t="s">
        <v>152</v>
      </c>
      <c r="D36" s="223" t="s">
        <v>114</v>
      </c>
      <c r="E36" s="230">
        <v>4.8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15</v>
      </c>
      <c r="M36" s="234">
        <f>G36*(1+L36/100)</f>
        <v>0</v>
      </c>
      <c r="N36" s="224">
        <v>0</v>
      </c>
      <c r="O36" s="224">
        <f>ROUND(E36*N36,5)</f>
        <v>0</v>
      </c>
      <c r="P36" s="224">
        <v>8.0000000000000002E-3</v>
      </c>
      <c r="Q36" s="224">
        <f>ROUND(E36*P36,5)</f>
        <v>3.8399999999999997E-2</v>
      </c>
      <c r="R36" s="224"/>
      <c r="S36" s="224"/>
      <c r="T36" s="225">
        <v>6.6000000000000003E-2</v>
      </c>
      <c r="U36" s="224">
        <f>ROUND(E36*T36,2)</f>
        <v>0.32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111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>
        <v>18</v>
      </c>
      <c r="B37" s="221" t="s">
        <v>153</v>
      </c>
      <c r="C37" s="266" t="s">
        <v>154</v>
      </c>
      <c r="D37" s="223" t="s">
        <v>155</v>
      </c>
      <c r="E37" s="230">
        <v>2</v>
      </c>
      <c r="F37" s="233"/>
      <c r="G37" s="234">
        <f>ROUND(E37*F37,2)</f>
        <v>0</v>
      </c>
      <c r="H37" s="233"/>
      <c r="I37" s="234">
        <f>ROUND(E37*H37,2)</f>
        <v>0</v>
      </c>
      <c r="J37" s="233"/>
      <c r="K37" s="234">
        <f>ROUND(E37*J37,2)</f>
        <v>0</v>
      </c>
      <c r="L37" s="234">
        <v>15</v>
      </c>
      <c r="M37" s="234">
        <f>G37*(1+L37/100)</f>
        <v>0</v>
      </c>
      <c r="N37" s="224">
        <v>0</v>
      </c>
      <c r="O37" s="224">
        <f>ROUND(E37*N37,5)</f>
        <v>0</v>
      </c>
      <c r="P37" s="224">
        <v>0.16600000000000001</v>
      </c>
      <c r="Q37" s="224">
        <f>ROUND(E37*P37,5)</f>
        <v>0.33200000000000002</v>
      </c>
      <c r="R37" s="224"/>
      <c r="S37" s="224"/>
      <c r="T37" s="225">
        <v>0.88</v>
      </c>
      <c r="U37" s="224">
        <f>ROUND(E37*T37,2)</f>
        <v>1.76</v>
      </c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111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16" t="s">
        <v>106</v>
      </c>
      <c r="B38" s="222" t="s">
        <v>73</v>
      </c>
      <c r="C38" s="268" t="s">
        <v>74</v>
      </c>
      <c r="D38" s="227"/>
      <c r="E38" s="232"/>
      <c r="F38" s="235"/>
      <c r="G38" s="235">
        <f>SUMIF(AE39:AE47,"&lt;&gt;NOR",G39:G47)</f>
        <v>0</v>
      </c>
      <c r="H38" s="235"/>
      <c r="I38" s="235">
        <f>SUM(I39:I47)</f>
        <v>0</v>
      </c>
      <c r="J38" s="235"/>
      <c r="K38" s="235">
        <f>SUM(K39:K47)</f>
        <v>0</v>
      </c>
      <c r="L38" s="235"/>
      <c r="M38" s="235">
        <f>SUM(M39:M47)</f>
        <v>0</v>
      </c>
      <c r="N38" s="228"/>
      <c r="O38" s="228">
        <f>SUM(O39:O47)</f>
        <v>3.5900000000000001E-2</v>
      </c>
      <c r="P38" s="228"/>
      <c r="Q38" s="228">
        <f>SUM(Q39:Q47)</f>
        <v>3.984E-2</v>
      </c>
      <c r="R38" s="228"/>
      <c r="S38" s="228"/>
      <c r="T38" s="229"/>
      <c r="U38" s="228">
        <f>SUM(U39:U47)</f>
        <v>55.089999999999996</v>
      </c>
      <c r="AE38" t="s">
        <v>107</v>
      </c>
    </row>
    <row r="39" spans="1:60" outlineLevel="1" x14ac:dyDescent="0.2">
      <c r="A39" s="215">
        <v>19</v>
      </c>
      <c r="B39" s="221" t="s">
        <v>156</v>
      </c>
      <c r="C39" s="266" t="s">
        <v>157</v>
      </c>
      <c r="D39" s="223" t="s">
        <v>110</v>
      </c>
      <c r="E39" s="230">
        <v>39.840000000000003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15</v>
      </c>
      <c r="M39" s="234">
        <f>G39*(1+L39/100)</f>
        <v>0</v>
      </c>
      <c r="N39" s="224">
        <v>0</v>
      </c>
      <c r="O39" s="224">
        <f>ROUND(E39*N39,5)</f>
        <v>0</v>
      </c>
      <c r="P39" s="224">
        <v>1E-3</v>
      </c>
      <c r="Q39" s="224">
        <f>ROUND(E39*P39,5)</f>
        <v>3.984E-2</v>
      </c>
      <c r="R39" s="224"/>
      <c r="S39" s="224"/>
      <c r="T39" s="225">
        <v>0.03</v>
      </c>
      <c r="U39" s="224">
        <f>ROUND(E39*T39,2)</f>
        <v>1.2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111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15"/>
      <c r="B40" s="221"/>
      <c r="C40" s="267" t="s">
        <v>158</v>
      </c>
      <c r="D40" s="226"/>
      <c r="E40" s="231">
        <v>39.840000000000003</v>
      </c>
      <c r="F40" s="234"/>
      <c r="G40" s="234"/>
      <c r="H40" s="234"/>
      <c r="I40" s="234"/>
      <c r="J40" s="234"/>
      <c r="K40" s="234"/>
      <c r="L40" s="234"/>
      <c r="M40" s="234"/>
      <c r="N40" s="224"/>
      <c r="O40" s="224"/>
      <c r="P40" s="224"/>
      <c r="Q40" s="224"/>
      <c r="R40" s="224"/>
      <c r="S40" s="224"/>
      <c r="T40" s="225"/>
      <c r="U40" s="224"/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116</v>
      </c>
      <c r="AF40" s="214">
        <v>0</v>
      </c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20</v>
      </c>
      <c r="B41" s="221" t="s">
        <v>159</v>
      </c>
      <c r="C41" s="266" t="s">
        <v>160</v>
      </c>
      <c r="D41" s="223" t="s">
        <v>114</v>
      </c>
      <c r="E41" s="230">
        <v>42.240099999999998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15</v>
      </c>
      <c r="M41" s="234">
        <f>G41*(1+L41/100)</f>
        <v>0</v>
      </c>
      <c r="N41" s="224">
        <v>1.0000000000000001E-5</v>
      </c>
      <c r="O41" s="224">
        <f>ROUND(E41*N41,5)</f>
        <v>4.2000000000000002E-4</v>
      </c>
      <c r="P41" s="224">
        <v>0</v>
      </c>
      <c r="Q41" s="224">
        <f>ROUND(E41*P41,5)</f>
        <v>0</v>
      </c>
      <c r="R41" s="224"/>
      <c r="S41" s="224"/>
      <c r="T41" s="225">
        <v>0.34</v>
      </c>
      <c r="U41" s="224">
        <f>ROUND(E41*T41,2)</f>
        <v>14.36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111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/>
      <c r="B42" s="221"/>
      <c r="C42" s="267" t="s">
        <v>161</v>
      </c>
      <c r="D42" s="226"/>
      <c r="E42" s="231">
        <v>42.240099999999998</v>
      </c>
      <c r="F42" s="234"/>
      <c r="G42" s="234"/>
      <c r="H42" s="234"/>
      <c r="I42" s="234"/>
      <c r="J42" s="234"/>
      <c r="K42" s="234"/>
      <c r="L42" s="234"/>
      <c r="M42" s="234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116</v>
      </c>
      <c r="AF42" s="214">
        <v>0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21</v>
      </c>
      <c r="B43" s="221" t="s">
        <v>162</v>
      </c>
      <c r="C43" s="266" t="s">
        <v>163</v>
      </c>
      <c r="D43" s="223" t="s">
        <v>114</v>
      </c>
      <c r="E43" s="230">
        <v>42.241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15</v>
      </c>
      <c r="M43" s="234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0.09</v>
      </c>
      <c r="U43" s="224">
        <f>ROUND(E43*T43,2)</f>
        <v>3.8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111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>
        <v>22</v>
      </c>
      <c r="B44" s="221" t="s">
        <v>164</v>
      </c>
      <c r="C44" s="266" t="s">
        <v>165</v>
      </c>
      <c r="D44" s="223" t="s">
        <v>114</v>
      </c>
      <c r="E44" s="230">
        <v>42.241</v>
      </c>
      <c r="F44" s="233"/>
      <c r="G44" s="234">
        <f>ROUND(E44*F44,2)</f>
        <v>0</v>
      </c>
      <c r="H44" s="233"/>
      <c r="I44" s="234">
        <f>ROUND(E44*H44,2)</f>
        <v>0</v>
      </c>
      <c r="J44" s="233"/>
      <c r="K44" s="234">
        <f>ROUND(E44*J44,2)</f>
        <v>0</v>
      </c>
      <c r="L44" s="234">
        <v>15</v>
      </c>
      <c r="M44" s="234">
        <f>G44*(1+L44/100)</f>
        <v>0</v>
      </c>
      <c r="N44" s="224">
        <v>4.8999999999999998E-4</v>
      </c>
      <c r="O44" s="224">
        <f>ROUND(E44*N44,5)</f>
        <v>2.07E-2</v>
      </c>
      <c r="P44" s="224">
        <v>0</v>
      </c>
      <c r="Q44" s="224">
        <f>ROUND(E44*P44,5)</f>
        <v>0</v>
      </c>
      <c r="R44" s="224"/>
      <c r="S44" s="224"/>
      <c r="T44" s="225">
        <v>0.13</v>
      </c>
      <c r="U44" s="224">
        <f>ROUND(E44*T44,2)</f>
        <v>5.49</v>
      </c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111</v>
      </c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ht="22.5" outlineLevel="1" x14ac:dyDescent="0.2">
      <c r="A45" s="215">
        <v>23</v>
      </c>
      <c r="B45" s="221" t="s">
        <v>166</v>
      </c>
      <c r="C45" s="266" t="s">
        <v>167</v>
      </c>
      <c r="D45" s="223" t="s">
        <v>114</v>
      </c>
      <c r="E45" s="230">
        <v>42.241</v>
      </c>
      <c r="F45" s="233"/>
      <c r="G45" s="234">
        <f>ROUND(E45*F45,2)</f>
        <v>0</v>
      </c>
      <c r="H45" s="233"/>
      <c r="I45" s="234">
        <f>ROUND(E45*H45,2)</f>
        <v>0</v>
      </c>
      <c r="J45" s="233"/>
      <c r="K45" s="234">
        <f>ROUND(E45*J45,2)</f>
        <v>0</v>
      </c>
      <c r="L45" s="234">
        <v>15</v>
      </c>
      <c r="M45" s="234">
        <f>G45*(1+L45/100)</f>
        <v>0</v>
      </c>
      <c r="N45" s="224">
        <v>3.5E-4</v>
      </c>
      <c r="O45" s="224">
        <f>ROUND(E45*N45,5)</f>
        <v>1.478E-2</v>
      </c>
      <c r="P45" s="224">
        <v>0</v>
      </c>
      <c r="Q45" s="224">
        <f>ROUND(E45*P45,5)</f>
        <v>0</v>
      </c>
      <c r="R45" s="224"/>
      <c r="S45" s="224"/>
      <c r="T45" s="225">
        <v>0.56999999999999995</v>
      </c>
      <c r="U45" s="224">
        <f>ROUND(E45*T45,2)</f>
        <v>24.08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111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>
        <v>24</v>
      </c>
      <c r="B46" s="221" t="s">
        <v>168</v>
      </c>
      <c r="C46" s="266" t="s">
        <v>169</v>
      </c>
      <c r="D46" s="223" t="s">
        <v>110</v>
      </c>
      <c r="E46" s="230">
        <v>39.840000000000003</v>
      </c>
      <c r="F46" s="233"/>
      <c r="G46" s="234">
        <f>ROUND(E46*F46,2)</f>
        <v>0</v>
      </c>
      <c r="H46" s="233"/>
      <c r="I46" s="234">
        <f>ROUND(E46*H46,2)</f>
        <v>0</v>
      </c>
      <c r="J46" s="233"/>
      <c r="K46" s="234">
        <f>ROUND(E46*J46,2)</f>
        <v>0</v>
      </c>
      <c r="L46" s="234">
        <v>15</v>
      </c>
      <c r="M46" s="234">
        <f>G46*(1+L46/100)</f>
        <v>0</v>
      </c>
      <c r="N46" s="224">
        <v>0</v>
      </c>
      <c r="O46" s="224">
        <f>ROUND(E46*N46,5)</f>
        <v>0</v>
      </c>
      <c r="P46" s="224">
        <v>0</v>
      </c>
      <c r="Q46" s="224">
        <f>ROUND(E46*P46,5)</f>
        <v>0</v>
      </c>
      <c r="R46" s="224"/>
      <c r="S46" s="224"/>
      <c r="T46" s="225">
        <v>0.15</v>
      </c>
      <c r="U46" s="224">
        <f>ROUND(E46*T46,2)</f>
        <v>5.98</v>
      </c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111</v>
      </c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25</v>
      </c>
      <c r="B47" s="221" t="s">
        <v>170</v>
      </c>
      <c r="C47" s="266" t="s">
        <v>171</v>
      </c>
      <c r="D47" s="223" t="s">
        <v>134</v>
      </c>
      <c r="E47" s="230">
        <v>7.4999999999999997E-2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15</v>
      </c>
      <c r="M47" s="234">
        <f>G47*(1+L47/100)</f>
        <v>0</v>
      </c>
      <c r="N47" s="224">
        <v>0</v>
      </c>
      <c r="O47" s="224">
        <f>ROUND(E47*N47,5)</f>
        <v>0</v>
      </c>
      <c r="P47" s="224">
        <v>0</v>
      </c>
      <c r="Q47" s="224">
        <f>ROUND(E47*P47,5)</f>
        <v>0</v>
      </c>
      <c r="R47" s="224"/>
      <c r="S47" s="224"/>
      <c r="T47" s="225">
        <v>2.44</v>
      </c>
      <c r="U47" s="224">
        <f>ROUND(E47*T47,2)</f>
        <v>0.18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111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">
      <c r="A48" s="216" t="s">
        <v>106</v>
      </c>
      <c r="B48" s="222" t="s">
        <v>75</v>
      </c>
      <c r="C48" s="268" t="s">
        <v>76</v>
      </c>
      <c r="D48" s="227"/>
      <c r="E48" s="232"/>
      <c r="F48" s="235"/>
      <c r="G48" s="235">
        <f>SUMIF(AE49:AE58,"&lt;&gt;NOR",G49:G58)</f>
        <v>0</v>
      </c>
      <c r="H48" s="235"/>
      <c r="I48" s="235">
        <f>SUM(I49:I58)</f>
        <v>0</v>
      </c>
      <c r="J48" s="235"/>
      <c r="K48" s="235">
        <f>SUM(K49:K58)</f>
        <v>0</v>
      </c>
      <c r="L48" s="235"/>
      <c r="M48" s="235">
        <f>SUM(M49:M58)</f>
        <v>0</v>
      </c>
      <c r="N48" s="228"/>
      <c r="O48" s="228">
        <f>SUM(O49:O58)</f>
        <v>9.1020000000000004E-2</v>
      </c>
      <c r="P48" s="228"/>
      <c r="Q48" s="228">
        <f>SUM(Q49:Q58)</f>
        <v>4.6179999999999999E-2</v>
      </c>
      <c r="R48" s="228"/>
      <c r="S48" s="228"/>
      <c r="T48" s="229"/>
      <c r="U48" s="228">
        <f>SUM(U49:U58)</f>
        <v>26.89</v>
      </c>
      <c r="AE48" t="s">
        <v>107</v>
      </c>
    </row>
    <row r="49" spans="1:60" outlineLevel="1" x14ac:dyDescent="0.2">
      <c r="A49" s="215">
        <v>26</v>
      </c>
      <c r="B49" s="221" t="s">
        <v>172</v>
      </c>
      <c r="C49" s="266" t="s">
        <v>173</v>
      </c>
      <c r="D49" s="223" t="s">
        <v>110</v>
      </c>
      <c r="E49" s="230">
        <v>22.2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15</v>
      </c>
      <c r="M49" s="234">
        <f>G49*(1+L49/100)</f>
        <v>0</v>
      </c>
      <c r="N49" s="224">
        <v>0</v>
      </c>
      <c r="O49" s="224">
        <f>ROUND(E49*N49,5)</f>
        <v>0</v>
      </c>
      <c r="P49" s="224">
        <v>8.0000000000000007E-5</v>
      </c>
      <c r="Q49" s="224">
        <f>ROUND(E49*P49,5)</f>
        <v>1.7799999999999999E-3</v>
      </c>
      <c r="R49" s="224"/>
      <c r="S49" s="224"/>
      <c r="T49" s="225">
        <v>3.5000000000000003E-2</v>
      </c>
      <c r="U49" s="224">
        <f>ROUND(E49*T49,2)</f>
        <v>0.78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111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1"/>
      <c r="C50" s="267" t="s">
        <v>174</v>
      </c>
      <c r="D50" s="226"/>
      <c r="E50" s="231">
        <v>22.2</v>
      </c>
      <c r="F50" s="234"/>
      <c r="G50" s="234"/>
      <c r="H50" s="234"/>
      <c r="I50" s="234"/>
      <c r="J50" s="234"/>
      <c r="K50" s="234"/>
      <c r="L50" s="234"/>
      <c r="M50" s="234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116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27</v>
      </c>
      <c r="B51" s="221" t="s">
        <v>175</v>
      </c>
      <c r="C51" s="266" t="s">
        <v>176</v>
      </c>
      <c r="D51" s="223" t="s">
        <v>114</v>
      </c>
      <c r="E51" s="230">
        <v>22.2</v>
      </c>
      <c r="F51" s="233"/>
      <c r="G51" s="234">
        <f>ROUND(E51*F51,2)</f>
        <v>0</v>
      </c>
      <c r="H51" s="233"/>
      <c r="I51" s="234">
        <f>ROUND(E51*H51,2)</f>
        <v>0</v>
      </c>
      <c r="J51" s="233"/>
      <c r="K51" s="234">
        <f>ROUND(E51*J51,2)</f>
        <v>0</v>
      </c>
      <c r="L51" s="234">
        <v>15</v>
      </c>
      <c r="M51" s="234">
        <f>G51*(1+L51/100)</f>
        <v>0</v>
      </c>
      <c r="N51" s="224">
        <v>0</v>
      </c>
      <c r="O51" s="224">
        <f>ROUND(E51*N51,5)</f>
        <v>0</v>
      </c>
      <c r="P51" s="224">
        <v>1E-3</v>
      </c>
      <c r="Q51" s="224">
        <f>ROUND(E51*P51,5)</f>
        <v>2.2200000000000001E-2</v>
      </c>
      <c r="R51" s="224"/>
      <c r="S51" s="224"/>
      <c r="T51" s="225">
        <v>0.105</v>
      </c>
      <c r="U51" s="224">
        <f>ROUND(E51*T51,2)</f>
        <v>2.33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111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15">
        <v>28</v>
      </c>
      <c r="B52" s="221" t="s">
        <v>177</v>
      </c>
      <c r="C52" s="266" t="s">
        <v>178</v>
      </c>
      <c r="D52" s="223" t="s">
        <v>114</v>
      </c>
      <c r="E52" s="230">
        <v>22.2</v>
      </c>
      <c r="F52" s="233"/>
      <c r="G52" s="234">
        <f>ROUND(E52*F52,2)</f>
        <v>0</v>
      </c>
      <c r="H52" s="233"/>
      <c r="I52" s="234">
        <f>ROUND(E52*H52,2)</f>
        <v>0</v>
      </c>
      <c r="J52" s="233"/>
      <c r="K52" s="234">
        <f>ROUND(E52*J52,2)</f>
        <v>0</v>
      </c>
      <c r="L52" s="234">
        <v>15</v>
      </c>
      <c r="M52" s="234">
        <f>G52*(1+L52/100)</f>
        <v>0</v>
      </c>
      <c r="N52" s="224">
        <v>0</v>
      </c>
      <c r="O52" s="224">
        <f>ROUND(E52*N52,5)</f>
        <v>0</v>
      </c>
      <c r="P52" s="224">
        <v>1E-3</v>
      </c>
      <c r="Q52" s="224">
        <f>ROUND(E52*P52,5)</f>
        <v>2.2200000000000001E-2</v>
      </c>
      <c r="R52" s="224"/>
      <c r="S52" s="224"/>
      <c r="T52" s="225">
        <v>0.26800000000000002</v>
      </c>
      <c r="U52" s="224">
        <f>ROUND(E52*T52,2)</f>
        <v>5.95</v>
      </c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111</v>
      </c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29</v>
      </c>
      <c r="B53" s="221" t="s">
        <v>179</v>
      </c>
      <c r="C53" s="266" t="s">
        <v>180</v>
      </c>
      <c r="D53" s="223" t="s">
        <v>114</v>
      </c>
      <c r="E53" s="230">
        <v>22.2</v>
      </c>
      <c r="F53" s="233"/>
      <c r="G53" s="234">
        <f>ROUND(E53*F53,2)</f>
        <v>0</v>
      </c>
      <c r="H53" s="233"/>
      <c r="I53" s="234">
        <f>ROUND(E53*H53,2)</f>
        <v>0</v>
      </c>
      <c r="J53" s="233"/>
      <c r="K53" s="234">
        <f>ROUND(E53*J53,2)</f>
        <v>0</v>
      </c>
      <c r="L53" s="234">
        <v>15</v>
      </c>
      <c r="M53" s="234">
        <f>G53*(1+L53/100)</f>
        <v>0</v>
      </c>
      <c r="N53" s="224">
        <v>0</v>
      </c>
      <c r="O53" s="224">
        <f>ROUND(E53*N53,5)</f>
        <v>0</v>
      </c>
      <c r="P53" s="224">
        <v>0</v>
      </c>
      <c r="Q53" s="224">
        <f>ROUND(E53*P53,5)</f>
        <v>0</v>
      </c>
      <c r="R53" s="224"/>
      <c r="S53" s="224"/>
      <c r="T53" s="225">
        <v>0.14699999999999999</v>
      </c>
      <c r="U53" s="224">
        <f>ROUND(E53*T53,2)</f>
        <v>3.26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111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1" x14ac:dyDescent="0.2">
      <c r="A54" s="215">
        <v>30</v>
      </c>
      <c r="B54" s="221" t="s">
        <v>181</v>
      </c>
      <c r="C54" s="266" t="s">
        <v>182</v>
      </c>
      <c r="D54" s="223" t="s">
        <v>114</v>
      </c>
      <c r="E54" s="230">
        <v>22.2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15</v>
      </c>
      <c r="M54" s="234">
        <f>G54*(1+L54/100)</f>
        <v>0</v>
      </c>
      <c r="N54" s="224">
        <v>4.0699999999999998E-3</v>
      </c>
      <c r="O54" s="224">
        <f>ROUND(E54*N54,5)</f>
        <v>9.035E-2</v>
      </c>
      <c r="P54" s="224">
        <v>0</v>
      </c>
      <c r="Q54" s="224">
        <f>ROUND(E54*P54,5)</f>
        <v>0</v>
      </c>
      <c r="R54" s="224"/>
      <c r="S54" s="224"/>
      <c r="T54" s="225">
        <v>0.45</v>
      </c>
      <c r="U54" s="224">
        <f>ROUND(E54*T54,2)</f>
        <v>9.99</v>
      </c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111</v>
      </c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31</v>
      </c>
      <c r="B55" s="221" t="s">
        <v>183</v>
      </c>
      <c r="C55" s="266" t="s">
        <v>184</v>
      </c>
      <c r="D55" s="223" t="s">
        <v>114</v>
      </c>
      <c r="E55" s="230">
        <v>22.2</v>
      </c>
      <c r="F55" s="233"/>
      <c r="G55" s="234">
        <f>ROUND(E55*F55,2)</f>
        <v>0</v>
      </c>
      <c r="H55" s="233"/>
      <c r="I55" s="234">
        <f>ROUND(E55*H55,2)</f>
        <v>0</v>
      </c>
      <c r="J55" s="233"/>
      <c r="K55" s="234">
        <f>ROUND(E55*J55,2)</f>
        <v>0</v>
      </c>
      <c r="L55" s="234">
        <v>15</v>
      </c>
      <c r="M55" s="234">
        <f>G55*(1+L55/100)</f>
        <v>0</v>
      </c>
      <c r="N55" s="224">
        <v>0</v>
      </c>
      <c r="O55" s="224">
        <f>ROUND(E55*N55,5)</f>
        <v>0</v>
      </c>
      <c r="P55" s="224">
        <v>0</v>
      </c>
      <c r="Q55" s="224">
        <f>ROUND(E55*P55,5)</f>
        <v>0</v>
      </c>
      <c r="R55" s="224"/>
      <c r="S55" s="224"/>
      <c r="T55" s="225">
        <v>4.5999999999999999E-2</v>
      </c>
      <c r="U55" s="224">
        <f>ROUND(E55*T55,2)</f>
        <v>1.02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111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 x14ac:dyDescent="0.2">
      <c r="A56" s="215">
        <v>32</v>
      </c>
      <c r="B56" s="221" t="s">
        <v>185</v>
      </c>
      <c r="C56" s="266" t="s">
        <v>186</v>
      </c>
      <c r="D56" s="223" t="s">
        <v>114</v>
      </c>
      <c r="E56" s="230">
        <v>22.2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15</v>
      </c>
      <c r="M56" s="234">
        <f>G56*(1+L56/100)</f>
        <v>0</v>
      </c>
      <c r="N56" s="224">
        <v>0</v>
      </c>
      <c r="O56" s="224">
        <f>ROUND(E56*N56,5)</f>
        <v>0</v>
      </c>
      <c r="P56" s="224">
        <v>0</v>
      </c>
      <c r="Q56" s="224">
        <f>ROUND(E56*P56,5)</f>
        <v>0</v>
      </c>
      <c r="R56" s="224"/>
      <c r="S56" s="224"/>
      <c r="T56" s="225">
        <v>1.6E-2</v>
      </c>
      <c r="U56" s="224">
        <f>ROUND(E56*T56,2)</f>
        <v>0.36</v>
      </c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111</v>
      </c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33</v>
      </c>
      <c r="B57" s="221" t="s">
        <v>187</v>
      </c>
      <c r="C57" s="266" t="s">
        <v>188</v>
      </c>
      <c r="D57" s="223" t="s">
        <v>110</v>
      </c>
      <c r="E57" s="230">
        <v>22.2</v>
      </c>
      <c r="F57" s="233"/>
      <c r="G57" s="234">
        <f>ROUND(E57*F57,2)</f>
        <v>0</v>
      </c>
      <c r="H57" s="233"/>
      <c r="I57" s="234">
        <f>ROUND(E57*H57,2)</f>
        <v>0</v>
      </c>
      <c r="J57" s="233"/>
      <c r="K57" s="234">
        <f>ROUND(E57*J57,2)</f>
        <v>0</v>
      </c>
      <c r="L57" s="234">
        <v>15</v>
      </c>
      <c r="M57" s="234">
        <f>G57*(1+L57/100)</f>
        <v>0</v>
      </c>
      <c r="N57" s="224">
        <v>3.0000000000000001E-5</v>
      </c>
      <c r="O57" s="224">
        <f>ROUND(E57*N57,5)</f>
        <v>6.7000000000000002E-4</v>
      </c>
      <c r="P57" s="224">
        <v>0</v>
      </c>
      <c r="Q57" s="224">
        <f>ROUND(E57*P57,5)</f>
        <v>0</v>
      </c>
      <c r="R57" s="224"/>
      <c r="S57" s="224"/>
      <c r="T57" s="225">
        <v>0.13719999999999999</v>
      </c>
      <c r="U57" s="224">
        <f>ROUND(E57*T57,2)</f>
        <v>3.05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111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>
        <v>34</v>
      </c>
      <c r="B58" s="221" t="s">
        <v>189</v>
      </c>
      <c r="C58" s="266" t="s">
        <v>190</v>
      </c>
      <c r="D58" s="223" t="s">
        <v>134</v>
      </c>
      <c r="E58" s="230">
        <v>0.13500000000000001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15</v>
      </c>
      <c r="M58" s="234">
        <f>G58*(1+L58/100)</f>
        <v>0</v>
      </c>
      <c r="N58" s="224">
        <v>0</v>
      </c>
      <c r="O58" s="224">
        <f>ROUND(E58*N58,5)</f>
        <v>0</v>
      </c>
      <c r="P58" s="224">
        <v>0</v>
      </c>
      <c r="Q58" s="224">
        <f>ROUND(E58*P58,5)</f>
        <v>0</v>
      </c>
      <c r="R58" s="224"/>
      <c r="S58" s="224"/>
      <c r="T58" s="225">
        <v>1.1140000000000001</v>
      </c>
      <c r="U58" s="224">
        <f>ROUND(E58*T58,2)</f>
        <v>0.15</v>
      </c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111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x14ac:dyDescent="0.2">
      <c r="A59" s="216" t="s">
        <v>106</v>
      </c>
      <c r="B59" s="222" t="s">
        <v>77</v>
      </c>
      <c r="C59" s="268" t="s">
        <v>78</v>
      </c>
      <c r="D59" s="227"/>
      <c r="E59" s="232"/>
      <c r="F59" s="235"/>
      <c r="G59" s="235">
        <f>SUMIF(AE60:AE62,"&lt;&gt;NOR",G60:G62)</f>
        <v>0</v>
      </c>
      <c r="H59" s="235"/>
      <c r="I59" s="235">
        <f>SUM(I60:I62)</f>
        <v>0</v>
      </c>
      <c r="J59" s="235"/>
      <c r="K59" s="235">
        <f>SUM(K60:K62)</f>
        <v>0</v>
      </c>
      <c r="L59" s="235"/>
      <c r="M59" s="235">
        <f>SUM(M60:M62)</f>
        <v>0</v>
      </c>
      <c r="N59" s="228"/>
      <c r="O59" s="228">
        <f>SUM(O60:O62)</f>
        <v>8.4100000000000008E-3</v>
      </c>
      <c r="P59" s="228"/>
      <c r="Q59" s="228">
        <f>SUM(Q60:Q62)</f>
        <v>0</v>
      </c>
      <c r="R59" s="228"/>
      <c r="S59" s="228"/>
      <c r="T59" s="229"/>
      <c r="U59" s="228">
        <f>SUM(U60:U62)</f>
        <v>8.07</v>
      </c>
      <c r="AE59" t="s">
        <v>107</v>
      </c>
    </row>
    <row r="60" spans="1:60" outlineLevel="1" x14ac:dyDescent="0.2">
      <c r="A60" s="215">
        <v>35</v>
      </c>
      <c r="B60" s="221" t="s">
        <v>191</v>
      </c>
      <c r="C60" s="266" t="s">
        <v>192</v>
      </c>
      <c r="D60" s="223" t="s">
        <v>114</v>
      </c>
      <c r="E60" s="230">
        <v>38.22</v>
      </c>
      <c r="F60" s="233"/>
      <c r="G60" s="234">
        <f>ROUND(E60*F60,2)</f>
        <v>0</v>
      </c>
      <c r="H60" s="233"/>
      <c r="I60" s="234">
        <f>ROUND(E60*H60,2)</f>
        <v>0</v>
      </c>
      <c r="J60" s="233"/>
      <c r="K60" s="234">
        <f>ROUND(E60*J60,2)</f>
        <v>0</v>
      </c>
      <c r="L60" s="234">
        <v>15</v>
      </c>
      <c r="M60" s="234">
        <f>G60*(1+L60/100)</f>
        <v>0</v>
      </c>
      <c r="N60" s="224">
        <v>0</v>
      </c>
      <c r="O60" s="224">
        <f>ROUND(E60*N60,5)</f>
        <v>0</v>
      </c>
      <c r="P60" s="224">
        <v>0</v>
      </c>
      <c r="Q60" s="224">
        <f>ROUND(E60*P60,5)</f>
        <v>0</v>
      </c>
      <c r="R60" s="224"/>
      <c r="S60" s="224"/>
      <c r="T60" s="225">
        <v>6.9709999999999994E-2</v>
      </c>
      <c r="U60" s="224">
        <f>ROUND(E60*T60,2)</f>
        <v>2.66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111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36</v>
      </c>
      <c r="B61" s="221" t="s">
        <v>193</v>
      </c>
      <c r="C61" s="266" t="s">
        <v>194</v>
      </c>
      <c r="D61" s="223" t="s">
        <v>114</v>
      </c>
      <c r="E61" s="230">
        <v>38.22</v>
      </c>
      <c r="F61" s="233"/>
      <c r="G61" s="234">
        <f>ROUND(E61*F61,2)</f>
        <v>0</v>
      </c>
      <c r="H61" s="233"/>
      <c r="I61" s="234">
        <f>ROUND(E61*H61,2)</f>
        <v>0</v>
      </c>
      <c r="J61" s="233"/>
      <c r="K61" s="234">
        <f>ROUND(E61*J61,2)</f>
        <v>0</v>
      </c>
      <c r="L61" s="234">
        <v>15</v>
      </c>
      <c r="M61" s="234">
        <f>G61*(1+L61/100)</f>
        <v>0</v>
      </c>
      <c r="N61" s="224">
        <v>6.9999999999999994E-5</v>
      </c>
      <c r="O61" s="224">
        <f>ROUND(E61*N61,5)</f>
        <v>2.6800000000000001E-3</v>
      </c>
      <c r="P61" s="224">
        <v>0</v>
      </c>
      <c r="Q61" s="224">
        <f>ROUND(E61*P61,5)</f>
        <v>0</v>
      </c>
      <c r="R61" s="224"/>
      <c r="S61" s="224"/>
      <c r="T61" s="225">
        <v>3.2480000000000002E-2</v>
      </c>
      <c r="U61" s="224">
        <f>ROUND(E61*T61,2)</f>
        <v>1.24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111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>
        <v>37</v>
      </c>
      <c r="B62" s="221" t="s">
        <v>195</v>
      </c>
      <c r="C62" s="266" t="s">
        <v>196</v>
      </c>
      <c r="D62" s="223" t="s">
        <v>114</v>
      </c>
      <c r="E62" s="230">
        <v>38.22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15</v>
      </c>
      <c r="M62" s="234">
        <f>G62*(1+L62/100)</f>
        <v>0</v>
      </c>
      <c r="N62" s="224">
        <v>1.4999999999999999E-4</v>
      </c>
      <c r="O62" s="224">
        <f>ROUND(E62*N62,5)</f>
        <v>5.7299999999999999E-3</v>
      </c>
      <c r="P62" s="224">
        <v>0</v>
      </c>
      <c r="Q62" s="224">
        <f>ROUND(E62*P62,5)</f>
        <v>0</v>
      </c>
      <c r="R62" s="224"/>
      <c r="S62" s="224"/>
      <c r="T62" s="225">
        <v>0.10902000000000001</v>
      </c>
      <c r="U62" s="224">
        <f>ROUND(E62*T62,2)</f>
        <v>4.17</v>
      </c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111</v>
      </c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x14ac:dyDescent="0.2">
      <c r="A63" s="216" t="s">
        <v>106</v>
      </c>
      <c r="B63" s="222" t="s">
        <v>79</v>
      </c>
      <c r="C63" s="268" t="s">
        <v>26</v>
      </c>
      <c r="D63" s="227"/>
      <c r="E63" s="232"/>
      <c r="F63" s="235"/>
      <c r="G63" s="235">
        <f>SUMIF(AE64:AE64,"&lt;&gt;NOR",G64:G64)</f>
        <v>0</v>
      </c>
      <c r="H63" s="235"/>
      <c r="I63" s="235">
        <f>SUM(I64:I64)</f>
        <v>0</v>
      </c>
      <c r="J63" s="235"/>
      <c r="K63" s="235">
        <f>SUM(K64:K64)</f>
        <v>0</v>
      </c>
      <c r="L63" s="235"/>
      <c r="M63" s="235">
        <f>SUM(M64:M64)</f>
        <v>0</v>
      </c>
      <c r="N63" s="228"/>
      <c r="O63" s="228">
        <f>SUM(O64:O64)</f>
        <v>0</v>
      </c>
      <c r="P63" s="228"/>
      <c r="Q63" s="228">
        <f>SUM(Q64:Q64)</f>
        <v>0</v>
      </c>
      <c r="R63" s="228"/>
      <c r="S63" s="228"/>
      <c r="T63" s="229"/>
      <c r="U63" s="228">
        <f>SUM(U64:U64)</f>
        <v>0</v>
      </c>
      <c r="AE63" t="s">
        <v>107</v>
      </c>
    </row>
    <row r="64" spans="1:60" outlineLevel="1" x14ac:dyDescent="0.2">
      <c r="A64" s="244">
        <v>38</v>
      </c>
      <c r="B64" s="245" t="s">
        <v>197</v>
      </c>
      <c r="C64" s="269" t="s">
        <v>198</v>
      </c>
      <c r="D64" s="246" t="s">
        <v>0</v>
      </c>
      <c r="E64" s="247">
        <v>1.5</v>
      </c>
      <c r="F64" s="248"/>
      <c r="G64" s="249">
        <f>ROUND(E64*F64,2)</f>
        <v>0</v>
      </c>
      <c r="H64" s="248"/>
      <c r="I64" s="249">
        <f>ROUND(E64*H64,2)</f>
        <v>0</v>
      </c>
      <c r="J64" s="248"/>
      <c r="K64" s="249">
        <f>ROUND(E64*J64,2)</f>
        <v>0</v>
      </c>
      <c r="L64" s="249">
        <v>15</v>
      </c>
      <c r="M64" s="249">
        <f>G64*(1+L64/100)</f>
        <v>0</v>
      </c>
      <c r="N64" s="250">
        <v>0</v>
      </c>
      <c r="O64" s="250">
        <f>ROUND(E64*N64,5)</f>
        <v>0</v>
      </c>
      <c r="P64" s="250">
        <v>0</v>
      </c>
      <c r="Q64" s="250">
        <f>ROUND(E64*P64,5)</f>
        <v>0</v>
      </c>
      <c r="R64" s="250"/>
      <c r="S64" s="250"/>
      <c r="T64" s="251">
        <v>0</v>
      </c>
      <c r="U64" s="250">
        <f>ROUND(E64*T64,2)</f>
        <v>0</v>
      </c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199</v>
      </c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31" x14ac:dyDescent="0.2">
      <c r="A65" s="6"/>
      <c r="B65" s="7" t="s">
        <v>200</v>
      </c>
      <c r="C65" s="270" t="s">
        <v>200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AC65">
        <v>15</v>
      </c>
      <c r="AD65">
        <v>21</v>
      </c>
    </row>
    <row r="66" spans="1:31" x14ac:dyDescent="0.2">
      <c r="A66" s="252"/>
      <c r="B66" s="253">
        <v>26</v>
      </c>
      <c r="C66" s="271" t="s">
        <v>200</v>
      </c>
      <c r="D66" s="254"/>
      <c r="E66" s="254"/>
      <c r="F66" s="254"/>
      <c r="G66" s="265">
        <f>G8+G13+G17+G21+G29+G31+G33+G38+G48+G59+G63</f>
        <v>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C66">
        <f>SUMIF(L7:L64,AC65,G7:G64)</f>
        <v>0</v>
      </c>
      <c r="AD66">
        <f>SUMIF(L7:L64,AD65,G7:G64)</f>
        <v>0</v>
      </c>
      <c r="AE66" t="s">
        <v>201</v>
      </c>
    </row>
    <row r="67" spans="1:31" x14ac:dyDescent="0.2">
      <c r="A67" s="6"/>
      <c r="B67" s="7" t="s">
        <v>200</v>
      </c>
      <c r="C67" s="270" t="s">
        <v>200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6"/>
      <c r="B68" s="7" t="s">
        <v>200</v>
      </c>
      <c r="C68" s="270" t="s">
        <v>200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1" x14ac:dyDescent="0.2">
      <c r="A69" s="255">
        <v>33</v>
      </c>
      <c r="B69" s="255"/>
      <c r="C69" s="272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56"/>
      <c r="B70" s="257"/>
      <c r="C70" s="273"/>
      <c r="D70" s="257"/>
      <c r="E70" s="257"/>
      <c r="F70" s="257"/>
      <c r="G70" s="25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AE70" t="s">
        <v>202</v>
      </c>
    </row>
    <row r="71" spans="1:31" x14ac:dyDescent="0.2">
      <c r="A71" s="259"/>
      <c r="B71" s="260"/>
      <c r="C71" s="274"/>
      <c r="D71" s="260"/>
      <c r="E71" s="260"/>
      <c r="F71" s="260"/>
      <c r="G71" s="2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59"/>
      <c r="B72" s="260"/>
      <c r="C72" s="274"/>
      <c r="D72" s="260"/>
      <c r="E72" s="260"/>
      <c r="F72" s="260"/>
      <c r="G72" s="2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259"/>
      <c r="B73" s="260"/>
      <c r="C73" s="274"/>
      <c r="D73" s="260"/>
      <c r="E73" s="260"/>
      <c r="F73" s="260"/>
      <c r="G73" s="2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A74" s="262"/>
      <c r="B74" s="263"/>
      <c r="C74" s="275"/>
      <c r="D74" s="263"/>
      <c r="E74" s="263"/>
      <c r="F74" s="263"/>
      <c r="G74" s="264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31" x14ac:dyDescent="0.2">
      <c r="A75" s="6"/>
      <c r="B75" s="7" t="s">
        <v>200</v>
      </c>
      <c r="C75" s="270" t="s">
        <v>200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31" x14ac:dyDescent="0.2">
      <c r="C76" s="276"/>
      <c r="AE76" t="s">
        <v>203</v>
      </c>
    </row>
  </sheetData>
  <mergeCells count="6">
    <mergeCell ref="A1:G1"/>
    <mergeCell ref="C2:G2"/>
    <mergeCell ref="C3:G3"/>
    <mergeCell ref="C4:G4"/>
    <mergeCell ref="A69:C69"/>
    <mergeCell ref="A70:G7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kuda</cp:lastModifiedBy>
  <cp:lastPrinted>2014-02-28T09:52:57Z</cp:lastPrinted>
  <dcterms:created xsi:type="dcterms:W3CDTF">2009-04-08T07:15:50Z</dcterms:created>
  <dcterms:modified xsi:type="dcterms:W3CDTF">2021-02-07T08:48:50Z</dcterms:modified>
</cp:coreProperties>
</file>