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91" i="12"/>
  <c r="AC91" i="12"/>
  <c r="AD91" i="12"/>
  <c r="G9" i="12"/>
  <c r="I9" i="12"/>
  <c r="I8" i="12" s="1"/>
  <c r="K9" i="12"/>
  <c r="M9" i="12"/>
  <c r="O9" i="12"/>
  <c r="Q9" i="12"/>
  <c r="Q8" i="12" s="1"/>
  <c r="U9" i="12"/>
  <c r="G10" i="12"/>
  <c r="G8" i="12" s="1"/>
  <c r="I10" i="12"/>
  <c r="K10" i="12"/>
  <c r="O10" i="12"/>
  <c r="O8" i="12" s="1"/>
  <c r="Q10" i="12"/>
  <c r="U10" i="12"/>
  <c r="G11" i="12"/>
  <c r="I11" i="12"/>
  <c r="K11" i="12"/>
  <c r="M11" i="12"/>
  <c r="O11" i="12"/>
  <c r="Q11" i="12"/>
  <c r="U11" i="12"/>
  <c r="G12" i="12"/>
  <c r="M12" i="12" s="1"/>
  <c r="I12" i="12"/>
  <c r="K12" i="12"/>
  <c r="K8" i="12" s="1"/>
  <c r="O12" i="12"/>
  <c r="Q12" i="12"/>
  <c r="U12" i="12"/>
  <c r="U8" i="12" s="1"/>
  <c r="G13" i="12"/>
  <c r="I13" i="12"/>
  <c r="K13" i="12"/>
  <c r="M13" i="12"/>
  <c r="O13" i="12"/>
  <c r="Q13" i="12"/>
  <c r="U13" i="12"/>
  <c r="G14" i="12"/>
  <c r="K14" i="12"/>
  <c r="O14" i="12"/>
  <c r="U14" i="12"/>
  <c r="G15" i="12"/>
  <c r="I15" i="12"/>
  <c r="I14" i="12" s="1"/>
  <c r="K15" i="12"/>
  <c r="M15" i="12"/>
  <c r="M14" i="12" s="1"/>
  <c r="O15" i="12"/>
  <c r="Q15" i="12"/>
  <c r="Q14" i="12" s="1"/>
  <c r="U15" i="12"/>
  <c r="K16" i="12"/>
  <c r="U16" i="12"/>
  <c r="G17" i="12"/>
  <c r="I17" i="12"/>
  <c r="I16" i="12" s="1"/>
  <c r="K17" i="12"/>
  <c r="M17" i="12"/>
  <c r="O17" i="12"/>
  <c r="Q17" i="12"/>
  <c r="Q16" i="12" s="1"/>
  <c r="U17" i="12"/>
  <c r="G18" i="12"/>
  <c r="G16" i="12" s="1"/>
  <c r="I18" i="12"/>
  <c r="K18" i="12"/>
  <c r="O18" i="12"/>
  <c r="O16" i="12" s="1"/>
  <c r="Q18" i="12"/>
  <c r="U18" i="12"/>
  <c r="G19" i="12"/>
  <c r="I19" i="12"/>
  <c r="K19" i="12"/>
  <c r="M19" i="12"/>
  <c r="O19" i="12"/>
  <c r="Q19" i="12"/>
  <c r="U19" i="12"/>
  <c r="K20" i="12"/>
  <c r="U20" i="12"/>
  <c r="G21" i="12"/>
  <c r="I21" i="12"/>
  <c r="I20" i="12" s="1"/>
  <c r="K21" i="12"/>
  <c r="M21" i="12"/>
  <c r="O21" i="12"/>
  <c r="Q21" i="12"/>
  <c r="Q20" i="12" s="1"/>
  <c r="U21" i="12"/>
  <c r="G22" i="12"/>
  <c r="G20" i="12" s="1"/>
  <c r="I22" i="12"/>
  <c r="K22" i="12"/>
  <c r="O22" i="12"/>
  <c r="O20" i="12" s="1"/>
  <c r="Q22" i="12"/>
  <c r="U22" i="12"/>
  <c r="G23" i="12"/>
  <c r="I23" i="12"/>
  <c r="K23" i="12"/>
  <c r="M23" i="12"/>
  <c r="O23" i="12"/>
  <c r="Q23" i="12"/>
  <c r="U23" i="12"/>
  <c r="G25" i="12"/>
  <c r="I25" i="12"/>
  <c r="I24" i="12" s="1"/>
  <c r="K25" i="12"/>
  <c r="M25" i="12"/>
  <c r="O25" i="12"/>
  <c r="Q25" i="12"/>
  <c r="Q24" i="12" s="1"/>
  <c r="U25" i="12"/>
  <c r="G26" i="12"/>
  <c r="G24" i="12" s="1"/>
  <c r="I26" i="12"/>
  <c r="K26" i="12"/>
  <c r="O26" i="12"/>
  <c r="O24" i="12" s="1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K24" i="12" s="1"/>
  <c r="O28" i="12"/>
  <c r="Q28" i="12"/>
  <c r="U28" i="12"/>
  <c r="U24" i="12" s="1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I33" i="12"/>
  <c r="Q33" i="12"/>
  <c r="G34" i="12"/>
  <c r="M34" i="12" s="1"/>
  <c r="M33" i="12" s="1"/>
  <c r="I34" i="12"/>
  <c r="K34" i="12"/>
  <c r="K33" i="12" s="1"/>
  <c r="O34" i="12"/>
  <c r="O33" i="12" s="1"/>
  <c r="Q34" i="12"/>
  <c r="U34" i="12"/>
  <c r="U33" i="12" s="1"/>
  <c r="G36" i="12"/>
  <c r="G35" i="12" s="1"/>
  <c r="I36" i="12"/>
  <c r="K36" i="12"/>
  <c r="K35" i="12" s="1"/>
  <c r="O36" i="12"/>
  <c r="O35" i="12" s="1"/>
  <c r="Q36" i="12"/>
  <c r="U36" i="12"/>
  <c r="U35" i="12" s="1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I35" i="12" s="1"/>
  <c r="K39" i="12"/>
  <c r="M39" i="12"/>
  <c r="O39" i="12"/>
  <c r="Q39" i="12"/>
  <c r="Q35" i="12" s="1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3" i="12"/>
  <c r="I43" i="12"/>
  <c r="I42" i="12" s="1"/>
  <c r="K43" i="12"/>
  <c r="M43" i="12"/>
  <c r="O43" i="12"/>
  <c r="Q43" i="12"/>
  <c r="Q42" i="12" s="1"/>
  <c r="U43" i="12"/>
  <c r="G44" i="12"/>
  <c r="M44" i="12" s="1"/>
  <c r="I44" i="12"/>
  <c r="K44" i="12"/>
  <c r="K42" i="12" s="1"/>
  <c r="O44" i="12"/>
  <c r="Q44" i="12"/>
  <c r="U44" i="12"/>
  <c r="U42" i="12" s="1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O42" i="12" s="1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8" i="12"/>
  <c r="M58" i="12" s="1"/>
  <c r="M57" i="12" s="1"/>
  <c r="I58" i="12"/>
  <c r="K58" i="12"/>
  <c r="K57" i="12" s="1"/>
  <c r="O58" i="12"/>
  <c r="O57" i="12" s="1"/>
  <c r="Q58" i="12"/>
  <c r="U58" i="12"/>
  <c r="U57" i="12" s="1"/>
  <c r="G59" i="12"/>
  <c r="I59" i="12"/>
  <c r="I57" i="12" s="1"/>
  <c r="K59" i="12"/>
  <c r="M59" i="12"/>
  <c r="O59" i="12"/>
  <c r="Q59" i="12"/>
  <c r="Q57" i="12" s="1"/>
  <c r="U59" i="12"/>
  <c r="G61" i="12"/>
  <c r="I61" i="12"/>
  <c r="I60" i="12" s="1"/>
  <c r="K61" i="12"/>
  <c r="M61" i="12"/>
  <c r="O61" i="12"/>
  <c r="Q61" i="12"/>
  <c r="Q60" i="12" s="1"/>
  <c r="U61" i="12"/>
  <c r="G62" i="12"/>
  <c r="M62" i="12" s="1"/>
  <c r="I62" i="12"/>
  <c r="K62" i="12"/>
  <c r="O62" i="12"/>
  <c r="O60" i="12" s="1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K60" i="12" s="1"/>
  <c r="O64" i="12"/>
  <c r="Q64" i="12"/>
  <c r="U64" i="12"/>
  <c r="U60" i="12" s="1"/>
  <c r="G65" i="12"/>
  <c r="I65" i="12"/>
  <c r="K65" i="12"/>
  <c r="M65" i="12"/>
  <c r="O65" i="12"/>
  <c r="Q65" i="12"/>
  <c r="U65" i="12"/>
  <c r="G66" i="12"/>
  <c r="G67" i="12"/>
  <c r="I67" i="12"/>
  <c r="I66" i="12" s="1"/>
  <c r="K67" i="12"/>
  <c r="M67" i="12"/>
  <c r="O67" i="12"/>
  <c r="Q67" i="12"/>
  <c r="Q66" i="12" s="1"/>
  <c r="U67" i="12"/>
  <c r="G68" i="12"/>
  <c r="M68" i="12" s="1"/>
  <c r="I68" i="12"/>
  <c r="K68" i="12"/>
  <c r="K66" i="12" s="1"/>
  <c r="O68" i="12"/>
  <c r="Q68" i="12"/>
  <c r="U68" i="12"/>
  <c r="U66" i="12" s="1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O66" i="12" s="1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O74" i="12"/>
  <c r="G75" i="12"/>
  <c r="I75" i="12"/>
  <c r="I74" i="12" s="1"/>
  <c r="K75" i="12"/>
  <c r="M75" i="12"/>
  <c r="O75" i="12"/>
  <c r="Q75" i="12"/>
  <c r="Q74" i="12" s="1"/>
  <c r="U75" i="12"/>
  <c r="G76" i="12"/>
  <c r="M76" i="12" s="1"/>
  <c r="I76" i="12"/>
  <c r="K76" i="12"/>
  <c r="K74" i="12" s="1"/>
  <c r="O76" i="12"/>
  <c r="Q76" i="12"/>
  <c r="U76" i="12"/>
  <c r="U74" i="12" s="1"/>
  <c r="G77" i="12"/>
  <c r="I77" i="12"/>
  <c r="K77" i="12"/>
  <c r="M77" i="12"/>
  <c r="O77" i="12"/>
  <c r="Q77" i="12"/>
  <c r="U77" i="12"/>
  <c r="G78" i="12"/>
  <c r="O78" i="12"/>
  <c r="G79" i="12"/>
  <c r="I79" i="12"/>
  <c r="I78" i="12" s="1"/>
  <c r="K79" i="12"/>
  <c r="M79" i="12"/>
  <c r="O79" i="12"/>
  <c r="Q79" i="12"/>
  <c r="Q78" i="12" s="1"/>
  <c r="U79" i="12"/>
  <c r="G80" i="12"/>
  <c r="M80" i="12" s="1"/>
  <c r="I80" i="12"/>
  <c r="K80" i="12"/>
  <c r="K78" i="12" s="1"/>
  <c r="O80" i="12"/>
  <c r="Q80" i="12"/>
  <c r="U80" i="12"/>
  <c r="U78" i="12" s="1"/>
  <c r="I81" i="12"/>
  <c r="Q81" i="12"/>
  <c r="G82" i="12"/>
  <c r="M82" i="12" s="1"/>
  <c r="M81" i="12" s="1"/>
  <c r="I82" i="12"/>
  <c r="K82" i="12"/>
  <c r="K81" i="12" s="1"/>
  <c r="O82" i="12"/>
  <c r="O81" i="12" s="1"/>
  <c r="Q82" i="12"/>
  <c r="U82" i="12"/>
  <c r="U81" i="12" s="1"/>
  <c r="G84" i="12"/>
  <c r="G83" i="12" s="1"/>
  <c r="I84" i="12"/>
  <c r="K84" i="12"/>
  <c r="K83" i="12" s="1"/>
  <c r="O84" i="12"/>
  <c r="O83" i="12" s="1"/>
  <c r="Q84" i="12"/>
  <c r="U84" i="12"/>
  <c r="U83" i="12" s="1"/>
  <c r="G85" i="12"/>
  <c r="I85" i="12"/>
  <c r="K85" i="12"/>
  <c r="M85" i="12"/>
  <c r="O85" i="12"/>
  <c r="Q85" i="12"/>
  <c r="U85" i="12"/>
  <c r="G86" i="12"/>
  <c r="M86" i="12" s="1"/>
  <c r="I86" i="12"/>
  <c r="K86" i="12"/>
  <c r="O86" i="12"/>
  <c r="Q86" i="12"/>
  <c r="U86" i="12"/>
  <c r="G87" i="12"/>
  <c r="I87" i="12"/>
  <c r="I83" i="12" s="1"/>
  <c r="K87" i="12"/>
  <c r="M87" i="12"/>
  <c r="O87" i="12"/>
  <c r="Q87" i="12"/>
  <c r="Q83" i="12" s="1"/>
  <c r="U87" i="12"/>
  <c r="G88" i="12"/>
  <c r="K88" i="12"/>
  <c r="O88" i="12"/>
  <c r="U88" i="12"/>
  <c r="G89" i="12"/>
  <c r="I89" i="12"/>
  <c r="I88" i="12" s="1"/>
  <c r="K89" i="12"/>
  <c r="M89" i="12"/>
  <c r="M88" i="12" s="1"/>
  <c r="O89" i="12"/>
  <c r="Q89" i="12"/>
  <c r="Q88" i="12" s="1"/>
  <c r="U89" i="12"/>
  <c r="I20" i="1"/>
  <c r="I19" i="1"/>
  <c r="I18" i="1"/>
  <c r="I17" i="1"/>
  <c r="I16" i="1"/>
  <c r="I63" i="1"/>
  <c r="G27" i="1"/>
  <c r="F40" i="1"/>
  <c r="G28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3" i="1" l="1"/>
  <c r="M78" i="12"/>
  <c r="M60" i="12"/>
  <c r="M42" i="12"/>
  <c r="M74" i="12"/>
  <c r="M66" i="12"/>
  <c r="G60" i="12"/>
  <c r="M84" i="12"/>
  <c r="M83" i="12" s="1"/>
  <c r="G81" i="12"/>
  <c r="G57" i="12"/>
  <c r="M36" i="12"/>
  <c r="M35" i="12" s="1"/>
  <c r="G33" i="12"/>
  <c r="G42" i="12"/>
  <c r="M26" i="12"/>
  <c r="M24" i="12" s="1"/>
  <c r="M22" i="12"/>
  <c r="M20" i="12" s="1"/>
  <c r="M18" i="12"/>
  <c r="M16" i="12" s="1"/>
  <c r="M10" i="12"/>
  <c r="M8" i="12" s="1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<sst xmlns="http://schemas.openxmlformats.org/spreadsheetml/2006/main" count="492" uniqueCount="261">
  <si>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</si>
  <si>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</si>
  <si>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</si>
  <si>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</si>
  <si>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</si>
  <si>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</si>
  <si>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</si>
  <si>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</si>
  <si>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</si>
  <si>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</si>
  <si>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</si>
  <si>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</si>
  <si>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</si>
  <si>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</si>
  <si>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</si>
  <si>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</si>
  <si>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</si>
  <si>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</si>
  <si>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</si>
  <si>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</si>
  <si>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</si>
  <si>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</si>
  <si>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</si>
  <si>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</si>
  <si>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</si>
  <si>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</si>
  <si>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</si>
  <si>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</si>
  <si>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</si>
  <si>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</si>
  <si>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</si>
  <si>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</si>
  <si>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</si>
  <si>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</si>
  <si>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</si>
  <si>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</si>
  <si>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</si>
  <si>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</si>
  <si>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</si>
  <si>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</si>
  <si>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</si>
  <si>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</si>
  <si>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</si>
  <si>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</si>
  <si>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</si>
  <si>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</si>
  <si>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Tučkova 40, byt č. 17</t>
  </si>
  <si>
    <t>Statutární město Brno</t>
  </si>
  <si>
    <t>Dominikánské náměstí 196/1</t>
  </si>
  <si>
    <t>Brno-Brno město</t>
  </si>
  <si>
    <t>602 00</t>
  </si>
  <si>
    <t xml:space="preserve"> 44992785</t>
  </si>
  <si>
    <t>CZ 44992785</t>
  </si>
  <si>
    <t>Celkem za stavbu</t>
  </si>
  <si>
    <t>CZK</t>
  </si>
  <si>
    <t>Rekapitulace dílů</t>
  </si>
  <si>
    <t>Typ dílu</t>
  </si>
  <si>
    <t>61</t>
  </si>
  <si>
    <t>Upravy povrchů vnitřní</t>
  </si>
  <si>
    <t>64</t>
  </si>
  <si>
    <t>Výplně otvorů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</si>
  <si>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</si>
  <si>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</si>
  <si>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</si>
  <si>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</si>
  <si>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</si>
  <si>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</si>
  <si>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</si>
  <si>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</si>
  <si>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725</t>
  </si>
  <si>
    <t>Zařizovací předměty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</si>
  <si>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</si>
  <si>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</si>
  <si>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</si>
  <si>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</si>
  <si>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</si>
  <si>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</si>
  <si>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</si>
  <si>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</si>
  <si>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</si>
  <si>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</si>
  <si>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</si>
  <si>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</si>
  <si>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</si>
  <si>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</si>
  <si>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</si>
  <si>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</si>
  <si>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</si>
  <si>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</si>
  <si>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</si>
  <si>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</si>
  <si>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</si>
  <si>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</si>
  <si>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</si>
  <si>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</si>
  <si>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</si>
  <si>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</si>
  <si>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</si>
  <si>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</si>
  <si>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</si>
  <si>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</si>
  <si>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</si>
  <si>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</si>
  <si>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</si>
  <si>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</si>
  <si>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</si>
  <si>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</si>
  <si>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</si>
  <si>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</si>
  <si>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</si>
  <si>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</si>
  <si>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</si>
  <si>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</si>
  <si>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</si>
  <si>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</si>
  <si>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</si>
  <si>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611403382R00</t>
  </si>
  <si>
    <t>Hrubá výplň rýh ve stropech do 5x5 cm maltou z SMS</t>
  </si>
  <si>
    <t>m</t>
  </si>
  <si>
    <t>POL1_0</t>
  </si>
  <si>
    <t>611421131RT2</t>
  </si>
  <si>
    <t>Oprava váp. omítek stropů do 5% plochy - štukových, s použitím suché maltové směsi</t>
  </si>
  <si>
    <t>m2</t>
  </si>
  <si>
    <t>612421131RT2</t>
  </si>
  <si>
    <t>Oprava vápen.omítek stěn do 5 % pl. - štukových, s použitím suché maltové směsi</t>
  </si>
  <si>
    <t>612421431R00</t>
  </si>
  <si>
    <t>Oprava vápen.omítek stěn do 50 % pl. - štukových</t>
  </si>
  <si>
    <t>612401191RV2</t>
  </si>
  <si>
    <t>Omítka malých ploch odstranění hmoždinek, vápenosádrovou omítkou</t>
  </si>
  <si>
    <t>ks</t>
  </si>
  <si>
    <t>642942111RT3</t>
  </si>
  <si>
    <t>Osazení zárubní dveřních ocelových, pl. do 2,5 m2, včetně dodávky zárubně  70 x 197 x 11 cm</t>
  </si>
  <si>
    <t>kus</t>
  </si>
  <si>
    <t>952901111R00</t>
  </si>
  <si>
    <t>Vyčištění budov o výšce podlaží do 4 m</t>
  </si>
  <si>
    <t>952901114R00</t>
  </si>
  <si>
    <t>zednické výpomoci</t>
  </si>
  <si>
    <t>kpl</t>
  </si>
  <si>
    <t>952902110R00</t>
  </si>
  <si>
    <t>Čištění zametáním na chodbách</t>
  </si>
  <si>
    <t>965081702R00</t>
  </si>
  <si>
    <t xml:space="preserve">Bourání soklíků z dlažeb keramických </t>
  </si>
  <si>
    <t>965048150R00</t>
  </si>
  <si>
    <t>Dočištění povrchu po vybourání dlažeb, tmel do 50%</t>
  </si>
  <si>
    <t>968062455R00</t>
  </si>
  <si>
    <t>Vybourání dřevěných dveřních zárubní pl. do 2 m2</t>
  </si>
  <si>
    <t>974031121R00</t>
  </si>
  <si>
    <t>Vysekání rýh ve zdi cihelné 3 x 3 cm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</si>
  <si>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</si>
  <si>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</si>
  <si>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</si>
  <si>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</si>
  <si>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</si>
  <si>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979011121R00</t>
  </si>
  <si>
    <t>Příplatek za každé další podlaží</t>
  </si>
  <si>
    <t>979981101R00</t>
  </si>
  <si>
    <t>Kontejner, suť bez příměsí, odvoz a likvidace, 3 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</si>
  <si>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</si>
  <si>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</si>
  <si>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</si>
  <si>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</si>
  <si>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</si>
  <si>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</si>
  <si>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999281151R00</t>
  </si>
  <si>
    <t>Přesun hmot pro opravy a údržbu do v. 25 m,nošením</t>
  </si>
  <si>
    <t>725290010RA0</t>
  </si>
  <si>
    <t>Demontáž klozetu včetně splachovací nádrže</t>
  </si>
  <si>
    <t>POL2_0</t>
  </si>
  <si>
    <t>725310823R00</t>
  </si>
  <si>
    <t>Demontáž dřezů 1dílných v kuchyňské sestavě</t>
  </si>
  <si>
    <t>soubor</t>
  </si>
  <si>
    <t>725820801R00</t>
  </si>
  <si>
    <t>Demontáž baterie nástěnné do G 3/4</t>
  </si>
  <si>
    <t>725013161R00</t>
  </si>
  <si>
    <t>Klozet kombi LYRA Plus, nádrž s armat. odpad šikmý</t>
  </si>
  <si>
    <t>725980113R00</t>
  </si>
  <si>
    <t>D + M zrcadlo 70*100</t>
  </si>
  <si>
    <t>998725203R00</t>
  </si>
  <si>
    <t>Přesun hmot pro zařizovací předměty, výšky do 24 m</t>
  </si>
  <si>
    <t>766812840R00</t>
  </si>
  <si>
    <t>Demontáž kuchyňských linek do 2,1 m</t>
  </si>
  <si>
    <t>766825821R00</t>
  </si>
  <si>
    <t>Demontáž vestavěných skříní 2křídlových</t>
  </si>
  <si>
    <t>766825811R00</t>
  </si>
  <si>
    <t>Demontáž polic- spíž</t>
  </si>
  <si>
    <t>766662811R00</t>
  </si>
  <si>
    <t>Demontáž prahů dveří 1křídlových</t>
  </si>
  <si>
    <t>766662812R00</t>
  </si>
  <si>
    <t>Demontáž prahů dveří 2křídlových</t>
  </si>
  <si>
    <t>766695212R00</t>
  </si>
  <si>
    <t>Montáž prahů dveří jednokřídlových š. do 10 cm</t>
  </si>
  <si>
    <t>766695232R00</t>
  </si>
  <si>
    <t>Montáž prahů dveří dvoukřídlových š. do 10 cm</t>
  </si>
  <si>
    <t>7666952</t>
  </si>
  <si>
    <t>Dodávka prahů dveří dvoukřídlových š. do 10 cm</t>
  </si>
  <si>
    <t>76669 5</t>
  </si>
  <si>
    <t>Dodávka prahů dveří jednokřídlových š. do 10 cm</t>
  </si>
  <si>
    <t>766421822R00</t>
  </si>
  <si>
    <t>Demontáž garnýže</t>
  </si>
  <si>
    <t>998766202R00</t>
  </si>
  <si>
    <t>Přesun hmot pro truhlářské konstr., výšky do 12 m</t>
  </si>
  <si>
    <t>766661112R00</t>
  </si>
  <si>
    <t>Montáž dveří do zárubně,otevíravých 1kř.do 0,8 m</t>
  </si>
  <si>
    <t>76666</t>
  </si>
  <si>
    <t>Dodávka dveřních křídel 80 a70/197</t>
  </si>
  <si>
    <t>766670021R00</t>
  </si>
  <si>
    <t>Montáž kliky a štítku</t>
  </si>
  <si>
    <t>767996801R00</t>
  </si>
  <si>
    <t>Demontáž atypických ocelových konstr. do 50 kg</t>
  </si>
  <si>
    <t>kg</t>
  </si>
  <si>
    <t>998767103R00</t>
  </si>
  <si>
    <t>Přesun hmot pro zámečnické konstr., výšky do 24 m</t>
  </si>
  <si>
    <t>775591900R00</t>
  </si>
  <si>
    <t>Oprava podlah, broušení vlysů, parket trojnásobné</t>
  </si>
  <si>
    <t>775599130R00</t>
  </si>
  <si>
    <t>Celoplošné tmelení Fugenkittlösung</t>
  </si>
  <si>
    <t>775413010R00</t>
  </si>
  <si>
    <t>Montáž podlahové lišty ze dřeva, přibíjené</t>
  </si>
  <si>
    <t>775599143R00</t>
  </si>
  <si>
    <t>Lak dřevěných podlah Bona Sportive, Z+2x, přebrouš</t>
  </si>
  <si>
    <t>998775103R00</t>
  </si>
  <si>
    <t>Přesun hmot pro podlahy vlysové, výšky do 24 m</t>
  </si>
  <si>
    <t>776511820R00</t>
  </si>
  <si>
    <t>Odstranění PVC a koberců lepených s podložkou</t>
  </si>
  <si>
    <t>776101115R00</t>
  </si>
  <si>
    <t>Vyrovnání podkladů samonivelační hmotou</t>
  </si>
  <si>
    <t>776101121R00</t>
  </si>
  <si>
    <t>Provedení penetrace podkladu</t>
  </si>
  <si>
    <t>776521200RU3</t>
  </si>
  <si>
    <t>Lepení povlakových podlah z dílců PVC a CV (vinyl), včetně čtverců Dynamik 608/608/1,7 mm</t>
  </si>
  <si>
    <t>776421100RU1</t>
  </si>
  <si>
    <t>Lepení podlahových soklíků z PVC a vinylu, včetně dodávky soklíku PVC</t>
  </si>
  <si>
    <t>776401800R00</t>
  </si>
  <si>
    <t>Demontáž soklíků nebo lišt, pryžových nebo z PVC</t>
  </si>
  <si>
    <t>998776103R00</t>
  </si>
  <si>
    <t>Přesun hmot pro podlahy povlakové, výšky do 24 m</t>
  </si>
  <si>
    <t>783802822R00</t>
  </si>
  <si>
    <t>Odstranění nátěrů z omítek stěn, opálením</t>
  </si>
  <si>
    <t>783622940R00</t>
  </si>
  <si>
    <t>Údržba, nátěr synt. truhl. výr. 2x +1x lak +2x tm</t>
  </si>
  <si>
    <t>783322320R00</t>
  </si>
  <si>
    <t>Nátěr syntetický ocel. radiát. článků 2x +2x email</t>
  </si>
  <si>
    <t>784402801R00</t>
  </si>
  <si>
    <t>Odstranění malby oškrábáním v místnosti H do 3,8 m</t>
  </si>
  <si>
    <t>784195622R00</t>
  </si>
  <si>
    <t>Malba Primalex Mykostop, barva, bez penetrace, 2 x</t>
  </si>
  <si>
    <t>785412800R00</t>
  </si>
  <si>
    <t>Odstranění tapet lepených ostatních s podl. 3,8 m</t>
  </si>
  <si>
    <t>210190001R00</t>
  </si>
  <si>
    <t>Nová elektroinstalace včetně RZ</t>
  </si>
  <si>
    <t/>
  </si>
  <si>
    <t xml:space="preserve">Provedení nové elektrické instalace bude v </t>
  </si>
  <si>
    <t xml:space="preserve">souladu s ČSN 332130, edice 3, tabulka 8, včetně </t>
  </si>
  <si>
    <t>rozvaděče ČSN 33 2000-4-41 edice 3.</t>
  </si>
  <si>
    <t>005122010R</t>
  </si>
  <si>
    <t xml:space="preserve">Provoz objednatele </t>
  </si>
  <si>
    <t>Soubor</t>
  </si>
  <si>
    <t>SUM</t>
  </si>
  <si>
    <t>POPUZIV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</si>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</sst>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3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32" zoomScaleNormal="100" zoomScaleSheetLayoutView="75" workbookViewId="0">
      <selection activeCell="M43" sqref="M4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SUMIF(F47:F62,A16,I47:I62)+SUMIF(F47:F62,"PSU",I47:I62)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SUMIF(F47:F62,A17,I47:I62)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SUMIF(F47:F62,A18,I47:I62)</f>
        <v>0</v>
      </c>
      <c r="J18" s="93"/>
    </row>
    <row r="19" spans="1:10" ht="23.25" customHeight="1" x14ac:dyDescent="0.2">
      <c r="A19" s="193" t="s">
        <v>87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SUMIF(F47:F62,A19,I47:I62)</f>
        <v>0</v>
      </c>
      <c r="J19" s="93"/>
    </row>
    <row r="20" spans="1:10" ht="23.25" customHeight="1" x14ac:dyDescent="0.2">
      <c r="A20" s="193" t="s">
        <v>88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SUMIF(F47:F62,A20,I47:I62)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 t="s">
        <v>260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Pol'!AC91</f>
        <v>0</v>
      </c>
      <c r="G39" s="148">
        <f>' Pol'!AD91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55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 Pol'!G14</f>
        <v>0</v>
      </c>
      <c r="J48" s="185"/>
    </row>
    <row r="49" spans="1:10" ht="25.5" customHeight="1" x14ac:dyDescent="0.2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 Pol'!G16</f>
        <v>0</v>
      </c>
      <c r="J49" s="185"/>
    </row>
    <row r="50" spans="1:10" ht="25.5" customHeight="1" x14ac:dyDescent="0.2">
      <c r="A50" s="163"/>
      <c r="B50" s="166" t="s">
        <v>63</v>
      </c>
      <c r="C50" s="165" t="s">
        <v>64</v>
      </c>
      <c r="D50" s="167"/>
      <c r="E50" s="167"/>
      <c r="F50" s="183" t="s">
        <v>23</v>
      </c>
      <c r="G50" s="184"/>
      <c r="H50" s="184"/>
      <c r="I50" s="185">
        <f>' Pol'!G20</f>
        <v>0</v>
      </c>
      <c r="J50" s="185"/>
    </row>
    <row r="51" spans="1:10" ht="25.5" customHeight="1" x14ac:dyDescent="0.2">
      <c r="A51" s="163"/>
      <c r="B51" s="166" t="s">
        <v>65</v>
      </c>
      <c r="C51" s="165" t="s">
        <v>66</v>
      </c>
      <c r="D51" s="167"/>
      <c r="E51" s="167"/>
      <c r="F51" s="183" t="s">
        <v>23</v>
      </c>
      <c r="G51" s="184"/>
      <c r="H51" s="184"/>
      <c r="I51" s="185">
        <f>' Pol'!G24</f>
        <v>0</v>
      </c>
      <c r="J51" s="185"/>
    </row>
    <row r="52" spans="1:10" ht="25.5" customHeight="1" x14ac:dyDescent="0.2">
      <c r="A52" s="163"/>
      <c r="B52" s="166" t="s">
        <v>67</v>
      </c>
      <c r="C52" s="165" t="s">
        <v>68</v>
      </c>
      <c r="D52" s="167"/>
      <c r="E52" s="167"/>
      <c r="F52" s="183" t="s">
        <v>23</v>
      </c>
      <c r="G52" s="184"/>
      <c r="H52" s="184"/>
      <c r="I52" s="185">
        <f>' Pol'!G33</f>
        <v>0</v>
      </c>
      <c r="J52" s="185"/>
    </row>
    <row r="53" spans="1:10" ht="25.5" customHeight="1" x14ac:dyDescent="0.2">
      <c r="A53" s="163"/>
      <c r="B53" s="166" t="s">
        <v>69</v>
      </c>
      <c r="C53" s="165" t="s">
        <v>70</v>
      </c>
      <c r="D53" s="167"/>
      <c r="E53" s="167"/>
      <c r="F53" s="183" t="s">
        <v>24</v>
      </c>
      <c r="G53" s="184"/>
      <c r="H53" s="184"/>
      <c r="I53" s="185">
        <f>' Pol'!G35</f>
        <v>0</v>
      </c>
      <c r="J53" s="185"/>
    </row>
    <row r="54" spans="1:10" ht="25.5" customHeight="1" x14ac:dyDescent="0.2">
      <c r="A54" s="163"/>
      <c r="B54" s="166" t="s">
        <v>71</v>
      </c>
      <c r="C54" s="165" t="s">
        <v>72</v>
      </c>
      <c r="D54" s="167"/>
      <c r="E54" s="167"/>
      <c r="F54" s="183" t="s">
        <v>24</v>
      </c>
      <c r="G54" s="184"/>
      <c r="H54" s="184"/>
      <c r="I54" s="185">
        <f>' Pol'!G42</f>
        <v>0</v>
      </c>
      <c r="J54" s="185"/>
    </row>
    <row r="55" spans="1:10" ht="25.5" customHeight="1" x14ac:dyDescent="0.2">
      <c r="A55" s="163"/>
      <c r="B55" s="166" t="s">
        <v>73</v>
      </c>
      <c r="C55" s="165" t="s">
        <v>74</v>
      </c>
      <c r="D55" s="167"/>
      <c r="E55" s="167"/>
      <c r="F55" s="183" t="s">
        <v>24</v>
      </c>
      <c r="G55" s="184"/>
      <c r="H55" s="184"/>
      <c r="I55" s="185">
        <f>' Pol'!G57</f>
        <v>0</v>
      </c>
      <c r="J55" s="185"/>
    </row>
    <row r="56" spans="1:10" ht="25.5" customHeight="1" x14ac:dyDescent="0.2">
      <c r="A56" s="163"/>
      <c r="B56" s="166" t="s">
        <v>75</v>
      </c>
      <c r="C56" s="165" t="s">
        <v>76</v>
      </c>
      <c r="D56" s="167"/>
      <c r="E56" s="167"/>
      <c r="F56" s="183" t="s">
        <v>24</v>
      </c>
      <c r="G56" s="184"/>
      <c r="H56" s="184"/>
      <c r="I56" s="185">
        <f>' Pol'!G60</f>
        <v>0</v>
      </c>
      <c r="J56" s="185"/>
    </row>
    <row r="57" spans="1:10" ht="25.5" customHeight="1" x14ac:dyDescent="0.2">
      <c r="A57" s="163"/>
      <c r="B57" s="166" t="s">
        <v>77</v>
      </c>
      <c r="C57" s="165" t="s">
        <v>78</v>
      </c>
      <c r="D57" s="167"/>
      <c r="E57" s="167"/>
      <c r="F57" s="183" t="s">
        <v>24</v>
      </c>
      <c r="G57" s="184"/>
      <c r="H57" s="184"/>
      <c r="I57" s="185">
        <f>' Pol'!G66</f>
        <v>0</v>
      </c>
      <c r="J57" s="185"/>
    </row>
    <row r="58" spans="1:10" ht="25.5" customHeight="1" x14ac:dyDescent="0.2">
      <c r="A58" s="163"/>
      <c r="B58" s="166" t="s">
        <v>79</v>
      </c>
      <c r="C58" s="165" t="s">
        <v>80</v>
      </c>
      <c r="D58" s="167"/>
      <c r="E58" s="167"/>
      <c r="F58" s="183" t="s">
        <v>24</v>
      </c>
      <c r="G58" s="184"/>
      <c r="H58" s="184"/>
      <c r="I58" s="185">
        <f>' Pol'!G74</f>
        <v>0</v>
      </c>
      <c r="J58" s="185"/>
    </row>
    <row r="59" spans="1:10" ht="25.5" customHeight="1" x14ac:dyDescent="0.2">
      <c r="A59" s="163"/>
      <c r="B59" s="166" t="s">
        <v>81</v>
      </c>
      <c r="C59" s="165" t="s">
        <v>82</v>
      </c>
      <c r="D59" s="167"/>
      <c r="E59" s="167"/>
      <c r="F59" s="183" t="s">
        <v>24</v>
      </c>
      <c r="G59" s="184"/>
      <c r="H59" s="184"/>
      <c r="I59" s="185">
        <f>' Pol'!G78</f>
        <v>0</v>
      </c>
      <c r="J59" s="185"/>
    </row>
    <row r="60" spans="1:10" ht="25.5" customHeight="1" x14ac:dyDescent="0.2">
      <c r="A60" s="163"/>
      <c r="B60" s="166" t="s">
        <v>83</v>
      </c>
      <c r="C60" s="165" t="s">
        <v>84</v>
      </c>
      <c r="D60" s="167"/>
      <c r="E60" s="167"/>
      <c r="F60" s="183" t="s">
        <v>24</v>
      </c>
      <c r="G60" s="184"/>
      <c r="H60" s="184"/>
      <c r="I60" s="185">
        <f>' Pol'!G81</f>
        <v>0</v>
      </c>
      <c r="J60" s="185"/>
    </row>
    <row r="61" spans="1:10" ht="25.5" customHeight="1" x14ac:dyDescent="0.2">
      <c r="A61" s="163"/>
      <c r="B61" s="166" t="s">
        <v>85</v>
      </c>
      <c r="C61" s="165" t="s">
        <v>86</v>
      </c>
      <c r="D61" s="167"/>
      <c r="E61" s="167"/>
      <c r="F61" s="183" t="s">
        <v>25</v>
      </c>
      <c r="G61" s="184"/>
      <c r="H61" s="184"/>
      <c r="I61" s="185">
        <f>' Pol'!G83</f>
        <v>0</v>
      </c>
      <c r="J61" s="185"/>
    </row>
    <row r="62" spans="1:10" ht="25.5" customHeight="1" x14ac:dyDescent="0.2">
      <c r="A62" s="163"/>
      <c r="B62" s="177" t="s">
        <v>87</v>
      </c>
      <c r="C62" s="178" t="s">
        <v>26</v>
      </c>
      <c r="D62" s="179"/>
      <c r="E62" s="179"/>
      <c r="F62" s="186" t="s">
        <v>87</v>
      </c>
      <c r="G62" s="187"/>
      <c r="H62" s="187"/>
      <c r="I62" s="188">
        <f>' Pol'!G88</f>
        <v>0</v>
      </c>
      <c r="J62" s="188"/>
    </row>
    <row r="63" spans="1:10" ht="25.5" customHeight="1" x14ac:dyDescent="0.2">
      <c r="A63" s="164"/>
      <c r="B63" s="170" t="s">
        <v>1</v>
      </c>
      <c r="C63" s="170"/>
      <c r="D63" s="171"/>
      <c r="E63" s="171"/>
      <c r="F63" s="189"/>
      <c r="G63" s="190"/>
      <c r="H63" s="190"/>
      <c r="I63" s="191">
        <f>SUM(I47:I62)</f>
        <v>0</v>
      </c>
      <c r="J63" s="191"/>
    </row>
    <row r="64" spans="1:10" x14ac:dyDescent="0.2">
      <c r="F64" s="192"/>
      <c r="G64" s="130"/>
      <c r="H64" s="192"/>
      <c r="I64" s="130"/>
      <c r="J64" s="130"/>
    </row>
    <row r="65" spans="6:10" x14ac:dyDescent="0.2">
      <c r="F65" s="192"/>
      <c r="G65" s="130"/>
      <c r="H65" s="192"/>
      <c r="I65" s="130"/>
      <c r="J65" s="130"/>
    </row>
    <row r="66" spans="6:10" x14ac:dyDescent="0.2">
      <c r="F66" s="192"/>
      <c r="G66" s="130"/>
      <c r="H66" s="192"/>
      <c r="I66" s="130"/>
      <c r="J66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I61:J61"/>
    <mergeCell ref="C61:E61"/>
    <mergeCell ref="I62:J62"/>
    <mergeCell ref="C62:E62"/>
    <mergeCell ref="I63:J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1"/>
  <sheetViews>
    <sheetView tabSelected="1" topLeftCell="A63" workbookViewId="0">
      <selection activeCell="C85" sqref="C85:C87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90</v>
      </c>
    </row>
    <row r="2" spans="1:60" ht="24.95" customHeight="1" x14ac:dyDescent="0.2">
      <c r="A2" s="202" t="s">
        <v>89</v>
      </c>
      <c r="B2" s="196"/>
      <c r="C2" s="197" t="s">
        <v>46</v>
      </c>
      <c r="D2" s="198"/>
      <c r="E2" s="198"/>
      <c r="F2" s="198"/>
      <c r="G2" s="204"/>
      <c r="AE2" t="s">
        <v>91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92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93</v>
      </c>
    </row>
    <row r="5" spans="1:60" hidden="1" x14ac:dyDescent="0.2">
      <c r="A5" s="206" t="s">
        <v>94</v>
      </c>
      <c r="B5" s="207"/>
      <c r="C5" s="208"/>
      <c r="D5" s="209"/>
      <c r="E5" s="209"/>
      <c r="F5" s="209"/>
      <c r="G5" s="210"/>
      <c r="AE5" t="s">
        <v>95</v>
      </c>
    </row>
    <row r="7" spans="1:60" ht="38.25" x14ac:dyDescent="0.2">
      <c r="A7" s="215" t="s">
        <v>96</v>
      </c>
      <c r="B7" s="216" t="s">
        <v>97</v>
      </c>
      <c r="C7" s="216" t="s">
        <v>98</v>
      </c>
      <c r="D7" s="215" t="s">
        <v>99</v>
      </c>
      <c r="E7" s="215" t="s">
        <v>100</v>
      </c>
      <c r="F7" s="211" t="s">
        <v>101</v>
      </c>
      <c r="G7" s="232" t="s">
        <v>28</v>
      </c>
      <c r="H7" s="233" t="s">
        <v>29</v>
      </c>
      <c r="I7" s="233" t="s">
        <v>102</v>
      </c>
      <c r="J7" s="233" t="s">
        <v>30</v>
      </c>
      <c r="K7" s="233" t="s">
        <v>103</v>
      </c>
      <c r="L7" s="233" t="s">
        <v>104</v>
      </c>
      <c r="M7" s="233" t="s">
        <v>105</v>
      </c>
      <c r="N7" s="233" t="s">
        <v>106</v>
      </c>
      <c r="O7" s="233" t="s">
        <v>107</v>
      </c>
      <c r="P7" s="233" t="s">
        <v>108</v>
      </c>
      <c r="Q7" s="233" t="s">
        <v>109</v>
      </c>
      <c r="R7" s="233" t="s">
        <v>110</v>
      </c>
      <c r="S7" s="233" t="s">
        <v>111</v>
      </c>
      <c r="T7" s="233" t="s">
        <v>112</v>
      </c>
      <c r="U7" s="218" t="s">
        <v>113</v>
      </c>
    </row>
    <row r="8" spans="1:60" x14ac:dyDescent="0.2">
      <c r="A8" s="234" t="s">
        <v>114</v>
      </c>
      <c r="B8" s="235" t="s">
        <v>57</v>
      </c>
      <c r="C8" s="236" t="s">
        <v>58</v>
      </c>
      <c r="D8" s="237"/>
      <c r="E8" s="238"/>
      <c r="F8" s="239"/>
      <c r="G8" s="239">
        <f>SUMIF(AE9:AE13,"&lt;&gt;NOR",G9:G13)</f>
        <v>0</v>
      </c>
      <c r="H8" s="239"/>
      <c r="I8" s="239">
        <f>SUM(I9:I13)</f>
        <v>0</v>
      </c>
      <c r="J8" s="239"/>
      <c r="K8" s="239">
        <f>SUM(K9:K13)</f>
        <v>0</v>
      </c>
      <c r="L8" s="239"/>
      <c r="M8" s="239">
        <f>SUM(M9:M13)</f>
        <v>0</v>
      </c>
      <c r="N8" s="217"/>
      <c r="O8" s="217">
        <f>SUM(O9:O13)</f>
        <v>0.65883999999999998</v>
      </c>
      <c r="P8" s="217"/>
      <c r="Q8" s="217">
        <f>SUM(Q9:Q13)</f>
        <v>0</v>
      </c>
      <c r="R8" s="217"/>
      <c r="S8" s="217"/>
      <c r="T8" s="234"/>
      <c r="U8" s="217">
        <f>SUM(U9:U13)</f>
        <v>30.46</v>
      </c>
      <c r="AE8" t="s">
        <v>115</v>
      </c>
    </row>
    <row r="9" spans="1:60" ht="22.5" outlineLevel="1" x14ac:dyDescent="0.2">
      <c r="A9" s="213">
        <v>1</v>
      </c>
      <c r="B9" s="219" t="s">
        <v>116</v>
      </c>
      <c r="C9" s="262" t="s">
        <v>117</v>
      </c>
      <c r="D9" s="221" t="s">
        <v>118</v>
      </c>
      <c r="E9" s="227">
        <v>6.7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15</v>
      </c>
      <c r="M9" s="230">
        <f>G9*(1+L9/100)</f>
        <v>0</v>
      </c>
      <c r="N9" s="222">
        <v>4.3299999999999996E-3</v>
      </c>
      <c r="O9" s="222">
        <f>ROUND(E9*N9,5)</f>
        <v>2.9010000000000001E-2</v>
      </c>
      <c r="P9" s="222">
        <v>0</v>
      </c>
      <c r="Q9" s="222">
        <f>ROUND(E9*P9,5)</f>
        <v>0</v>
      </c>
      <c r="R9" s="222"/>
      <c r="S9" s="222"/>
      <c r="T9" s="223">
        <v>0.23300000000000001</v>
      </c>
      <c r="U9" s="222">
        <f>ROUND(E9*T9,2)</f>
        <v>1.56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119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3">
        <v>2</v>
      </c>
      <c r="B10" s="219" t="s">
        <v>120</v>
      </c>
      <c r="C10" s="262" t="s">
        <v>121</v>
      </c>
      <c r="D10" s="221" t="s">
        <v>122</v>
      </c>
      <c r="E10" s="227">
        <v>44.432259999999999</v>
      </c>
      <c r="F10" s="229"/>
      <c r="G10" s="230">
        <f>ROUND(E10*F10,2)</f>
        <v>0</v>
      </c>
      <c r="H10" s="229"/>
      <c r="I10" s="230">
        <f>ROUND(E10*H10,2)</f>
        <v>0</v>
      </c>
      <c r="J10" s="229"/>
      <c r="K10" s="230">
        <f>ROUND(E10*J10,2)</f>
        <v>0</v>
      </c>
      <c r="L10" s="230">
        <v>15</v>
      </c>
      <c r="M10" s="230">
        <f>G10*(1+L10/100)</f>
        <v>0</v>
      </c>
      <c r="N10" s="222">
        <v>2.2499999999999998E-3</v>
      </c>
      <c r="O10" s="222">
        <f>ROUND(E10*N10,5)</f>
        <v>9.9970000000000003E-2</v>
      </c>
      <c r="P10" s="222">
        <v>0</v>
      </c>
      <c r="Q10" s="222">
        <f>ROUND(E10*P10,5)</f>
        <v>0</v>
      </c>
      <c r="R10" s="222"/>
      <c r="S10" s="222"/>
      <c r="T10" s="223">
        <v>0.15578</v>
      </c>
      <c r="U10" s="222">
        <f>ROUND(E10*T10,2)</f>
        <v>6.92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119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3">
        <v>3</v>
      </c>
      <c r="B11" s="219" t="s">
        <v>123</v>
      </c>
      <c r="C11" s="262" t="s">
        <v>124</v>
      </c>
      <c r="D11" s="221" t="s">
        <v>122</v>
      </c>
      <c r="E11" s="227">
        <v>92.210800000000006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15</v>
      </c>
      <c r="M11" s="230">
        <f>G11*(1+L11/100)</f>
        <v>0</v>
      </c>
      <c r="N11" s="222">
        <v>1.9E-3</v>
      </c>
      <c r="O11" s="222">
        <f>ROUND(E11*N11,5)</f>
        <v>0.17519999999999999</v>
      </c>
      <c r="P11" s="222">
        <v>0</v>
      </c>
      <c r="Q11" s="222">
        <f>ROUND(E11*P11,5)</f>
        <v>0</v>
      </c>
      <c r="R11" s="222"/>
      <c r="S11" s="222"/>
      <c r="T11" s="223">
        <v>0.10918</v>
      </c>
      <c r="U11" s="222">
        <f>ROUND(E11*T11,2)</f>
        <v>10.07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119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4</v>
      </c>
      <c r="B12" s="219" t="s">
        <v>125</v>
      </c>
      <c r="C12" s="262" t="s">
        <v>126</v>
      </c>
      <c r="D12" s="221" t="s">
        <v>122</v>
      </c>
      <c r="E12" s="227">
        <v>9.2405500000000007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15</v>
      </c>
      <c r="M12" s="230">
        <f>G12*(1+L12/100)</f>
        <v>0</v>
      </c>
      <c r="N12" s="222">
        <v>2.606E-2</v>
      </c>
      <c r="O12" s="222">
        <f>ROUND(E12*N12,5)</f>
        <v>0.24081</v>
      </c>
      <c r="P12" s="222">
        <v>0</v>
      </c>
      <c r="Q12" s="222">
        <f>ROUND(E12*P12,5)</f>
        <v>0</v>
      </c>
      <c r="R12" s="222"/>
      <c r="S12" s="222"/>
      <c r="T12" s="223">
        <v>0.58225000000000005</v>
      </c>
      <c r="U12" s="222">
        <f>ROUND(E12*T12,2)</f>
        <v>5.38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119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5</v>
      </c>
      <c r="B13" s="219" t="s">
        <v>127</v>
      </c>
      <c r="C13" s="262" t="s">
        <v>128</v>
      </c>
      <c r="D13" s="221" t="s">
        <v>129</v>
      </c>
      <c r="E13" s="227">
        <v>45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15</v>
      </c>
      <c r="M13" s="230">
        <f>G13*(1+L13/100)</f>
        <v>0</v>
      </c>
      <c r="N13" s="222">
        <v>2.5300000000000001E-3</v>
      </c>
      <c r="O13" s="222">
        <f>ROUND(E13*N13,5)</f>
        <v>0.11385000000000001</v>
      </c>
      <c r="P13" s="222">
        <v>0</v>
      </c>
      <c r="Q13" s="222">
        <f>ROUND(E13*P13,5)</f>
        <v>0</v>
      </c>
      <c r="R13" s="222"/>
      <c r="S13" s="222"/>
      <c r="T13" s="223">
        <v>0.14499999999999999</v>
      </c>
      <c r="U13" s="222">
        <f>ROUND(E13*T13,2)</f>
        <v>6.53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119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14" t="s">
        <v>114</v>
      </c>
      <c r="B14" s="220" t="s">
        <v>59</v>
      </c>
      <c r="C14" s="263" t="s">
        <v>60</v>
      </c>
      <c r="D14" s="224"/>
      <c r="E14" s="228"/>
      <c r="F14" s="231"/>
      <c r="G14" s="231">
        <f>SUMIF(AE15:AE15,"&lt;&gt;NOR",G15:G15)</f>
        <v>0</v>
      </c>
      <c r="H14" s="231"/>
      <c r="I14" s="231">
        <f>SUM(I15:I15)</f>
        <v>0</v>
      </c>
      <c r="J14" s="231"/>
      <c r="K14" s="231">
        <f>SUM(K15:K15)</f>
        <v>0</v>
      </c>
      <c r="L14" s="231"/>
      <c r="M14" s="231">
        <f>SUM(M15:M15)</f>
        <v>0</v>
      </c>
      <c r="N14" s="225"/>
      <c r="O14" s="225">
        <f>SUM(O15:O15)</f>
        <v>3.0550000000000001E-2</v>
      </c>
      <c r="P14" s="225"/>
      <c r="Q14" s="225">
        <f>SUM(Q15:Q15)</f>
        <v>0</v>
      </c>
      <c r="R14" s="225"/>
      <c r="S14" s="225"/>
      <c r="T14" s="226"/>
      <c r="U14" s="225">
        <f>SUM(U15:U15)</f>
        <v>1.86</v>
      </c>
      <c r="AE14" t="s">
        <v>115</v>
      </c>
    </row>
    <row r="15" spans="1:60" ht="22.5" outlineLevel="1" x14ac:dyDescent="0.2">
      <c r="A15" s="213">
        <v>6</v>
      </c>
      <c r="B15" s="219" t="s">
        <v>130</v>
      </c>
      <c r="C15" s="262" t="s">
        <v>131</v>
      </c>
      <c r="D15" s="221" t="s">
        <v>132</v>
      </c>
      <c r="E15" s="227">
        <v>1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15</v>
      </c>
      <c r="M15" s="230">
        <f>G15*(1+L15/100)</f>
        <v>0</v>
      </c>
      <c r="N15" s="222">
        <v>3.0550000000000001E-2</v>
      </c>
      <c r="O15" s="222">
        <f>ROUND(E15*N15,5)</f>
        <v>3.0550000000000001E-2</v>
      </c>
      <c r="P15" s="222">
        <v>0</v>
      </c>
      <c r="Q15" s="222">
        <f>ROUND(E15*P15,5)</f>
        <v>0</v>
      </c>
      <c r="R15" s="222"/>
      <c r="S15" s="222"/>
      <c r="T15" s="223">
        <v>1.86</v>
      </c>
      <c r="U15" s="222">
        <f>ROUND(E15*T15,2)</f>
        <v>1.86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119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14" t="s">
        <v>114</v>
      </c>
      <c r="B16" s="220" t="s">
        <v>61</v>
      </c>
      <c r="C16" s="263" t="s">
        <v>62</v>
      </c>
      <c r="D16" s="224"/>
      <c r="E16" s="228"/>
      <c r="F16" s="231"/>
      <c r="G16" s="231">
        <f>SUMIF(AE17:AE19,"&lt;&gt;NOR",G17:G19)</f>
        <v>0</v>
      </c>
      <c r="H16" s="231"/>
      <c r="I16" s="231">
        <f>SUM(I17:I19)</f>
        <v>0</v>
      </c>
      <c r="J16" s="231"/>
      <c r="K16" s="231">
        <f>SUM(K17:K19)</f>
        <v>0</v>
      </c>
      <c r="L16" s="231"/>
      <c r="M16" s="231">
        <f>SUM(M17:M19)</f>
        <v>0</v>
      </c>
      <c r="N16" s="225"/>
      <c r="O16" s="225">
        <f>SUM(O17:O19)</f>
        <v>2.7300000000000002E-3</v>
      </c>
      <c r="P16" s="225"/>
      <c r="Q16" s="225">
        <f>SUM(Q17:Q19)</f>
        <v>0</v>
      </c>
      <c r="R16" s="225"/>
      <c r="S16" s="225"/>
      <c r="T16" s="226"/>
      <c r="U16" s="225">
        <f>SUM(U17:U19)</f>
        <v>32.78</v>
      </c>
      <c r="AE16" t="s">
        <v>115</v>
      </c>
    </row>
    <row r="17" spans="1:60" outlineLevel="1" x14ac:dyDescent="0.2">
      <c r="A17" s="213">
        <v>7</v>
      </c>
      <c r="B17" s="219" t="s">
        <v>133</v>
      </c>
      <c r="C17" s="262" t="s">
        <v>134</v>
      </c>
      <c r="D17" s="221" t="s">
        <v>122</v>
      </c>
      <c r="E17" s="227">
        <v>67.3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15</v>
      </c>
      <c r="M17" s="230">
        <f>G17*(1+L17/100)</f>
        <v>0</v>
      </c>
      <c r="N17" s="222">
        <v>4.0000000000000003E-5</v>
      </c>
      <c r="O17" s="222">
        <f>ROUND(E17*N17,5)</f>
        <v>2.6900000000000001E-3</v>
      </c>
      <c r="P17" s="222">
        <v>0</v>
      </c>
      <c r="Q17" s="222">
        <f>ROUND(E17*P17,5)</f>
        <v>0</v>
      </c>
      <c r="R17" s="222"/>
      <c r="S17" s="222"/>
      <c r="T17" s="223">
        <v>0.308</v>
      </c>
      <c r="U17" s="222">
        <f>ROUND(E17*T17,2)</f>
        <v>20.73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119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8</v>
      </c>
      <c r="B18" s="219" t="s">
        <v>135</v>
      </c>
      <c r="C18" s="262" t="s">
        <v>136</v>
      </c>
      <c r="D18" s="221" t="s">
        <v>137</v>
      </c>
      <c r="E18" s="227">
        <v>1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15</v>
      </c>
      <c r="M18" s="230">
        <f>G18*(1+L18/100)</f>
        <v>0</v>
      </c>
      <c r="N18" s="222">
        <v>4.0000000000000003E-5</v>
      </c>
      <c r="O18" s="222">
        <f>ROUND(E18*N18,5)</f>
        <v>4.0000000000000003E-5</v>
      </c>
      <c r="P18" s="222">
        <v>0</v>
      </c>
      <c r="Q18" s="222">
        <f>ROUND(E18*P18,5)</f>
        <v>0</v>
      </c>
      <c r="R18" s="222"/>
      <c r="S18" s="222"/>
      <c r="T18" s="223">
        <v>0.35399999999999998</v>
      </c>
      <c r="U18" s="222">
        <f>ROUND(E18*T18,2)</f>
        <v>0.35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119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9</v>
      </c>
      <c r="B19" s="219" t="s">
        <v>138</v>
      </c>
      <c r="C19" s="262" t="s">
        <v>139</v>
      </c>
      <c r="D19" s="221" t="s">
        <v>122</v>
      </c>
      <c r="E19" s="227">
        <v>780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15</v>
      </c>
      <c r="M19" s="230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1.4999999999999999E-2</v>
      </c>
      <c r="U19" s="222">
        <f>ROUND(E19*T19,2)</f>
        <v>11.7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119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14" t="s">
        <v>114</v>
      </c>
      <c r="B20" s="220" t="s">
        <v>63</v>
      </c>
      <c r="C20" s="263" t="s">
        <v>64</v>
      </c>
      <c r="D20" s="224"/>
      <c r="E20" s="228"/>
      <c r="F20" s="231"/>
      <c r="G20" s="231">
        <f>SUMIF(AE21:AE23,"&lt;&gt;NOR",G21:G23)</f>
        <v>0</v>
      </c>
      <c r="H20" s="231"/>
      <c r="I20" s="231">
        <f>SUM(I21:I23)</f>
        <v>0</v>
      </c>
      <c r="J20" s="231"/>
      <c r="K20" s="231">
        <f>SUM(K21:K23)</f>
        <v>0</v>
      </c>
      <c r="L20" s="231"/>
      <c r="M20" s="231">
        <f>SUM(M21:M23)</f>
        <v>0</v>
      </c>
      <c r="N20" s="225"/>
      <c r="O20" s="225">
        <f>SUM(O21:O23)</f>
        <v>1.17E-3</v>
      </c>
      <c r="P20" s="225"/>
      <c r="Q20" s="225">
        <f>SUM(Q21:Q23)</f>
        <v>0.13225999999999999</v>
      </c>
      <c r="R20" s="225"/>
      <c r="S20" s="225"/>
      <c r="T20" s="226"/>
      <c r="U20" s="225">
        <f>SUM(U21:U23)</f>
        <v>5.4399999999999995</v>
      </c>
      <c r="AE20" t="s">
        <v>115</v>
      </c>
    </row>
    <row r="21" spans="1:60" outlineLevel="1" x14ac:dyDescent="0.2">
      <c r="A21" s="213">
        <v>10</v>
      </c>
      <c r="B21" s="219" t="s">
        <v>140</v>
      </c>
      <c r="C21" s="262" t="s">
        <v>141</v>
      </c>
      <c r="D21" s="221" t="s">
        <v>118</v>
      </c>
      <c r="E21" s="227">
        <v>21.81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15</v>
      </c>
      <c r="M21" s="230">
        <f>G21*(1+L21/100)</f>
        <v>0</v>
      </c>
      <c r="N21" s="222">
        <v>0</v>
      </c>
      <c r="O21" s="222">
        <f>ROUND(E21*N21,5)</f>
        <v>0</v>
      </c>
      <c r="P21" s="222">
        <v>4.0000000000000002E-4</v>
      </c>
      <c r="Q21" s="222">
        <f>ROUND(E21*P21,5)</f>
        <v>8.7200000000000003E-3</v>
      </c>
      <c r="R21" s="222"/>
      <c r="S21" s="222"/>
      <c r="T21" s="223">
        <v>7.0000000000000007E-2</v>
      </c>
      <c r="U21" s="222">
        <f>ROUND(E21*T21,2)</f>
        <v>1.53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119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11</v>
      </c>
      <c r="B22" s="219" t="s">
        <v>142</v>
      </c>
      <c r="C22" s="262" t="s">
        <v>143</v>
      </c>
      <c r="D22" s="221" t="s">
        <v>122</v>
      </c>
      <c r="E22" s="227">
        <v>20.311413999999999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15</v>
      </c>
      <c r="M22" s="230">
        <f>G22*(1+L22/100)</f>
        <v>0</v>
      </c>
      <c r="N22" s="222">
        <v>0</v>
      </c>
      <c r="O22" s="222">
        <f>ROUND(E22*N22,5)</f>
        <v>0</v>
      </c>
      <c r="P22" s="222">
        <v>1.75E-3</v>
      </c>
      <c r="Q22" s="222">
        <f>ROUND(E22*P22,5)</f>
        <v>3.5540000000000002E-2</v>
      </c>
      <c r="R22" s="222"/>
      <c r="S22" s="222"/>
      <c r="T22" s="223">
        <v>0.16500000000000001</v>
      </c>
      <c r="U22" s="222">
        <f>ROUND(E22*T22,2)</f>
        <v>3.35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119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12</v>
      </c>
      <c r="B23" s="219" t="s">
        <v>144</v>
      </c>
      <c r="C23" s="262" t="s">
        <v>145</v>
      </c>
      <c r="D23" s="221" t="s">
        <v>122</v>
      </c>
      <c r="E23" s="227">
        <v>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15</v>
      </c>
      <c r="M23" s="230">
        <f>G23*(1+L23/100)</f>
        <v>0</v>
      </c>
      <c r="N23" s="222">
        <v>1.17E-3</v>
      </c>
      <c r="O23" s="222">
        <f>ROUND(E23*N23,5)</f>
        <v>1.17E-3</v>
      </c>
      <c r="P23" s="222">
        <v>8.7999999999999995E-2</v>
      </c>
      <c r="Q23" s="222">
        <f>ROUND(E23*P23,5)</f>
        <v>8.7999999999999995E-2</v>
      </c>
      <c r="R23" s="222"/>
      <c r="S23" s="222"/>
      <c r="T23" s="223">
        <v>0.55600000000000005</v>
      </c>
      <c r="U23" s="222">
        <f>ROUND(E23*T23,2)</f>
        <v>0.56000000000000005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119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14" t="s">
        <v>114</v>
      </c>
      <c r="B24" s="220" t="s">
        <v>65</v>
      </c>
      <c r="C24" s="263" t="s">
        <v>66</v>
      </c>
      <c r="D24" s="224"/>
      <c r="E24" s="228"/>
      <c r="F24" s="231"/>
      <c r="G24" s="231">
        <f>SUMIF(AE25:AE32,"&lt;&gt;NOR",G25:G32)</f>
        <v>0</v>
      </c>
      <c r="H24" s="231"/>
      <c r="I24" s="231">
        <f>SUM(I25:I32)</f>
        <v>0</v>
      </c>
      <c r="J24" s="231"/>
      <c r="K24" s="231">
        <f>SUM(K25:K32)</f>
        <v>0</v>
      </c>
      <c r="L24" s="231"/>
      <c r="M24" s="231">
        <f>SUM(M25:M32)</f>
        <v>0</v>
      </c>
      <c r="N24" s="225"/>
      <c r="O24" s="225">
        <f>SUM(O25:O32)</f>
        <v>3.5799999999999998E-2</v>
      </c>
      <c r="P24" s="225"/>
      <c r="Q24" s="225">
        <f>SUM(Q25:Q32)</f>
        <v>0.14613999999999999</v>
      </c>
      <c r="R24" s="225"/>
      <c r="S24" s="225"/>
      <c r="T24" s="226"/>
      <c r="U24" s="225">
        <f>SUM(U25:U32)</f>
        <v>20.14</v>
      </c>
      <c r="AE24" t="s">
        <v>115</v>
      </c>
    </row>
    <row r="25" spans="1:60" outlineLevel="1" x14ac:dyDescent="0.2">
      <c r="A25" s="213">
        <v>13</v>
      </c>
      <c r="B25" s="219" t="s">
        <v>146</v>
      </c>
      <c r="C25" s="262" t="s">
        <v>147</v>
      </c>
      <c r="D25" s="221" t="s">
        <v>118</v>
      </c>
      <c r="E25" s="227">
        <v>73.067999999999998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15</v>
      </c>
      <c r="M25" s="230">
        <f>G25*(1+L25/100)</f>
        <v>0</v>
      </c>
      <c r="N25" s="222">
        <v>4.8999999999999998E-4</v>
      </c>
      <c r="O25" s="222">
        <f>ROUND(E25*N25,5)</f>
        <v>3.5799999999999998E-2</v>
      </c>
      <c r="P25" s="222">
        <v>2E-3</v>
      </c>
      <c r="Q25" s="222">
        <f>ROUND(E25*P25,5)</f>
        <v>0.14613999999999999</v>
      </c>
      <c r="R25" s="222"/>
      <c r="S25" s="222"/>
      <c r="T25" s="223">
        <v>0.17599999999999999</v>
      </c>
      <c r="U25" s="222">
        <f>ROUND(E25*T25,2)</f>
        <v>12.86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119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14</v>
      </c>
      <c r="B26" s="219" t="s">
        <v>148</v>
      </c>
      <c r="C26" s="262" t="s">
        <v>149</v>
      </c>
      <c r="D26" s="221" t="s">
        <v>150</v>
      </c>
      <c r="E26" s="227">
        <v>1.1494800000000001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15</v>
      </c>
      <c r="M26" s="230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119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15</v>
      </c>
      <c r="B27" s="219" t="s">
        <v>151</v>
      </c>
      <c r="C27" s="262" t="s">
        <v>152</v>
      </c>
      <c r="D27" s="221" t="s">
        <v>150</v>
      </c>
      <c r="E27" s="227">
        <v>1.1495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15</v>
      </c>
      <c r="M27" s="230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2.0089999999999999</v>
      </c>
      <c r="U27" s="222">
        <f>ROUND(E27*T27,2)</f>
        <v>2.31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119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>
        <v>16</v>
      </c>
      <c r="B28" s="219" t="s">
        <v>153</v>
      </c>
      <c r="C28" s="262" t="s">
        <v>154</v>
      </c>
      <c r="D28" s="221" t="s">
        <v>150</v>
      </c>
      <c r="E28" s="227">
        <v>2.2890000000000001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15</v>
      </c>
      <c r="M28" s="230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0.65300000000000002</v>
      </c>
      <c r="U28" s="222">
        <f>ROUND(E28*T28,2)</f>
        <v>1.49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119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17</v>
      </c>
      <c r="B29" s="219" t="s">
        <v>155</v>
      </c>
      <c r="C29" s="262" t="s">
        <v>156</v>
      </c>
      <c r="D29" s="221" t="s">
        <v>150</v>
      </c>
      <c r="E29" s="227">
        <v>1.1495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15</v>
      </c>
      <c r="M29" s="230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</v>
      </c>
      <c r="U29" s="222">
        <f>ROUND(E29*T29,2)</f>
        <v>0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119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18</v>
      </c>
      <c r="B30" s="219" t="s">
        <v>157</v>
      </c>
      <c r="C30" s="262" t="s">
        <v>158</v>
      </c>
      <c r="D30" s="221" t="s">
        <v>150</v>
      </c>
      <c r="E30" s="227">
        <v>11.494999999999999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15</v>
      </c>
      <c r="M30" s="230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0</v>
      </c>
      <c r="U30" s="222">
        <f>ROUND(E30*T30,2)</f>
        <v>0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119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>
        <v>19</v>
      </c>
      <c r="B31" s="219" t="s">
        <v>159</v>
      </c>
      <c r="C31" s="262" t="s">
        <v>160</v>
      </c>
      <c r="D31" s="221" t="s">
        <v>150</v>
      </c>
      <c r="E31" s="227">
        <v>1.1495</v>
      </c>
      <c r="F31" s="229"/>
      <c r="G31" s="230">
        <f>ROUND(E31*F31,2)</f>
        <v>0</v>
      </c>
      <c r="H31" s="229"/>
      <c r="I31" s="230">
        <f>ROUND(E31*H31,2)</f>
        <v>0</v>
      </c>
      <c r="J31" s="229"/>
      <c r="K31" s="230">
        <f>ROUND(E31*J31,2)</f>
        <v>0</v>
      </c>
      <c r="L31" s="230">
        <v>15</v>
      </c>
      <c r="M31" s="230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0.94199999999999995</v>
      </c>
      <c r="U31" s="222">
        <f>ROUND(E31*T31,2)</f>
        <v>1.08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119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20</v>
      </c>
      <c r="B32" s="219" t="s">
        <v>161</v>
      </c>
      <c r="C32" s="262" t="s">
        <v>162</v>
      </c>
      <c r="D32" s="221" t="s">
        <v>150</v>
      </c>
      <c r="E32" s="227">
        <v>22.89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15</v>
      </c>
      <c r="M32" s="230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0.105</v>
      </c>
      <c r="U32" s="222">
        <f>ROUND(E32*T32,2)</f>
        <v>2.4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119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14" t="s">
        <v>114</v>
      </c>
      <c r="B33" s="220" t="s">
        <v>67</v>
      </c>
      <c r="C33" s="263" t="s">
        <v>68</v>
      </c>
      <c r="D33" s="224"/>
      <c r="E33" s="228"/>
      <c r="F33" s="231"/>
      <c r="G33" s="231">
        <f>SUMIF(AE34:AE34,"&lt;&gt;NOR",G34:G34)</f>
        <v>0</v>
      </c>
      <c r="H33" s="231"/>
      <c r="I33" s="231">
        <f>SUM(I34:I34)</f>
        <v>0</v>
      </c>
      <c r="J33" s="231"/>
      <c r="K33" s="231">
        <f>SUM(K34:K34)</f>
        <v>0</v>
      </c>
      <c r="L33" s="231"/>
      <c r="M33" s="231">
        <f>SUM(M34:M34)</f>
        <v>0</v>
      </c>
      <c r="N33" s="225"/>
      <c r="O33" s="225">
        <f>SUM(O34:O34)</f>
        <v>0</v>
      </c>
      <c r="P33" s="225"/>
      <c r="Q33" s="225">
        <f>SUM(Q34:Q34)</f>
        <v>0</v>
      </c>
      <c r="R33" s="225"/>
      <c r="S33" s="225"/>
      <c r="T33" s="226"/>
      <c r="U33" s="225">
        <f>SUM(U34:U34)</f>
        <v>5.16</v>
      </c>
      <c r="AE33" t="s">
        <v>115</v>
      </c>
    </row>
    <row r="34" spans="1:60" ht="22.5" outlineLevel="1" x14ac:dyDescent="0.2">
      <c r="A34" s="213">
        <v>21</v>
      </c>
      <c r="B34" s="219" t="s">
        <v>163</v>
      </c>
      <c r="C34" s="262" t="s">
        <v>164</v>
      </c>
      <c r="D34" s="221" t="s">
        <v>150</v>
      </c>
      <c r="E34" s="227">
        <v>0.93742999999999999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5.5</v>
      </c>
      <c r="U34" s="222">
        <f>ROUND(E34*T34,2)</f>
        <v>5.16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119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14" t="s">
        <v>114</v>
      </c>
      <c r="B35" s="220" t="s">
        <v>69</v>
      </c>
      <c r="C35" s="263" t="s">
        <v>70</v>
      </c>
      <c r="D35" s="224"/>
      <c r="E35" s="228"/>
      <c r="F35" s="231"/>
      <c r="G35" s="231">
        <f>SUMIF(AE36:AE41,"&lt;&gt;NOR",G36:G41)</f>
        <v>0</v>
      </c>
      <c r="H35" s="231"/>
      <c r="I35" s="231">
        <f>SUM(I36:I41)</f>
        <v>0</v>
      </c>
      <c r="J35" s="231"/>
      <c r="K35" s="231">
        <f>SUM(K36:K41)</f>
        <v>0</v>
      </c>
      <c r="L35" s="231"/>
      <c r="M35" s="231">
        <f>SUM(M36:M41)</f>
        <v>0</v>
      </c>
      <c r="N35" s="225"/>
      <c r="O35" s="225">
        <f>SUM(O36:O41)</f>
        <v>5.2940000000000001E-2</v>
      </c>
      <c r="P35" s="225"/>
      <c r="Q35" s="225">
        <f>SUM(Q36:Q41)</f>
        <v>3.0089999999999999E-2</v>
      </c>
      <c r="R35" s="225"/>
      <c r="S35" s="225"/>
      <c r="T35" s="226"/>
      <c r="U35" s="225">
        <f>SUM(U36:U41)</f>
        <v>4.2</v>
      </c>
      <c r="AE35" t="s">
        <v>115</v>
      </c>
    </row>
    <row r="36" spans="1:60" outlineLevel="1" x14ac:dyDescent="0.2">
      <c r="A36" s="213">
        <v>22</v>
      </c>
      <c r="B36" s="219" t="s">
        <v>165</v>
      </c>
      <c r="C36" s="262" t="s">
        <v>166</v>
      </c>
      <c r="D36" s="221" t="s">
        <v>132</v>
      </c>
      <c r="E36" s="227">
        <v>1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22">
        <v>0</v>
      </c>
      <c r="O36" s="222">
        <f>ROUND(E36*N36,5)</f>
        <v>0</v>
      </c>
      <c r="P36" s="222">
        <v>1.933E-2</v>
      </c>
      <c r="Q36" s="222">
        <f>ROUND(E36*P36,5)</f>
        <v>1.933E-2</v>
      </c>
      <c r="R36" s="222"/>
      <c r="S36" s="222"/>
      <c r="T36" s="223">
        <v>0.64383000000000001</v>
      </c>
      <c r="U36" s="222">
        <f>ROUND(E36*T36,2)</f>
        <v>0.64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167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23</v>
      </c>
      <c r="B37" s="219" t="s">
        <v>168</v>
      </c>
      <c r="C37" s="262" t="s">
        <v>169</v>
      </c>
      <c r="D37" s="221" t="s">
        <v>170</v>
      </c>
      <c r="E37" s="227">
        <v>1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22">
        <v>0</v>
      </c>
      <c r="O37" s="222">
        <f>ROUND(E37*N37,5)</f>
        <v>0</v>
      </c>
      <c r="P37" s="222">
        <v>9.1999999999999998E-3</v>
      </c>
      <c r="Q37" s="222">
        <f>ROUND(E37*P37,5)</f>
        <v>9.1999999999999998E-3</v>
      </c>
      <c r="R37" s="222"/>
      <c r="S37" s="222"/>
      <c r="T37" s="223">
        <v>0.46500000000000002</v>
      </c>
      <c r="U37" s="222">
        <f>ROUND(E37*T37,2)</f>
        <v>0.47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119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>
        <v>24</v>
      </c>
      <c r="B38" s="219" t="s">
        <v>171</v>
      </c>
      <c r="C38" s="262" t="s">
        <v>172</v>
      </c>
      <c r="D38" s="221" t="s">
        <v>170</v>
      </c>
      <c r="E38" s="227">
        <v>1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15</v>
      </c>
      <c r="M38" s="230">
        <f>G38*(1+L38/100)</f>
        <v>0</v>
      </c>
      <c r="N38" s="222">
        <v>0</v>
      </c>
      <c r="O38" s="222">
        <f>ROUND(E38*N38,5)</f>
        <v>0</v>
      </c>
      <c r="P38" s="222">
        <v>1.56E-3</v>
      </c>
      <c r="Q38" s="222">
        <f>ROUND(E38*P38,5)</f>
        <v>1.56E-3</v>
      </c>
      <c r="R38" s="222"/>
      <c r="S38" s="222"/>
      <c r="T38" s="223">
        <v>0.217</v>
      </c>
      <c r="U38" s="222">
        <f>ROUND(E38*T38,2)</f>
        <v>0.22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119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25</v>
      </c>
      <c r="B39" s="219" t="s">
        <v>173</v>
      </c>
      <c r="C39" s="262" t="s">
        <v>174</v>
      </c>
      <c r="D39" s="221" t="s">
        <v>170</v>
      </c>
      <c r="E39" s="227">
        <v>1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15</v>
      </c>
      <c r="M39" s="230">
        <f>G39*(1+L39/100)</f>
        <v>0</v>
      </c>
      <c r="N39" s="222">
        <v>2.794E-2</v>
      </c>
      <c r="O39" s="222">
        <f>ROUND(E39*N39,5)</f>
        <v>2.794E-2</v>
      </c>
      <c r="P39" s="222">
        <v>0</v>
      </c>
      <c r="Q39" s="222">
        <f>ROUND(E39*P39,5)</f>
        <v>0</v>
      </c>
      <c r="R39" s="222"/>
      <c r="S39" s="222"/>
      <c r="T39" s="223">
        <v>1.5</v>
      </c>
      <c r="U39" s="222">
        <f>ROUND(E39*T39,2)</f>
        <v>1.5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119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26</v>
      </c>
      <c r="B40" s="219" t="s">
        <v>175</v>
      </c>
      <c r="C40" s="262" t="s">
        <v>176</v>
      </c>
      <c r="D40" s="221" t="s">
        <v>132</v>
      </c>
      <c r="E40" s="227">
        <v>1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15</v>
      </c>
      <c r="M40" s="230">
        <f>G40*(1+L40/100)</f>
        <v>0</v>
      </c>
      <c r="N40" s="222">
        <v>2.5000000000000001E-2</v>
      </c>
      <c r="O40" s="222">
        <f>ROUND(E40*N40,5)</f>
        <v>2.5000000000000001E-2</v>
      </c>
      <c r="P40" s="222">
        <v>0</v>
      </c>
      <c r="Q40" s="222">
        <f>ROUND(E40*P40,5)</f>
        <v>0</v>
      </c>
      <c r="R40" s="222"/>
      <c r="S40" s="222"/>
      <c r="T40" s="223">
        <v>1.37</v>
      </c>
      <c r="U40" s="222">
        <f>ROUND(E40*T40,2)</f>
        <v>1.37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119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3">
        <v>27</v>
      </c>
      <c r="B41" s="219" t="s">
        <v>177</v>
      </c>
      <c r="C41" s="262" t="s">
        <v>178</v>
      </c>
      <c r="D41" s="221" t="s">
        <v>0</v>
      </c>
      <c r="E41" s="227">
        <v>620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15</v>
      </c>
      <c r="M41" s="230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0</v>
      </c>
      <c r="U41" s="222">
        <f>ROUND(E41*T41,2)</f>
        <v>0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119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14" t="s">
        <v>114</v>
      </c>
      <c r="B42" s="220" t="s">
        <v>71</v>
      </c>
      <c r="C42" s="263" t="s">
        <v>72</v>
      </c>
      <c r="D42" s="224"/>
      <c r="E42" s="228"/>
      <c r="F42" s="231"/>
      <c r="G42" s="231">
        <f>SUMIF(AE43:AE56,"&lt;&gt;NOR",G43:G56)</f>
        <v>0</v>
      </c>
      <c r="H42" s="231"/>
      <c r="I42" s="231">
        <f>SUM(I43:I56)</f>
        <v>0</v>
      </c>
      <c r="J42" s="231"/>
      <c r="K42" s="231">
        <f>SUM(K43:K56)</f>
        <v>0</v>
      </c>
      <c r="L42" s="231"/>
      <c r="M42" s="231">
        <f>SUM(M43:M56)</f>
        <v>0</v>
      </c>
      <c r="N42" s="225"/>
      <c r="O42" s="225">
        <f>SUM(O43:O56)</f>
        <v>3.3140000000000003E-2</v>
      </c>
      <c r="P42" s="225"/>
      <c r="Q42" s="225">
        <f>SUM(Q43:Q56)</f>
        <v>0.76422999999999996</v>
      </c>
      <c r="R42" s="225"/>
      <c r="S42" s="225"/>
      <c r="T42" s="226"/>
      <c r="U42" s="225">
        <f>SUM(U43:U56)</f>
        <v>15.02</v>
      </c>
      <c r="AE42" t="s">
        <v>115</v>
      </c>
    </row>
    <row r="43" spans="1:60" outlineLevel="1" x14ac:dyDescent="0.2">
      <c r="A43" s="213">
        <v>28</v>
      </c>
      <c r="B43" s="219" t="s">
        <v>179</v>
      </c>
      <c r="C43" s="262" t="s">
        <v>180</v>
      </c>
      <c r="D43" s="221" t="s">
        <v>132</v>
      </c>
      <c r="E43" s="227">
        <v>2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15</v>
      </c>
      <c r="M43" s="230">
        <f>G43*(1+L43/100)</f>
        <v>0</v>
      </c>
      <c r="N43" s="222">
        <v>0</v>
      </c>
      <c r="O43" s="222">
        <f>ROUND(E43*N43,5)</f>
        <v>0</v>
      </c>
      <c r="P43" s="222">
        <v>0.17399999999999999</v>
      </c>
      <c r="Q43" s="222">
        <f>ROUND(E43*P43,5)</f>
        <v>0.34799999999999998</v>
      </c>
      <c r="R43" s="222"/>
      <c r="S43" s="222"/>
      <c r="T43" s="223">
        <v>0.95</v>
      </c>
      <c r="U43" s="222">
        <f>ROUND(E43*T43,2)</f>
        <v>1.9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119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>
        <v>29</v>
      </c>
      <c r="B44" s="219" t="s">
        <v>181</v>
      </c>
      <c r="C44" s="262" t="s">
        <v>182</v>
      </c>
      <c r="D44" s="221" t="s">
        <v>132</v>
      </c>
      <c r="E44" s="227">
        <v>2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15</v>
      </c>
      <c r="M44" s="230">
        <f>G44*(1+L44/100)</f>
        <v>0</v>
      </c>
      <c r="N44" s="222">
        <v>0</v>
      </c>
      <c r="O44" s="222">
        <f>ROUND(E44*N44,5)</f>
        <v>0</v>
      </c>
      <c r="P44" s="222">
        <v>0.1104</v>
      </c>
      <c r="Q44" s="222">
        <f>ROUND(E44*P44,5)</f>
        <v>0.2208</v>
      </c>
      <c r="R44" s="222"/>
      <c r="S44" s="222"/>
      <c r="T44" s="223">
        <v>0.46</v>
      </c>
      <c r="U44" s="222">
        <f>ROUND(E44*T44,2)</f>
        <v>0.92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119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30</v>
      </c>
      <c r="B45" s="219" t="s">
        <v>183</v>
      </c>
      <c r="C45" s="262" t="s">
        <v>184</v>
      </c>
      <c r="D45" s="221" t="s">
        <v>137</v>
      </c>
      <c r="E45" s="227">
        <v>2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15</v>
      </c>
      <c r="M45" s="230">
        <f>G45*(1+L45/100)</f>
        <v>0</v>
      </c>
      <c r="N45" s="222">
        <v>0</v>
      </c>
      <c r="O45" s="222">
        <f>ROUND(E45*N45,5)</f>
        <v>0</v>
      </c>
      <c r="P45" s="222">
        <v>8.8099999999999998E-2</v>
      </c>
      <c r="Q45" s="222">
        <f>ROUND(E45*P45,5)</f>
        <v>0.1762</v>
      </c>
      <c r="R45" s="222"/>
      <c r="S45" s="222"/>
      <c r="T45" s="223">
        <v>0.39</v>
      </c>
      <c r="U45" s="222">
        <f>ROUND(E45*T45,2)</f>
        <v>0.78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119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31</v>
      </c>
      <c r="B46" s="219" t="s">
        <v>185</v>
      </c>
      <c r="C46" s="262" t="s">
        <v>186</v>
      </c>
      <c r="D46" s="221" t="s">
        <v>132</v>
      </c>
      <c r="E46" s="227">
        <v>5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15</v>
      </c>
      <c r="M46" s="230">
        <f>G46*(1+L46/100)</f>
        <v>0</v>
      </c>
      <c r="N46" s="222">
        <v>0</v>
      </c>
      <c r="O46" s="222">
        <f>ROUND(E46*N46,5)</f>
        <v>0</v>
      </c>
      <c r="P46" s="222">
        <v>1.8E-3</v>
      </c>
      <c r="Q46" s="222">
        <f>ROUND(E46*P46,5)</f>
        <v>8.9999999999999993E-3</v>
      </c>
      <c r="R46" s="222"/>
      <c r="S46" s="222"/>
      <c r="T46" s="223">
        <v>0.11</v>
      </c>
      <c r="U46" s="222">
        <f>ROUND(E46*T46,2)</f>
        <v>0.55000000000000004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119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32</v>
      </c>
      <c r="B47" s="219" t="s">
        <v>187</v>
      </c>
      <c r="C47" s="262" t="s">
        <v>188</v>
      </c>
      <c r="D47" s="221" t="s">
        <v>132</v>
      </c>
      <c r="E47" s="227">
        <v>1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15</v>
      </c>
      <c r="M47" s="230">
        <f>G47*(1+L47/100)</f>
        <v>0</v>
      </c>
      <c r="N47" s="222">
        <v>0</v>
      </c>
      <c r="O47" s="222">
        <f>ROUND(E47*N47,5)</f>
        <v>0</v>
      </c>
      <c r="P47" s="222">
        <v>2.2300000000000002E-3</v>
      </c>
      <c r="Q47" s="222">
        <f>ROUND(E47*P47,5)</f>
        <v>2.2300000000000002E-3</v>
      </c>
      <c r="R47" s="222"/>
      <c r="S47" s="222"/>
      <c r="T47" s="223">
        <v>0.15</v>
      </c>
      <c r="U47" s="222">
        <f>ROUND(E47*T47,2)</f>
        <v>0.15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119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>
        <v>33</v>
      </c>
      <c r="B48" s="219" t="s">
        <v>189</v>
      </c>
      <c r="C48" s="262" t="s">
        <v>190</v>
      </c>
      <c r="D48" s="221" t="s">
        <v>132</v>
      </c>
      <c r="E48" s="227">
        <v>5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15</v>
      </c>
      <c r="M48" s="230">
        <f>G48*(1+L48/100)</f>
        <v>0</v>
      </c>
      <c r="N48" s="222">
        <v>1.0000000000000001E-5</v>
      </c>
      <c r="O48" s="222">
        <f>ROUND(E48*N48,5)</f>
        <v>5.0000000000000002E-5</v>
      </c>
      <c r="P48" s="222">
        <v>0</v>
      </c>
      <c r="Q48" s="222">
        <f>ROUND(E48*P48,5)</f>
        <v>0</v>
      </c>
      <c r="R48" s="222"/>
      <c r="S48" s="222"/>
      <c r="T48" s="223">
        <v>0.26</v>
      </c>
      <c r="U48" s="222">
        <f>ROUND(E48*T48,2)</f>
        <v>1.3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119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34</v>
      </c>
      <c r="B49" s="219" t="s">
        <v>191</v>
      </c>
      <c r="C49" s="262" t="s">
        <v>192</v>
      </c>
      <c r="D49" s="221" t="s">
        <v>132</v>
      </c>
      <c r="E49" s="227">
        <v>1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15</v>
      </c>
      <c r="M49" s="230">
        <f>G49*(1+L49/100)</f>
        <v>0</v>
      </c>
      <c r="N49" s="222">
        <v>2.0000000000000002E-5</v>
      </c>
      <c r="O49" s="222">
        <f>ROUND(E49*N49,5)</f>
        <v>2.0000000000000002E-5</v>
      </c>
      <c r="P49" s="222">
        <v>0</v>
      </c>
      <c r="Q49" s="222">
        <f>ROUND(E49*P49,5)</f>
        <v>0</v>
      </c>
      <c r="R49" s="222"/>
      <c r="S49" s="222"/>
      <c r="T49" s="223">
        <v>0.35</v>
      </c>
      <c r="U49" s="222">
        <f>ROUND(E49*T49,2)</f>
        <v>0.35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119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35</v>
      </c>
      <c r="B50" s="219" t="s">
        <v>193</v>
      </c>
      <c r="C50" s="262" t="s">
        <v>194</v>
      </c>
      <c r="D50" s="221" t="s">
        <v>132</v>
      </c>
      <c r="E50" s="227">
        <v>1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15</v>
      </c>
      <c r="M50" s="230">
        <f>G50*(1+L50/100)</f>
        <v>0</v>
      </c>
      <c r="N50" s="222">
        <v>2.0000000000000002E-5</v>
      </c>
      <c r="O50" s="222">
        <f>ROUND(E50*N50,5)</f>
        <v>2.0000000000000002E-5</v>
      </c>
      <c r="P50" s="222">
        <v>0</v>
      </c>
      <c r="Q50" s="222">
        <f>ROUND(E50*P50,5)</f>
        <v>0</v>
      </c>
      <c r="R50" s="222"/>
      <c r="S50" s="222"/>
      <c r="T50" s="223">
        <v>0.35</v>
      </c>
      <c r="U50" s="222">
        <f>ROUND(E50*T50,2)</f>
        <v>0.35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119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36</v>
      </c>
      <c r="B51" s="219" t="s">
        <v>195</v>
      </c>
      <c r="C51" s="262" t="s">
        <v>196</v>
      </c>
      <c r="D51" s="221" t="s">
        <v>132</v>
      </c>
      <c r="E51" s="227">
        <v>5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15</v>
      </c>
      <c r="M51" s="230">
        <f>G51*(1+L51/100)</f>
        <v>0</v>
      </c>
      <c r="N51" s="222">
        <v>1.0000000000000001E-5</v>
      </c>
      <c r="O51" s="222">
        <f>ROUND(E51*N51,5)</f>
        <v>5.0000000000000002E-5</v>
      </c>
      <c r="P51" s="222">
        <v>0</v>
      </c>
      <c r="Q51" s="222">
        <f>ROUND(E51*P51,5)</f>
        <v>0</v>
      </c>
      <c r="R51" s="222"/>
      <c r="S51" s="222"/>
      <c r="T51" s="223">
        <v>0.26</v>
      </c>
      <c r="U51" s="222">
        <f>ROUND(E51*T51,2)</f>
        <v>1.3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119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37</v>
      </c>
      <c r="B52" s="219" t="s">
        <v>197</v>
      </c>
      <c r="C52" s="262" t="s">
        <v>198</v>
      </c>
      <c r="D52" s="221" t="s">
        <v>122</v>
      </c>
      <c r="E52" s="227">
        <v>1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15</v>
      </c>
      <c r="M52" s="230">
        <f>G52*(1+L52/100)</f>
        <v>0</v>
      </c>
      <c r="N52" s="222">
        <v>0</v>
      </c>
      <c r="O52" s="222">
        <f>ROUND(E52*N52,5)</f>
        <v>0</v>
      </c>
      <c r="P52" s="222">
        <v>8.0000000000000002E-3</v>
      </c>
      <c r="Q52" s="222">
        <f>ROUND(E52*P52,5)</f>
        <v>8.0000000000000002E-3</v>
      </c>
      <c r="R52" s="222"/>
      <c r="S52" s="222"/>
      <c r="T52" s="223">
        <v>6.6000000000000003E-2</v>
      </c>
      <c r="U52" s="222">
        <f>ROUND(E52*T52,2)</f>
        <v>7.0000000000000007E-2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119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38</v>
      </c>
      <c r="B53" s="219" t="s">
        <v>199</v>
      </c>
      <c r="C53" s="262" t="s">
        <v>200</v>
      </c>
      <c r="D53" s="221" t="s">
        <v>0</v>
      </c>
      <c r="E53" s="227">
        <v>302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15</v>
      </c>
      <c r="M53" s="230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0</v>
      </c>
      <c r="U53" s="222">
        <f>ROUND(E53*T53,2)</f>
        <v>0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119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39</v>
      </c>
      <c r="B54" s="219" t="s">
        <v>201</v>
      </c>
      <c r="C54" s="262" t="s">
        <v>202</v>
      </c>
      <c r="D54" s="221" t="s">
        <v>132</v>
      </c>
      <c r="E54" s="227">
        <v>2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15</v>
      </c>
      <c r="M54" s="230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1.45</v>
      </c>
      <c r="U54" s="222">
        <f>ROUND(E54*T54,2)</f>
        <v>2.9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119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40</v>
      </c>
      <c r="B55" s="219" t="s">
        <v>203</v>
      </c>
      <c r="C55" s="262" t="s">
        <v>204</v>
      </c>
      <c r="D55" s="221" t="s">
        <v>132</v>
      </c>
      <c r="E55" s="227">
        <v>2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15</v>
      </c>
      <c r="M55" s="230">
        <f>G55*(1+L55/100)</f>
        <v>0</v>
      </c>
      <c r="N55" s="222">
        <v>1.6500000000000001E-2</v>
      </c>
      <c r="O55" s="222">
        <f>ROUND(E55*N55,5)</f>
        <v>3.3000000000000002E-2</v>
      </c>
      <c r="P55" s="222">
        <v>0</v>
      </c>
      <c r="Q55" s="222">
        <f>ROUND(E55*P55,5)</f>
        <v>0</v>
      </c>
      <c r="R55" s="222"/>
      <c r="S55" s="222"/>
      <c r="T55" s="223">
        <v>1.45</v>
      </c>
      <c r="U55" s="222">
        <f>ROUND(E55*T55,2)</f>
        <v>2.9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119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41</v>
      </c>
      <c r="B56" s="219" t="s">
        <v>205</v>
      </c>
      <c r="C56" s="262" t="s">
        <v>206</v>
      </c>
      <c r="D56" s="221" t="s">
        <v>132</v>
      </c>
      <c r="E56" s="227">
        <v>2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15</v>
      </c>
      <c r="M56" s="230">
        <f>G56*(1+L56/100)</f>
        <v>0</v>
      </c>
      <c r="N56" s="222">
        <v>0</v>
      </c>
      <c r="O56" s="222">
        <f>ROUND(E56*N56,5)</f>
        <v>0</v>
      </c>
      <c r="P56" s="222">
        <v>0</v>
      </c>
      <c r="Q56" s="222">
        <f>ROUND(E56*P56,5)</f>
        <v>0</v>
      </c>
      <c r="R56" s="222"/>
      <c r="S56" s="222"/>
      <c r="T56" s="223">
        <v>0.77500000000000002</v>
      </c>
      <c r="U56" s="222">
        <f>ROUND(E56*T56,2)</f>
        <v>1.55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119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114</v>
      </c>
      <c r="B57" s="220" t="s">
        <v>73</v>
      </c>
      <c r="C57" s="263" t="s">
        <v>74</v>
      </c>
      <c r="D57" s="224"/>
      <c r="E57" s="228"/>
      <c r="F57" s="231"/>
      <c r="G57" s="231">
        <f>SUMIF(AE58:AE59,"&lt;&gt;NOR",G58:G59)</f>
        <v>0</v>
      </c>
      <c r="H57" s="231"/>
      <c r="I57" s="231">
        <f>SUM(I58:I59)</f>
        <v>0</v>
      </c>
      <c r="J57" s="231"/>
      <c r="K57" s="231">
        <f>SUM(K58:K59)</f>
        <v>0</v>
      </c>
      <c r="L57" s="231"/>
      <c r="M57" s="231">
        <f>SUM(M58:M59)</f>
        <v>0</v>
      </c>
      <c r="N57" s="225"/>
      <c r="O57" s="225">
        <f>SUM(O58:O59)</f>
        <v>2.5000000000000001E-3</v>
      </c>
      <c r="P57" s="225"/>
      <c r="Q57" s="225">
        <f>SUM(Q58:Q59)</f>
        <v>0.05</v>
      </c>
      <c r="R57" s="225"/>
      <c r="S57" s="225"/>
      <c r="T57" s="226"/>
      <c r="U57" s="225">
        <f>SUM(U58:U59)</f>
        <v>5.4499999999999993</v>
      </c>
      <c r="AE57" t="s">
        <v>115</v>
      </c>
    </row>
    <row r="58" spans="1:60" outlineLevel="1" x14ac:dyDescent="0.2">
      <c r="A58" s="213">
        <v>42</v>
      </c>
      <c r="B58" s="219" t="s">
        <v>207</v>
      </c>
      <c r="C58" s="262" t="s">
        <v>208</v>
      </c>
      <c r="D58" s="221" t="s">
        <v>209</v>
      </c>
      <c r="E58" s="227">
        <v>50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15</v>
      </c>
      <c r="M58" s="230">
        <f>G58*(1+L58/100)</f>
        <v>0</v>
      </c>
      <c r="N58" s="222">
        <v>5.0000000000000002E-5</v>
      </c>
      <c r="O58" s="222">
        <f>ROUND(E58*N58,5)</f>
        <v>2.5000000000000001E-3</v>
      </c>
      <c r="P58" s="222">
        <v>1E-3</v>
      </c>
      <c r="Q58" s="222">
        <f>ROUND(E58*P58,5)</f>
        <v>0.05</v>
      </c>
      <c r="R58" s="222"/>
      <c r="S58" s="222"/>
      <c r="T58" s="223">
        <v>9.7000000000000003E-2</v>
      </c>
      <c r="U58" s="222">
        <f>ROUND(E58*T58,2)</f>
        <v>4.8499999999999996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119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43</v>
      </c>
      <c r="B59" s="219" t="s">
        <v>210</v>
      </c>
      <c r="C59" s="262" t="s">
        <v>211</v>
      </c>
      <c r="D59" s="221" t="s">
        <v>150</v>
      </c>
      <c r="E59" s="227">
        <v>0.2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15</v>
      </c>
      <c r="M59" s="230">
        <f>G59*(1+L59/100)</f>
        <v>0</v>
      </c>
      <c r="N59" s="222">
        <v>0</v>
      </c>
      <c r="O59" s="222">
        <f>ROUND(E59*N59,5)</f>
        <v>0</v>
      </c>
      <c r="P59" s="222">
        <v>0</v>
      </c>
      <c r="Q59" s="222">
        <f>ROUND(E59*P59,5)</f>
        <v>0</v>
      </c>
      <c r="R59" s="222"/>
      <c r="S59" s="222"/>
      <c r="T59" s="223">
        <v>3.016</v>
      </c>
      <c r="U59" s="222">
        <f>ROUND(E59*T59,2)</f>
        <v>0.6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119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14" t="s">
        <v>114</v>
      </c>
      <c r="B60" s="220" t="s">
        <v>75</v>
      </c>
      <c r="C60" s="263" t="s">
        <v>76</v>
      </c>
      <c r="D60" s="224"/>
      <c r="E60" s="228"/>
      <c r="F60" s="231"/>
      <c r="G60" s="231">
        <f>SUMIF(AE61:AE65,"&lt;&gt;NOR",G61:G65)</f>
        <v>0</v>
      </c>
      <c r="H60" s="231"/>
      <c r="I60" s="231">
        <f>SUM(I61:I65)</f>
        <v>0</v>
      </c>
      <c r="J60" s="231"/>
      <c r="K60" s="231">
        <f>SUM(K61:K65)</f>
        <v>0</v>
      </c>
      <c r="L60" s="231"/>
      <c r="M60" s="231">
        <f>SUM(M61:M65)</f>
        <v>0</v>
      </c>
      <c r="N60" s="225"/>
      <c r="O60" s="225">
        <f>SUM(O61:O65)</f>
        <v>1.559E-2</v>
      </c>
      <c r="P60" s="225"/>
      <c r="Q60" s="225">
        <f>SUM(Q61:Q65)</f>
        <v>0</v>
      </c>
      <c r="R60" s="225"/>
      <c r="S60" s="225"/>
      <c r="T60" s="226"/>
      <c r="U60" s="225">
        <f>SUM(U61:U65)</f>
        <v>21.35</v>
      </c>
      <c r="AE60" t="s">
        <v>115</v>
      </c>
    </row>
    <row r="61" spans="1:60" outlineLevel="1" x14ac:dyDescent="0.2">
      <c r="A61" s="213">
        <v>44</v>
      </c>
      <c r="B61" s="219" t="s">
        <v>212</v>
      </c>
      <c r="C61" s="262" t="s">
        <v>213</v>
      </c>
      <c r="D61" s="221" t="s">
        <v>122</v>
      </c>
      <c r="E61" s="227">
        <v>17.92098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15</v>
      </c>
      <c r="M61" s="230">
        <f>G61*(1+L61/100)</f>
        <v>0</v>
      </c>
      <c r="N61" s="222">
        <v>1.0000000000000001E-5</v>
      </c>
      <c r="O61" s="222">
        <f>ROUND(E61*N61,5)</f>
        <v>1.8000000000000001E-4</v>
      </c>
      <c r="P61" s="222">
        <v>0</v>
      </c>
      <c r="Q61" s="222">
        <f>ROUND(E61*P61,5)</f>
        <v>0</v>
      </c>
      <c r="R61" s="222"/>
      <c r="S61" s="222"/>
      <c r="T61" s="223">
        <v>0.34</v>
      </c>
      <c r="U61" s="222">
        <f>ROUND(E61*T61,2)</f>
        <v>6.09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119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45</v>
      </c>
      <c r="B62" s="219" t="s">
        <v>214</v>
      </c>
      <c r="C62" s="262" t="s">
        <v>215</v>
      </c>
      <c r="D62" s="221" t="s">
        <v>122</v>
      </c>
      <c r="E62" s="227">
        <v>17.920999999999999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15</v>
      </c>
      <c r="M62" s="230">
        <f>G62*(1+L62/100)</f>
        <v>0</v>
      </c>
      <c r="N62" s="222">
        <v>4.8999999999999998E-4</v>
      </c>
      <c r="O62" s="222">
        <f>ROUND(E62*N62,5)</f>
        <v>8.7799999999999996E-3</v>
      </c>
      <c r="P62" s="222">
        <v>0</v>
      </c>
      <c r="Q62" s="222">
        <f>ROUND(E62*P62,5)</f>
        <v>0</v>
      </c>
      <c r="R62" s="222"/>
      <c r="S62" s="222"/>
      <c r="T62" s="223">
        <v>0.13</v>
      </c>
      <c r="U62" s="222">
        <f>ROUND(E62*T62,2)</f>
        <v>2.33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119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46</v>
      </c>
      <c r="B63" s="219" t="s">
        <v>216</v>
      </c>
      <c r="C63" s="262" t="s">
        <v>217</v>
      </c>
      <c r="D63" s="221" t="s">
        <v>118</v>
      </c>
      <c r="E63" s="227">
        <v>17.042000000000002</v>
      </c>
      <c r="F63" s="229"/>
      <c r="G63" s="230">
        <f>ROUND(E63*F63,2)</f>
        <v>0</v>
      </c>
      <c r="H63" s="229"/>
      <c r="I63" s="230">
        <f>ROUND(E63*H63,2)</f>
        <v>0</v>
      </c>
      <c r="J63" s="229"/>
      <c r="K63" s="230">
        <f>ROUND(E63*J63,2)</f>
        <v>0</v>
      </c>
      <c r="L63" s="230">
        <v>15</v>
      </c>
      <c r="M63" s="230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0.15</v>
      </c>
      <c r="U63" s="222">
        <f>ROUND(E63*T63,2)</f>
        <v>2.56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119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13">
        <v>47</v>
      </c>
      <c r="B64" s="219" t="s">
        <v>218</v>
      </c>
      <c r="C64" s="262" t="s">
        <v>219</v>
      </c>
      <c r="D64" s="221" t="s">
        <v>122</v>
      </c>
      <c r="E64" s="227">
        <v>17.920999999999999</v>
      </c>
      <c r="F64" s="229"/>
      <c r="G64" s="230">
        <f>ROUND(E64*F64,2)</f>
        <v>0</v>
      </c>
      <c r="H64" s="229"/>
      <c r="I64" s="230">
        <f>ROUND(E64*H64,2)</f>
        <v>0</v>
      </c>
      <c r="J64" s="229"/>
      <c r="K64" s="230">
        <f>ROUND(E64*J64,2)</f>
        <v>0</v>
      </c>
      <c r="L64" s="230">
        <v>15</v>
      </c>
      <c r="M64" s="230">
        <f>G64*(1+L64/100)</f>
        <v>0</v>
      </c>
      <c r="N64" s="222">
        <v>3.6999999999999999E-4</v>
      </c>
      <c r="O64" s="222">
        <f>ROUND(E64*N64,5)</f>
        <v>6.6299999999999996E-3</v>
      </c>
      <c r="P64" s="222">
        <v>0</v>
      </c>
      <c r="Q64" s="222">
        <f>ROUND(E64*P64,5)</f>
        <v>0</v>
      </c>
      <c r="R64" s="222"/>
      <c r="S64" s="222"/>
      <c r="T64" s="223">
        <v>0.56999999999999995</v>
      </c>
      <c r="U64" s="222">
        <f>ROUND(E64*T64,2)</f>
        <v>10.210000000000001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119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48</v>
      </c>
      <c r="B65" s="219" t="s">
        <v>220</v>
      </c>
      <c r="C65" s="262" t="s">
        <v>221</v>
      </c>
      <c r="D65" s="221" t="s">
        <v>150</v>
      </c>
      <c r="E65" s="227">
        <v>6.5000000000000002E-2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15</v>
      </c>
      <c r="M65" s="230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2.44</v>
      </c>
      <c r="U65" s="222">
        <f>ROUND(E65*T65,2)</f>
        <v>0.16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119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14" t="s">
        <v>114</v>
      </c>
      <c r="B66" s="220" t="s">
        <v>77</v>
      </c>
      <c r="C66" s="263" t="s">
        <v>78</v>
      </c>
      <c r="D66" s="224"/>
      <c r="E66" s="228"/>
      <c r="F66" s="231"/>
      <c r="G66" s="231">
        <f>SUMIF(AE67:AE73,"&lt;&gt;NOR",G67:G73)</f>
        <v>0</v>
      </c>
      <c r="H66" s="231"/>
      <c r="I66" s="231">
        <f>SUM(I67:I73)</f>
        <v>0</v>
      </c>
      <c r="J66" s="231"/>
      <c r="K66" s="231">
        <f>SUM(K67:K73)</f>
        <v>0</v>
      </c>
      <c r="L66" s="231"/>
      <c r="M66" s="231">
        <f>SUM(M67:M73)</f>
        <v>0</v>
      </c>
      <c r="N66" s="225"/>
      <c r="O66" s="225">
        <f>SUM(O67:O73)</f>
        <v>5.416E-2</v>
      </c>
      <c r="P66" s="225"/>
      <c r="Q66" s="225">
        <f>SUM(Q67:Q73)</f>
        <v>3.882E-2</v>
      </c>
      <c r="R66" s="225"/>
      <c r="S66" s="225"/>
      <c r="T66" s="226"/>
      <c r="U66" s="225">
        <f>SUM(U67:U73)</f>
        <v>26.78</v>
      </c>
      <c r="AE66" t="s">
        <v>115</v>
      </c>
    </row>
    <row r="67" spans="1:60" outlineLevel="1" x14ac:dyDescent="0.2">
      <c r="A67" s="213">
        <v>49</v>
      </c>
      <c r="B67" s="219" t="s">
        <v>222</v>
      </c>
      <c r="C67" s="262" t="s">
        <v>223</v>
      </c>
      <c r="D67" s="221" t="s">
        <v>122</v>
      </c>
      <c r="E67" s="227">
        <v>38.822828000000001</v>
      </c>
      <c r="F67" s="229"/>
      <c r="G67" s="230">
        <f>ROUND(E67*F67,2)</f>
        <v>0</v>
      </c>
      <c r="H67" s="229"/>
      <c r="I67" s="230">
        <f>ROUND(E67*H67,2)</f>
        <v>0</v>
      </c>
      <c r="J67" s="229"/>
      <c r="K67" s="230">
        <f>ROUND(E67*J67,2)</f>
        <v>0</v>
      </c>
      <c r="L67" s="230">
        <v>15</v>
      </c>
      <c r="M67" s="230">
        <f>G67*(1+L67/100)</f>
        <v>0</v>
      </c>
      <c r="N67" s="222">
        <v>0</v>
      </c>
      <c r="O67" s="222">
        <f>ROUND(E67*N67,5)</f>
        <v>0</v>
      </c>
      <c r="P67" s="222">
        <v>1E-3</v>
      </c>
      <c r="Q67" s="222">
        <f>ROUND(E67*P67,5)</f>
        <v>3.882E-2</v>
      </c>
      <c r="R67" s="222"/>
      <c r="S67" s="222"/>
      <c r="T67" s="223">
        <v>0.255</v>
      </c>
      <c r="U67" s="222">
        <f>ROUND(E67*T67,2)</f>
        <v>9.9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119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>
        <v>50</v>
      </c>
      <c r="B68" s="219" t="s">
        <v>224</v>
      </c>
      <c r="C68" s="262" t="s">
        <v>225</v>
      </c>
      <c r="D68" s="221" t="s">
        <v>122</v>
      </c>
      <c r="E68" s="227">
        <v>19.4114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15</v>
      </c>
      <c r="M68" s="230">
        <f>G68*(1+L68/100)</f>
        <v>0</v>
      </c>
      <c r="N68" s="222">
        <v>0</v>
      </c>
      <c r="O68" s="222">
        <f>ROUND(E68*N68,5)</f>
        <v>0</v>
      </c>
      <c r="P68" s="222">
        <v>0</v>
      </c>
      <c r="Q68" s="222">
        <f>ROUND(E68*P68,5)</f>
        <v>0</v>
      </c>
      <c r="R68" s="222"/>
      <c r="S68" s="222"/>
      <c r="T68" s="223">
        <v>0.14699999999999999</v>
      </c>
      <c r="U68" s="222">
        <f>ROUND(E68*T68,2)</f>
        <v>2.85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119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>
        <v>51</v>
      </c>
      <c r="B69" s="219" t="s">
        <v>226</v>
      </c>
      <c r="C69" s="262" t="s">
        <v>227</v>
      </c>
      <c r="D69" s="221" t="s">
        <v>122</v>
      </c>
      <c r="E69" s="227">
        <v>19.4114</v>
      </c>
      <c r="F69" s="229"/>
      <c r="G69" s="230">
        <f>ROUND(E69*F69,2)</f>
        <v>0</v>
      </c>
      <c r="H69" s="229"/>
      <c r="I69" s="230">
        <f>ROUND(E69*H69,2)</f>
        <v>0</v>
      </c>
      <c r="J69" s="229"/>
      <c r="K69" s="230">
        <f>ROUND(E69*J69,2)</f>
        <v>0</v>
      </c>
      <c r="L69" s="230">
        <v>15</v>
      </c>
      <c r="M69" s="230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4.5999999999999999E-2</v>
      </c>
      <c r="U69" s="222">
        <f>ROUND(E69*T69,2)</f>
        <v>0.89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119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13">
        <v>52</v>
      </c>
      <c r="B70" s="219" t="s">
        <v>228</v>
      </c>
      <c r="C70" s="262" t="s">
        <v>229</v>
      </c>
      <c r="D70" s="221" t="s">
        <v>122</v>
      </c>
      <c r="E70" s="227">
        <v>19.4114</v>
      </c>
      <c r="F70" s="229"/>
      <c r="G70" s="230">
        <f>ROUND(E70*F70,2)</f>
        <v>0</v>
      </c>
      <c r="H70" s="229"/>
      <c r="I70" s="230">
        <f>ROUND(E70*H70,2)</f>
        <v>0</v>
      </c>
      <c r="J70" s="229"/>
      <c r="K70" s="230">
        <f>ROUND(E70*J70,2)</f>
        <v>0</v>
      </c>
      <c r="L70" s="230">
        <v>15</v>
      </c>
      <c r="M70" s="230">
        <f>G70*(1+L70/100)</f>
        <v>0</v>
      </c>
      <c r="N70" s="222">
        <v>2.7100000000000002E-3</v>
      </c>
      <c r="O70" s="222">
        <f>ROUND(E70*N70,5)</f>
        <v>5.2600000000000001E-2</v>
      </c>
      <c r="P70" s="222">
        <v>0</v>
      </c>
      <c r="Q70" s="222">
        <f>ROUND(E70*P70,5)</f>
        <v>0</v>
      </c>
      <c r="R70" s="222"/>
      <c r="S70" s="222"/>
      <c r="T70" s="223">
        <v>0.45</v>
      </c>
      <c r="U70" s="222">
        <f>ROUND(E70*T70,2)</f>
        <v>8.74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119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13">
        <v>53</v>
      </c>
      <c r="B71" s="219" t="s">
        <v>230</v>
      </c>
      <c r="C71" s="262" t="s">
        <v>231</v>
      </c>
      <c r="D71" s="221" t="s">
        <v>118</v>
      </c>
      <c r="E71" s="227">
        <v>19.527999999999999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15</v>
      </c>
      <c r="M71" s="230">
        <f>G71*(1+L71/100)</f>
        <v>0</v>
      </c>
      <c r="N71" s="222">
        <v>8.0000000000000007E-5</v>
      </c>
      <c r="O71" s="222">
        <f>ROUND(E71*N71,5)</f>
        <v>1.56E-3</v>
      </c>
      <c r="P71" s="222">
        <v>0</v>
      </c>
      <c r="Q71" s="222">
        <f>ROUND(E71*P71,5)</f>
        <v>0</v>
      </c>
      <c r="R71" s="222"/>
      <c r="S71" s="222"/>
      <c r="T71" s="223">
        <v>0.13719999999999999</v>
      </c>
      <c r="U71" s="222">
        <f>ROUND(E71*T71,2)</f>
        <v>2.68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119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>
        <v>54</v>
      </c>
      <c r="B72" s="219" t="s">
        <v>232</v>
      </c>
      <c r="C72" s="262" t="s">
        <v>233</v>
      </c>
      <c r="D72" s="221" t="s">
        <v>118</v>
      </c>
      <c r="E72" s="227">
        <v>19.5</v>
      </c>
      <c r="F72" s="229"/>
      <c r="G72" s="230">
        <f>ROUND(E72*F72,2)</f>
        <v>0</v>
      </c>
      <c r="H72" s="229"/>
      <c r="I72" s="230">
        <f>ROUND(E72*H72,2)</f>
        <v>0</v>
      </c>
      <c r="J72" s="229"/>
      <c r="K72" s="230">
        <f>ROUND(E72*J72,2)</f>
        <v>0</v>
      </c>
      <c r="L72" s="230">
        <v>15</v>
      </c>
      <c r="M72" s="230">
        <f>G72*(1+L72/100)</f>
        <v>0</v>
      </c>
      <c r="N72" s="222">
        <v>0</v>
      </c>
      <c r="O72" s="222">
        <f>ROUND(E72*N72,5)</f>
        <v>0</v>
      </c>
      <c r="P72" s="222">
        <v>0</v>
      </c>
      <c r="Q72" s="222">
        <f>ROUND(E72*P72,5)</f>
        <v>0</v>
      </c>
      <c r="R72" s="222"/>
      <c r="S72" s="222"/>
      <c r="T72" s="223">
        <v>3.5000000000000003E-2</v>
      </c>
      <c r="U72" s="222">
        <f>ROUND(E72*T72,2)</f>
        <v>0.68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119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>
        <v>55</v>
      </c>
      <c r="B73" s="219" t="s">
        <v>234</v>
      </c>
      <c r="C73" s="262" t="s">
        <v>235</v>
      </c>
      <c r="D73" s="221" t="s">
        <v>150</v>
      </c>
      <c r="E73" s="227">
        <v>0.93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15</v>
      </c>
      <c r="M73" s="230">
        <f>G73*(1+L73/100)</f>
        <v>0</v>
      </c>
      <c r="N73" s="222">
        <v>0</v>
      </c>
      <c r="O73" s="222">
        <f>ROUND(E73*N73,5)</f>
        <v>0</v>
      </c>
      <c r="P73" s="222">
        <v>0</v>
      </c>
      <c r="Q73" s="222">
        <f>ROUND(E73*P73,5)</f>
        <v>0</v>
      </c>
      <c r="R73" s="222"/>
      <c r="S73" s="222"/>
      <c r="T73" s="223">
        <v>1.1140000000000001</v>
      </c>
      <c r="U73" s="222">
        <f>ROUND(E73*T73,2)</f>
        <v>1.04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119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14" t="s">
        <v>114</v>
      </c>
      <c r="B74" s="220" t="s">
        <v>79</v>
      </c>
      <c r="C74" s="263" t="s">
        <v>80</v>
      </c>
      <c r="D74" s="224"/>
      <c r="E74" s="228"/>
      <c r="F74" s="231"/>
      <c r="G74" s="231">
        <f>SUMIF(AE75:AE77,"&lt;&gt;NOR",G75:G77)</f>
        <v>0</v>
      </c>
      <c r="H74" s="231"/>
      <c r="I74" s="231">
        <f>SUM(I75:I77)</f>
        <v>0</v>
      </c>
      <c r="J74" s="231"/>
      <c r="K74" s="231">
        <f>SUM(K75:K77)</f>
        <v>0</v>
      </c>
      <c r="L74" s="231"/>
      <c r="M74" s="231">
        <f>SUM(M75:M77)</f>
        <v>0</v>
      </c>
      <c r="N74" s="225"/>
      <c r="O74" s="225">
        <f>SUM(O75:O77)</f>
        <v>6.1100000000000008E-3</v>
      </c>
      <c r="P74" s="225"/>
      <c r="Q74" s="225">
        <f>SUM(Q75:Q77)</f>
        <v>0</v>
      </c>
      <c r="R74" s="225"/>
      <c r="S74" s="225"/>
      <c r="T74" s="226"/>
      <c r="U74" s="225">
        <f>SUM(U75:U77)</f>
        <v>12.149999999999999</v>
      </c>
      <c r="AE74" t="s">
        <v>115</v>
      </c>
    </row>
    <row r="75" spans="1:60" outlineLevel="1" x14ac:dyDescent="0.2">
      <c r="A75" s="213">
        <v>56</v>
      </c>
      <c r="B75" s="219" t="s">
        <v>236</v>
      </c>
      <c r="C75" s="262" t="s">
        <v>237</v>
      </c>
      <c r="D75" s="221" t="s">
        <v>122</v>
      </c>
      <c r="E75" s="227">
        <v>8.5551999999999992</v>
      </c>
      <c r="F75" s="229"/>
      <c r="G75" s="230">
        <f>ROUND(E75*F75,2)</f>
        <v>0</v>
      </c>
      <c r="H75" s="229"/>
      <c r="I75" s="230">
        <f>ROUND(E75*H75,2)</f>
        <v>0</v>
      </c>
      <c r="J75" s="229"/>
      <c r="K75" s="230">
        <f>ROUND(E75*J75,2)</f>
        <v>0</v>
      </c>
      <c r="L75" s="230">
        <v>15</v>
      </c>
      <c r="M75" s="230">
        <f>G75*(1+L75/100)</f>
        <v>0</v>
      </c>
      <c r="N75" s="222">
        <v>1.1E-4</v>
      </c>
      <c r="O75" s="222">
        <f>ROUND(E75*N75,5)</f>
        <v>9.3999999999999997E-4</v>
      </c>
      <c r="P75" s="222">
        <v>0</v>
      </c>
      <c r="Q75" s="222">
        <f>ROUND(E75*P75,5)</f>
        <v>0</v>
      </c>
      <c r="R75" s="222"/>
      <c r="S75" s="222"/>
      <c r="T75" s="223">
        <v>0.502</v>
      </c>
      <c r="U75" s="222">
        <f>ROUND(E75*T75,2)</f>
        <v>4.29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119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>
        <v>57</v>
      </c>
      <c r="B76" s="219" t="s">
        <v>238</v>
      </c>
      <c r="C76" s="262" t="s">
        <v>239</v>
      </c>
      <c r="D76" s="221" t="s">
        <v>122</v>
      </c>
      <c r="E76" s="227">
        <v>5.2</v>
      </c>
      <c r="F76" s="229"/>
      <c r="G76" s="230">
        <f>ROUND(E76*F76,2)</f>
        <v>0</v>
      </c>
      <c r="H76" s="229"/>
      <c r="I76" s="230">
        <f>ROUND(E76*H76,2)</f>
        <v>0</v>
      </c>
      <c r="J76" s="229"/>
      <c r="K76" s="230">
        <f>ROUND(E76*J76,2)</f>
        <v>0</v>
      </c>
      <c r="L76" s="230">
        <v>15</v>
      </c>
      <c r="M76" s="230">
        <f>G76*(1+L76/100)</f>
        <v>0</v>
      </c>
      <c r="N76" s="222">
        <v>5.9999999999999995E-4</v>
      </c>
      <c r="O76" s="222">
        <f>ROUND(E76*N76,5)</f>
        <v>3.1199999999999999E-3</v>
      </c>
      <c r="P76" s="222">
        <v>0</v>
      </c>
      <c r="Q76" s="222">
        <f>ROUND(E76*P76,5)</f>
        <v>0</v>
      </c>
      <c r="R76" s="222"/>
      <c r="S76" s="222"/>
      <c r="T76" s="223">
        <v>1.198</v>
      </c>
      <c r="U76" s="222">
        <f>ROUND(E76*T76,2)</f>
        <v>6.23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119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58</v>
      </c>
      <c r="B77" s="219" t="s">
        <v>240</v>
      </c>
      <c r="C77" s="262" t="s">
        <v>241</v>
      </c>
      <c r="D77" s="221" t="s">
        <v>122</v>
      </c>
      <c r="E77" s="227">
        <v>5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15</v>
      </c>
      <c r="M77" s="230">
        <f>G77*(1+L77/100)</f>
        <v>0</v>
      </c>
      <c r="N77" s="222">
        <v>4.0999999999999999E-4</v>
      </c>
      <c r="O77" s="222">
        <f>ROUND(E77*N77,5)</f>
        <v>2.0500000000000002E-3</v>
      </c>
      <c r="P77" s="222">
        <v>0</v>
      </c>
      <c r="Q77" s="222">
        <f>ROUND(E77*P77,5)</f>
        <v>0</v>
      </c>
      <c r="R77" s="222"/>
      <c r="S77" s="222"/>
      <c r="T77" s="223">
        <v>0.32600000000000001</v>
      </c>
      <c r="U77" s="222">
        <f>ROUND(E77*T77,2)</f>
        <v>1.63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119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14" t="s">
        <v>114</v>
      </c>
      <c r="B78" s="220" t="s">
        <v>81</v>
      </c>
      <c r="C78" s="263" t="s">
        <v>82</v>
      </c>
      <c r="D78" s="224"/>
      <c r="E78" s="228"/>
      <c r="F78" s="231"/>
      <c r="G78" s="231">
        <f>SUMIF(AE79:AE80,"&lt;&gt;NOR",G79:G80)</f>
        <v>0</v>
      </c>
      <c r="H78" s="231"/>
      <c r="I78" s="231">
        <f>SUM(I79:I80)</f>
        <v>0</v>
      </c>
      <c r="J78" s="231"/>
      <c r="K78" s="231">
        <f>SUM(K79:K80)</f>
        <v>0</v>
      </c>
      <c r="L78" s="231"/>
      <c r="M78" s="231">
        <f>SUM(M79:M80)</f>
        <v>0</v>
      </c>
      <c r="N78" s="225"/>
      <c r="O78" s="225">
        <f>SUM(O79:O80)</f>
        <v>5.7290000000000001E-2</v>
      </c>
      <c r="P78" s="225"/>
      <c r="Q78" s="225">
        <f>SUM(Q79:Q80)</f>
        <v>0</v>
      </c>
      <c r="R78" s="225"/>
      <c r="S78" s="225"/>
      <c r="T78" s="226"/>
      <c r="U78" s="225">
        <f>SUM(U79:U80)</f>
        <v>27.22</v>
      </c>
      <c r="AE78" t="s">
        <v>115</v>
      </c>
    </row>
    <row r="79" spans="1:60" outlineLevel="1" x14ac:dyDescent="0.2">
      <c r="A79" s="213">
        <v>59</v>
      </c>
      <c r="B79" s="219" t="s">
        <v>242</v>
      </c>
      <c r="C79" s="262" t="s">
        <v>243</v>
      </c>
      <c r="D79" s="221" t="s">
        <v>122</v>
      </c>
      <c r="E79" s="227">
        <v>101.45</v>
      </c>
      <c r="F79" s="229"/>
      <c r="G79" s="230">
        <f>ROUND(E79*F79,2)</f>
        <v>0</v>
      </c>
      <c r="H79" s="229"/>
      <c r="I79" s="230">
        <f>ROUND(E79*H79,2)</f>
        <v>0</v>
      </c>
      <c r="J79" s="229"/>
      <c r="K79" s="230">
        <f>ROUND(E79*J79,2)</f>
        <v>0</v>
      </c>
      <c r="L79" s="230">
        <v>15</v>
      </c>
      <c r="M79" s="230">
        <f>G79*(1+L79/100)</f>
        <v>0</v>
      </c>
      <c r="N79" s="222">
        <v>0</v>
      </c>
      <c r="O79" s="222">
        <f>ROUND(E79*N79,5)</f>
        <v>0</v>
      </c>
      <c r="P79" s="222">
        <v>0</v>
      </c>
      <c r="Q79" s="222">
        <f>ROUND(E79*P79,5)</f>
        <v>0</v>
      </c>
      <c r="R79" s="222"/>
      <c r="S79" s="222"/>
      <c r="T79" s="223">
        <v>6.9709999999999994E-2</v>
      </c>
      <c r="U79" s="222">
        <f>ROUND(E79*T79,2)</f>
        <v>7.07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119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>
        <v>60</v>
      </c>
      <c r="B80" s="219" t="s">
        <v>244</v>
      </c>
      <c r="C80" s="262" t="s">
        <v>245</v>
      </c>
      <c r="D80" s="221" t="s">
        <v>122</v>
      </c>
      <c r="E80" s="227">
        <v>184.80994200000001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15</v>
      </c>
      <c r="M80" s="230">
        <f>G80*(1+L80/100)</f>
        <v>0</v>
      </c>
      <c r="N80" s="222">
        <v>3.1E-4</v>
      </c>
      <c r="O80" s="222">
        <f>ROUND(E80*N80,5)</f>
        <v>5.7290000000000001E-2</v>
      </c>
      <c r="P80" s="222">
        <v>0</v>
      </c>
      <c r="Q80" s="222">
        <f>ROUND(E80*P80,5)</f>
        <v>0</v>
      </c>
      <c r="R80" s="222"/>
      <c r="S80" s="222"/>
      <c r="T80" s="223">
        <v>0.10902000000000001</v>
      </c>
      <c r="U80" s="222">
        <f>ROUND(E80*T80,2)</f>
        <v>20.149999999999999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119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14" t="s">
        <v>114</v>
      </c>
      <c r="B81" s="220" t="s">
        <v>83</v>
      </c>
      <c r="C81" s="263" t="s">
        <v>84</v>
      </c>
      <c r="D81" s="224"/>
      <c r="E81" s="228"/>
      <c r="F81" s="231"/>
      <c r="G81" s="231">
        <f>SUMIF(AE82:AE82,"&lt;&gt;NOR",G82:G82)</f>
        <v>0</v>
      </c>
      <c r="H81" s="231"/>
      <c r="I81" s="231">
        <f>SUM(I82:I82)</f>
        <v>0</v>
      </c>
      <c r="J81" s="231"/>
      <c r="K81" s="231">
        <f>SUM(K82:K82)</f>
        <v>0</v>
      </c>
      <c r="L81" s="231"/>
      <c r="M81" s="231">
        <f>SUM(M82:M82)</f>
        <v>0</v>
      </c>
      <c r="N81" s="225"/>
      <c r="O81" s="225">
        <f>SUM(O82:O82)</f>
        <v>0</v>
      </c>
      <c r="P81" s="225"/>
      <c r="Q81" s="225">
        <f>SUM(Q82:Q82)</f>
        <v>0</v>
      </c>
      <c r="R81" s="225"/>
      <c r="S81" s="225"/>
      <c r="T81" s="226"/>
      <c r="U81" s="225">
        <f>SUM(U82:U82)</f>
        <v>2.33</v>
      </c>
      <c r="AE81" t="s">
        <v>115</v>
      </c>
    </row>
    <row r="82" spans="1:60" outlineLevel="1" x14ac:dyDescent="0.2">
      <c r="A82" s="213">
        <v>61</v>
      </c>
      <c r="B82" s="219" t="s">
        <v>246</v>
      </c>
      <c r="C82" s="262" t="s">
        <v>247</v>
      </c>
      <c r="D82" s="221" t="s">
        <v>122</v>
      </c>
      <c r="E82" s="227">
        <v>19.901499999999999</v>
      </c>
      <c r="F82" s="229"/>
      <c r="G82" s="230">
        <f>ROUND(E82*F82,2)</f>
        <v>0</v>
      </c>
      <c r="H82" s="229"/>
      <c r="I82" s="230">
        <f>ROUND(E82*H82,2)</f>
        <v>0</v>
      </c>
      <c r="J82" s="229"/>
      <c r="K82" s="230">
        <f>ROUND(E82*J82,2)</f>
        <v>0</v>
      </c>
      <c r="L82" s="230">
        <v>15</v>
      </c>
      <c r="M82" s="230">
        <f>G82*(1+L82/100)</f>
        <v>0</v>
      </c>
      <c r="N82" s="222">
        <v>0</v>
      </c>
      <c r="O82" s="222">
        <f>ROUND(E82*N82,5)</f>
        <v>0</v>
      </c>
      <c r="P82" s="222">
        <v>0</v>
      </c>
      <c r="Q82" s="222">
        <f>ROUND(E82*P82,5)</f>
        <v>0</v>
      </c>
      <c r="R82" s="222"/>
      <c r="S82" s="222"/>
      <c r="T82" s="223">
        <v>0.11700000000000001</v>
      </c>
      <c r="U82" s="222">
        <f>ROUND(E82*T82,2)</f>
        <v>2.33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119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14" t="s">
        <v>114</v>
      </c>
      <c r="B83" s="220" t="s">
        <v>85</v>
      </c>
      <c r="C83" s="263" t="s">
        <v>86</v>
      </c>
      <c r="D83" s="224"/>
      <c r="E83" s="228"/>
      <c r="F83" s="231"/>
      <c r="G83" s="231">
        <f>SUMIF(AE84:AE87,"&lt;&gt;NOR",G84:G87)</f>
        <v>0</v>
      </c>
      <c r="H83" s="231"/>
      <c r="I83" s="231">
        <f>SUM(I84:I87)</f>
        <v>0</v>
      </c>
      <c r="J83" s="231"/>
      <c r="K83" s="231">
        <f>SUM(K84:K87)</f>
        <v>0</v>
      </c>
      <c r="L83" s="231"/>
      <c r="M83" s="231">
        <f>SUM(M84:M87)</f>
        <v>0</v>
      </c>
      <c r="N83" s="225"/>
      <c r="O83" s="225">
        <f>SUM(O84:O87)</f>
        <v>200</v>
      </c>
      <c r="P83" s="225"/>
      <c r="Q83" s="225">
        <f>SUM(Q84:Q87)</f>
        <v>0</v>
      </c>
      <c r="R83" s="225"/>
      <c r="S83" s="225"/>
      <c r="T83" s="226"/>
      <c r="U83" s="225">
        <f>SUM(U84:U87)</f>
        <v>80</v>
      </c>
      <c r="AE83" t="s">
        <v>115</v>
      </c>
    </row>
    <row r="84" spans="1:60" outlineLevel="1" x14ac:dyDescent="0.2">
      <c r="A84" s="213">
        <v>62</v>
      </c>
      <c r="B84" s="219" t="s">
        <v>248</v>
      </c>
      <c r="C84" s="262" t="s">
        <v>249</v>
      </c>
      <c r="D84" s="221" t="s">
        <v>137</v>
      </c>
      <c r="E84" s="227">
        <v>1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15</v>
      </c>
      <c r="M84" s="230">
        <f>G84*(1+L84/100)</f>
        <v>0</v>
      </c>
      <c r="N84" s="222">
        <v>200</v>
      </c>
      <c r="O84" s="222">
        <f>ROUND(E84*N84,5)</f>
        <v>200</v>
      </c>
      <c r="P84" s="222">
        <v>0</v>
      </c>
      <c r="Q84" s="222">
        <f>ROUND(E84*P84,5)</f>
        <v>0</v>
      </c>
      <c r="R84" s="222"/>
      <c r="S84" s="222"/>
      <c r="T84" s="223">
        <v>80</v>
      </c>
      <c r="U84" s="222">
        <f>ROUND(E84*T84,2)</f>
        <v>80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119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>
        <v>63</v>
      </c>
      <c r="B85" s="219" t="s">
        <v>250</v>
      </c>
      <c r="C85" s="272" t="s">
        <v>251</v>
      </c>
      <c r="D85" s="221"/>
      <c r="E85" s="227">
        <v>0</v>
      </c>
      <c r="F85" s="229"/>
      <c r="G85" s="230">
        <f>ROUND(E85*F85,2)</f>
        <v>0</v>
      </c>
      <c r="H85" s="229"/>
      <c r="I85" s="230">
        <f>ROUND(E85*H85,2)</f>
        <v>0</v>
      </c>
      <c r="J85" s="229"/>
      <c r="K85" s="230">
        <f>ROUND(E85*J85,2)</f>
        <v>0</v>
      </c>
      <c r="L85" s="230">
        <v>15</v>
      </c>
      <c r="M85" s="230">
        <f>G85*(1+L85/100)</f>
        <v>0</v>
      </c>
      <c r="N85" s="222">
        <v>0</v>
      </c>
      <c r="O85" s="222">
        <f>ROUND(E85*N85,5)</f>
        <v>0</v>
      </c>
      <c r="P85" s="222">
        <v>0</v>
      </c>
      <c r="Q85" s="222">
        <f>ROUND(E85*P85,5)</f>
        <v>0</v>
      </c>
      <c r="R85" s="222"/>
      <c r="S85" s="222"/>
      <c r="T85" s="223">
        <v>0</v>
      </c>
      <c r="U85" s="222">
        <f>ROUND(E85*T85,2)</f>
        <v>0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119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>
        <v>64</v>
      </c>
      <c r="B86" s="219" t="s">
        <v>250</v>
      </c>
      <c r="C86" s="272" t="s">
        <v>252</v>
      </c>
      <c r="D86" s="221"/>
      <c r="E86" s="227">
        <v>0</v>
      </c>
      <c r="F86" s="229"/>
      <c r="G86" s="230">
        <f>ROUND(E86*F86,2)</f>
        <v>0</v>
      </c>
      <c r="H86" s="229"/>
      <c r="I86" s="230">
        <f>ROUND(E86*H86,2)</f>
        <v>0</v>
      </c>
      <c r="J86" s="229"/>
      <c r="K86" s="230">
        <f>ROUND(E86*J86,2)</f>
        <v>0</v>
      </c>
      <c r="L86" s="230">
        <v>15</v>
      </c>
      <c r="M86" s="230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0</v>
      </c>
      <c r="U86" s="222">
        <f>ROUND(E86*T86,2)</f>
        <v>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119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>
        <v>65</v>
      </c>
      <c r="B87" s="219" t="s">
        <v>250</v>
      </c>
      <c r="C87" s="272" t="s">
        <v>253</v>
      </c>
      <c r="D87" s="221"/>
      <c r="E87" s="227">
        <v>0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15</v>
      </c>
      <c r="M87" s="230">
        <f>G87*(1+L87/100)</f>
        <v>0</v>
      </c>
      <c r="N87" s="222">
        <v>0</v>
      </c>
      <c r="O87" s="222">
        <f>ROUND(E87*N87,5)</f>
        <v>0</v>
      </c>
      <c r="P87" s="222">
        <v>0</v>
      </c>
      <c r="Q87" s="222">
        <f>ROUND(E87*P87,5)</f>
        <v>0</v>
      </c>
      <c r="R87" s="222"/>
      <c r="S87" s="222"/>
      <c r="T87" s="223">
        <v>1</v>
      </c>
      <c r="U87" s="222">
        <f>ROUND(E87*T87,2)</f>
        <v>0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119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14" t="s">
        <v>114</v>
      </c>
      <c r="B88" s="220" t="s">
        <v>87</v>
      </c>
      <c r="C88" s="263" t="s">
        <v>26</v>
      </c>
      <c r="D88" s="224"/>
      <c r="E88" s="228"/>
      <c r="F88" s="231"/>
      <c r="G88" s="231">
        <f>SUMIF(AE89:AE89,"&lt;&gt;NOR",G89:G89)</f>
        <v>0</v>
      </c>
      <c r="H88" s="231"/>
      <c r="I88" s="231">
        <f>SUM(I89:I89)</f>
        <v>0</v>
      </c>
      <c r="J88" s="231"/>
      <c r="K88" s="231">
        <f>SUM(K89:K89)</f>
        <v>0</v>
      </c>
      <c r="L88" s="231"/>
      <c r="M88" s="231">
        <f>SUM(M89:M89)</f>
        <v>0</v>
      </c>
      <c r="N88" s="225"/>
      <c r="O88" s="225">
        <f>SUM(O89:O89)</f>
        <v>0</v>
      </c>
      <c r="P88" s="225"/>
      <c r="Q88" s="225">
        <f>SUM(Q89:Q89)</f>
        <v>0</v>
      </c>
      <c r="R88" s="225"/>
      <c r="S88" s="225"/>
      <c r="T88" s="226"/>
      <c r="U88" s="225">
        <f>SUM(U89:U89)</f>
        <v>0</v>
      </c>
      <c r="AE88" t="s">
        <v>115</v>
      </c>
    </row>
    <row r="89" spans="1:60" outlineLevel="1" x14ac:dyDescent="0.2">
      <c r="A89" s="240">
        <v>66</v>
      </c>
      <c r="B89" s="241" t="s">
        <v>254</v>
      </c>
      <c r="C89" s="264" t="s">
        <v>255</v>
      </c>
      <c r="D89" s="242" t="s">
        <v>256</v>
      </c>
      <c r="E89" s="243">
        <v>1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6">
        <v>0</v>
      </c>
      <c r="O89" s="246">
        <f>ROUND(E89*N89,5)</f>
        <v>0</v>
      </c>
      <c r="P89" s="246">
        <v>0</v>
      </c>
      <c r="Q89" s="246">
        <f>ROUND(E89*P89,5)</f>
        <v>0</v>
      </c>
      <c r="R89" s="246"/>
      <c r="S89" s="246"/>
      <c r="T89" s="247">
        <v>0</v>
      </c>
      <c r="U89" s="246">
        <f>ROUND(E89*T89,2)</f>
        <v>0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119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6"/>
      <c r="B90" s="7" t="s">
        <v>250</v>
      </c>
      <c r="C90" s="265" t="s">
        <v>250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C90">
        <v>15</v>
      </c>
      <c r="AD90">
        <v>21</v>
      </c>
    </row>
    <row r="91" spans="1:60" x14ac:dyDescent="0.2">
      <c r="A91" s="248"/>
      <c r="B91" s="249">
        <v>26</v>
      </c>
      <c r="C91" s="266" t="s">
        <v>250</v>
      </c>
      <c r="D91" s="250"/>
      <c r="E91" s="250"/>
      <c r="F91" s="250"/>
      <c r="G91" s="261">
        <f>G8+G14+G16+G20+G24+G33+G35+G42+G57+G60+G66+G74+G78+G81+G83+G88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AC91">
        <f>SUMIF(L7:L89,AC90,G7:G89)</f>
        <v>0</v>
      </c>
      <c r="AD91">
        <f>SUMIF(L7:L89,AD90,G7:G89)</f>
        <v>0</v>
      </c>
      <c r="AE91" t="s">
        <v>257</v>
      </c>
    </row>
    <row r="92" spans="1:60" x14ac:dyDescent="0.2">
      <c r="A92" s="6"/>
      <c r="B92" s="7" t="s">
        <v>250</v>
      </c>
      <c r="C92" s="265" t="s">
        <v>250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6"/>
      <c r="B93" s="7" t="s">
        <v>250</v>
      </c>
      <c r="C93" s="265" t="s">
        <v>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51">
        <v>33</v>
      </c>
      <c r="B94" s="251"/>
      <c r="C94" s="26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252"/>
      <c r="B95" s="253"/>
      <c r="C95" s="268"/>
      <c r="D95" s="253"/>
      <c r="E95" s="253"/>
      <c r="F95" s="253"/>
      <c r="G95" s="25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E95" t="s">
        <v>258</v>
      </c>
    </row>
    <row r="96" spans="1:60" x14ac:dyDescent="0.2">
      <c r="A96" s="255"/>
      <c r="B96" s="256"/>
      <c r="C96" s="269"/>
      <c r="D96" s="256"/>
      <c r="E96" s="256"/>
      <c r="F96" s="256"/>
      <c r="G96" s="25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255"/>
      <c r="B97" s="256"/>
      <c r="C97" s="269"/>
      <c r="D97" s="256"/>
      <c r="E97" s="256"/>
      <c r="F97" s="256"/>
      <c r="G97" s="25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55"/>
      <c r="B98" s="256"/>
      <c r="C98" s="269"/>
      <c r="D98" s="256"/>
      <c r="E98" s="256"/>
      <c r="F98" s="256"/>
      <c r="G98" s="25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58"/>
      <c r="B99" s="259"/>
      <c r="C99" s="270"/>
      <c r="D99" s="259"/>
      <c r="E99" s="259"/>
      <c r="F99" s="259"/>
      <c r="G99" s="26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6"/>
      <c r="B100" s="7" t="s">
        <v>250</v>
      </c>
      <c r="C100" s="265" t="s">
        <v>250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C101" s="271"/>
      <c r="AE101" t="s">
        <v>259</v>
      </c>
    </row>
  </sheetData>
  <mergeCells count="6">
    <mergeCell ref="A1:G1"/>
    <mergeCell ref="C2:G2"/>
    <mergeCell ref="C3:G3"/>
    <mergeCell ref="C4:G4"/>
    <mergeCell ref="A94:C94"/>
    <mergeCell ref="A95:G99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2020-12-20T18:18:29Z</dcterms:modified>
</cp:coreProperties>
</file>