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Botanicka 39_byt 6_zahajit soutez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Pol'!$A$1:$U$44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4" i="12" l="1"/>
  <c r="F39" i="1" s="1"/>
  <c r="AD34" i="12"/>
  <c r="G39" i="1" s="1"/>
  <c r="G40" i="1" s="1"/>
  <c r="G25" i="1" s="1"/>
  <c r="G26" i="1" s="1"/>
  <c r="G8" i="12"/>
  <c r="I47" i="1" s="1"/>
  <c r="G9" i="12"/>
  <c r="M9" i="12" s="1"/>
  <c r="I9" i="12"/>
  <c r="K9" i="12"/>
  <c r="O9" i="12"/>
  <c r="O8" i="12" s="1"/>
  <c r="Q9" i="12"/>
  <c r="U9" i="12"/>
  <c r="U8" i="12" s="1"/>
  <c r="G10" i="12"/>
  <c r="I10" i="12"/>
  <c r="K10" i="12"/>
  <c r="M10" i="12"/>
  <c r="O10" i="12"/>
  <c r="Q10" i="12"/>
  <c r="U10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6" i="12"/>
  <c r="G12" i="12" s="1"/>
  <c r="I48" i="1" s="1"/>
  <c r="I16" i="12"/>
  <c r="K16" i="12"/>
  <c r="O16" i="12"/>
  <c r="O12" i="12" s="1"/>
  <c r="Q16" i="12"/>
  <c r="U16" i="12"/>
  <c r="G17" i="12"/>
  <c r="M17" i="12" s="1"/>
  <c r="I17" i="12"/>
  <c r="K17" i="12"/>
  <c r="O17" i="12"/>
  <c r="Q17" i="12"/>
  <c r="U17" i="12"/>
  <c r="G18" i="12"/>
  <c r="I49" i="1" s="1"/>
  <c r="K18" i="12"/>
  <c r="G19" i="12"/>
  <c r="I19" i="12"/>
  <c r="I18" i="12" s="1"/>
  <c r="K19" i="12"/>
  <c r="M19" i="12"/>
  <c r="M18" i="12" s="1"/>
  <c r="O19" i="12"/>
  <c r="O18" i="12" s="1"/>
  <c r="Q19" i="12"/>
  <c r="Q18" i="12" s="1"/>
  <c r="U19" i="12"/>
  <c r="U18" i="12" s="1"/>
  <c r="G20" i="12"/>
  <c r="I50" i="1" s="1"/>
  <c r="G21" i="12"/>
  <c r="I21" i="12"/>
  <c r="K21" i="12"/>
  <c r="M21" i="12"/>
  <c r="O21" i="12"/>
  <c r="O20" i="12" s="1"/>
  <c r="Q21" i="12"/>
  <c r="Q20" i="12" s="1"/>
  <c r="U21" i="12"/>
  <c r="G22" i="12"/>
  <c r="M22" i="12" s="1"/>
  <c r="I22" i="12"/>
  <c r="K22" i="12"/>
  <c r="K20" i="12" s="1"/>
  <c r="O22" i="12"/>
  <c r="Q22" i="12"/>
  <c r="U22" i="12"/>
  <c r="G24" i="12"/>
  <c r="G23" i="12" s="1"/>
  <c r="I51" i="1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I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Q29" i="12" s="1"/>
  <c r="U32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I16" i="1" l="1"/>
  <c r="I17" i="1"/>
  <c r="I21" i="1" s="1"/>
  <c r="F40" i="1"/>
  <c r="H39" i="1"/>
  <c r="I39" i="1" s="1"/>
  <c r="I40" i="1" s="1"/>
  <c r="J39" i="1" s="1"/>
  <c r="J40" i="1" s="1"/>
  <c r="K8" i="12"/>
  <c r="Q23" i="12"/>
  <c r="O29" i="12"/>
  <c r="O23" i="12"/>
  <c r="Q8" i="12"/>
  <c r="I8" i="12"/>
  <c r="K23" i="12"/>
  <c r="I23" i="12"/>
  <c r="U20" i="12"/>
  <c r="I20" i="12"/>
  <c r="M8" i="12"/>
  <c r="U12" i="12"/>
  <c r="Q12" i="12"/>
  <c r="U29" i="12"/>
  <c r="K12" i="12"/>
  <c r="I12" i="12"/>
  <c r="K29" i="12"/>
  <c r="U23" i="12"/>
  <c r="G28" i="1"/>
  <c r="G23" i="1"/>
  <c r="M29" i="12"/>
  <c r="M20" i="12"/>
  <c r="G29" i="12"/>
  <c r="I52" i="1" s="1"/>
  <c r="I53" i="1" s="1"/>
  <c r="M24" i="12"/>
  <c r="M23" i="12" s="1"/>
  <c r="M16" i="12"/>
  <c r="M12" i="12" s="1"/>
  <c r="G34" i="12" l="1"/>
  <c r="H40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<sst xmlns="http://schemas.openxmlformats.org/spreadsheetml/2006/main" count="236" uniqueCount="144">
  <si>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</si>
  <si>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</si>
  <si>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</si>
  <si>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</si>
  <si>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</si>
  <si>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</si>
  <si>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</si>
  <si>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</si>
  <si>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</si>
  <si>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</si>
  <si>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</si>
  <si>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</si>
  <si>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</si>
  <si>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</si>
  <si>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</si>
  <si>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</si>
  <si>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</si>
  <si>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</si>
  <si>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</si>
  <si>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</si>
  <si>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</si>
  <si>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</si>
  <si>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</si>
  <si>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</si>
  <si>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</si>
  <si>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</si>
  <si>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</si>
  <si>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</si>
  <si>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</si>
  <si>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</si>
  <si>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</si>
  <si>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</si>
  <si>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</si>
  <si>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</si>
  <si>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</si>
  <si>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</si>
  <si>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</si>
  <si>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</si>
  <si>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</si>
  <si>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</si>
  <si>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</si>
  <si>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</si>
  <si>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</si>
  <si>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</si>
  <si>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</si>
  <si>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</si>
  <si>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Botanická 39, byt č. 6</t>
  </si>
  <si>
    <t>Statutární město Brno</t>
  </si>
  <si>
    <t>Dominikánské náměstí 196/1</t>
  </si>
  <si>
    <t>Brno-Brno město</t>
  </si>
  <si>
    <t>602 00</t>
  </si>
  <si>
    <t>44992785</t>
  </si>
  <si>
    <t>CZ44992785</t>
  </si>
  <si>
    <t>Celkem za stavbu</t>
  </si>
  <si>
    <t>CZK</t>
  </si>
  <si>
    <t>Rekapitulace dílů</t>
  </si>
  <si>
    <t>Typ dílu</t>
  </si>
  <si>
    <t>95</t>
  </si>
  <si>
    <t>Dokončovací kce na pozem.stav.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</si>
  <si>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</si>
  <si>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</si>
  <si>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</si>
  <si>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</si>
  <si>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</si>
  <si>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</si>
  <si>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</si>
  <si>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</si>
  <si>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</si>
  <si>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</si>
  <si>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</si>
  <si>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</si>
  <si>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</si>
  <si>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</si>
  <si>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</si>
  <si>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</si>
  <si>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</si>
  <si>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</si>
  <si>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</si>
  <si>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</si>
  <si>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</si>
  <si>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</si>
  <si>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</si>
  <si>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</si>
  <si>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</si>
  <si>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</si>
  <si>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</si>
  <si>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</si>
  <si>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</si>
  <si>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</si>
  <si>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</si>
  <si>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</si>
  <si>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</si>
  <si>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</si>
  <si>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</si>
  <si>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</si>
  <si>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</si>
  <si>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</si>
  <si>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</si>
  <si>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952901111R00</t>
  </si>
  <si>
    <t>Vyčištění budov o výšce podlaží do 4 m</t>
  </si>
  <si>
    <t>m2</t>
  </si>
  <si>
    <t>POL1_0</t>
  </si>
  <si>
    <t>952902110R00</t>
  </si>
  <si>
    <t>Čištění zametáním v místnostech a chodbách</t>
  </si>
  <si>
    <t>95290</t>
  </si>
  <si>
    <t>Zednické výpomoci</t>
  </si>
  <si>
    <t>766661112R00</t>
  </si>
  <si>
    <t>Montáž dveří do zárubně,otevíravých 1kř.do 0,8 m</t>
  </si>
  <si>
    <t>kus</t>
  </si>
  <si>
    <t>Dodávka dveřního křídla, 2/3 prosklemí P</t>
  </si>
  <si>
    <t>766669913R00</t>
  </si>
  <si>
    <t>Dodávka a mont. okopného plechu</t>
  </si>
  <si>
    <t>766670021R00</t>
  </si>
  <si>
    <t>Montáž kliky a štítku</t>
  </si>
  <si>
    <t>998766104R00</t>
  </si>
  <si>
    <t>Přesun hmot pro truhlářské konstr., výšky do 36 m</t>
  </si>
  <si>
    <t>t</t>
  </si>
  <si>
    <t>767647911R00</t>
  </si>
  <si>
    <t>Oprava dveří - výměna zámku</t>
  </si>
  <si>
    <t>775511800R00</t>
  </si>
  <si>
    <t>Demontáž podlah vlysových lepených včetně lišt</t>
  </si>
  <si>
    <t>998775104R00</t>
  </si>
  <si>
    <t>Přesun hmot pro podlahy vlysové, výšky do 36 m</t>
  </si>
  <si>
    <t>776101121R00</t>
  </si>
  <si>
    <t>Provedení penetrace podkladu</t>
  </si>
  <si>
    <t>776101115R00</t>
  </si>
  <si>
    <t>Vyrovnání podkladů samonivelační hmotou</t>
  </si>
  <si>
    <t>776521200RU3</t>
  </si>
  <si>
    <t>Lepení povlakových podlah z dílců PVC a CV (vinyl), včetně čtverců Dynamik 608/608/1,7 mm</t>
  </si>
  <si>
    <t>776421100RU1</t>
  </si>
  <si>
    <t>Lepení podlahových soklíků z PVC a vinylu, včetně dodávky soklíku PVC</t>
  </si>
  <si>
    <t>m</t>
  </si>
  <si>
    <t>998776104R00</t>
  </si>
  <si>
    <t>Přesun hmot pro podlahy povlakové, výšky do 36 m</t>
  </si>
  <si>
    <t>784402801R00</t>
  </si>
  <si>
    <t>Odstranění malby oškrábáním v místnosti H do 3,8 m</t>
  </si>
  <si>
    <t>784191201R00</t>
  </si>
  <si>
    <t>Penetrace podkladu hloubková Primalex 1x</t>
  </si>
  <si>
    <t>784195422R00</t>
  </si>
  <si>
    <t>Malba Primalex Polar, barva, bez penetrace, 2 x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</si>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</sst>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SUMIF(F47:F52,A16,I47:I52)+SUMIF(F47:F52,"PSU",I47:I52)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SUMIF(F47:F52,A17,I47:I52)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SUMIF(F47:F52,A18,I47:I52)</f>
        <v>0</v>
      </c>
      <c r="J18" s="221"/>
    </row>
    <row r="19" spans="1:10" ht="23.25" customHeight="1" x14ac:dyDescent="0.2">
      <c r="A19" s="141" t="s">
        <v>69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SUMIF(F47:F52,A19,I47:I52)</f>
        <v>0</v>
      </c>
      <c r="J19" s="221"/>
    </row>
    <row r="20" spans="1:10" ht="23.25" customHeight="1" x14ac:dyDescent="0.2">
      <c r="A20" s="141" t="s">
        <v>70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SUMIF(F47:F52,A20,I47:I52)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44284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07"/>
      <c r="D39" s="208"/>
      <c r="E39" s="208"/>
      <c r="F39" s="108">
        <f>' Pol'!AC34</f>
        <v>0</v>
      </c>
      <c r="G39" s="109">
        <f>' Pol'!AD34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53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57</v>
      </c>
      <c r="C47" s="214" t="s">
        <v>58</v>
      </c>
      <c r="D47" s="215"/>
      <c r="E47" s="215"/>
      <c r="F47" s="132" t="s">
        <v>23</v>
      </c>
      <c r="G47" s="133"/>
      <c r="H47" s="133"/>
      <c r="I47" s="213">
        <f>' Pol'!G8</f>
        <v>0</v>
      </c>
      <c r="J47" s="213"/>
    </row>
    <row r="48" spans="1:10" ht="25.5" customHeight="1" x14ac:dyDescent="0.2">
      <c r="A48" s="122"/>
      <c r="B48" s="124" t="s">
        <v>59</v>
      </c>
      <c r="C48" s="205" t="s">
        <v>60</v>
      </c>
      <c r="D48" s="206"/>
      <c r="E48" s="206"/>
      <c r="F48" s="134" t="s">
        <v>24</v>
      </c>
      <c r="G48" s="135"/>
      <c r="H48" s="135"/>
      <c r="I48" s="204">
        <f>' Pol'!G12</f>
        <v>0</v>
      </c>
      <c r="J48" s="204"/>
    </row>
    <row r="49" spans="1:10" ht="25.5" customHeight="1" x14ac:dyDescent="0.2">
      <c r="A49" s="122"/>
      <c r="B49" s="124" t="s">
        <v>61</v>
      </c>
      <c r="C49" s="205" t="s">
        <v>62</v>
      </c>
      <c r="D49" s="206"/>
      <c r="E49" s="206"/>
      <c r="F49" s="134" t="s">
        <v>24</v>
      </c>
      <c r="G49" s="135"/>
      <c r="H49" s="135"/>
      <c r="I49" s="204">
        <f>' Pol'!G18</f>
        <v>0</v>
      </c>
      <c r="J49" s="204"/>
    </row>
    <row r="50" spans="1:10" ht="25.5" customHeight="1" x14ac:dyDescent="0.2">
      <c r="A50" s="122"/>
      <c r="B50" s="124" t="s">
        <v>63</v>
      </c>
      <c r="C50" s="205" t="s">
        <v>64</v>
      </c>
      <c r="D50" s="206"/>
      <c r="E50" s="206"/>
      <c r="F50" s="134" t="s">
        <v>24</v>
      </c>
      <c r="G50" s="135"/>
      <c r="H50" s="135"/>
      <c r="I50" s="204">
        <f>' Pol'!G20</f>
        <v>0</v>
      </c>
      <c r="J50" s="204"/>
    </row>
    <row r="51" spans="1:10" ht="25.5" customHeight="1" x14ac:dyDescent="0.2">
      <c r="A51" s="122"/>
      <c r="B51" s="124" t="s">
        <v>65</v>
      </c>
      <c r="C51" s="205" t="s">
        <v>66</v>
      </c>
      <c r="D51" s="206"/>
      <c r="E51" s="206"/>
      <c r="F51" s="134" t="s">
        <v>24</v>
      </c>
      <c r="G51" s="135"/>
      <c r="H51" s="135"/>
      <c r="I51" s="204">
        <f>' Pol'!G23</f>
        <v>0</v>
      </c>
      <c r="J51" s="204"/>
    </row>
    <row r="52" spans="1:10" ht="25.5" customHeight="1" x14ac:dyDescent="0.2">
      <c r="A52" s="122"/>
      <c r="B52" s="131" t="s">
        <v>67</v>
      </c>
      <c r="C52" s="201" t="s">
        <v>68</v>
      </c>
      <c r="D52" s="202"/>
      <c r="E52" s="202"/>
      <c r="F52" s="136" t="s">
        <v>24</v>
      </c>
      <c r="G52" s="137"/>
      <c r="H52" s="137"/>
      <c r="I52" s="200">
        <f>' Pol'!G29</f>
        <v>0</v>
      </c>
      <c r="J52" s="200"/>
    </row>
    <row r="53" spans="1:10" ht="25.5" customHeight="1" x14ac:dyDescent="0.2">
      <c r="A53" s="123"/>
      <c r="B53" s="127" t="s">
        <v>1</v>
      </c>
      <c r="C53" s="127"/>
      <c r="D53" s="128"/>
      <c r="E53" s="128"/>
      <c r="F53" s="138"/>
      <c r="G53" s="139"/>
      <c r="H53" s="139"/>
      <c r="I53" s="203">
        <f>SUM(I47:I52)</f>
        <v>0</v>
      </c>
      <c r="J53" s="203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4"/>
  <sheetViews>
    <sheetView workbookViewId="0">
      <selection activeCell="A37" sqref="A37:C37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72</v>
      </c>
    </row>
    <row r="2" spans="1:60" ht="24.95" customHeight="1" x14ac:dyDescent="0.2">
      <c r="A2" s="145" t="s">
        <v>71</v>
      </c>
      <c r="B2" s="143"/>
      <c r="C2" s="252" t="s">
        <v>46</v>
      </c>
      <c r="D2" s="253"/>
      <c r="E2" s="253"/>
      <c r="F2" s="253"/>
      <c r="G2" s="254"/>
      <c r="AE2" t="s">
        <v>73</v>
      </c>
    </row>
    <row r="3" spans="1:60" ht="24.9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74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75</v>
      </c>
    </row>
    <row r="5" spans="1:60" hidden="1" x14ac:dyDescent="0.2">
      <c r="A5" s="147" t="s">
        <v>76</v>
      </c>
      <c r="B5" s="148"/>
      <c r="C5" s="149"/>
      <c r="D5" s="150"/>
      <c r="E5" s="150"/>
      <c r="F5" s="150"/>
      <c r="G5" s="151"/>
      <c r="AE5" t="s">
        <v>77</v>
      </c>
    </row>
    <row r="7" spans="1:60" ht="38.25" x14ac:dyDescent="0.2">
      <c r="A7" s="156" t="s">
        <v>78</v>
      </c>
      <c r="B7" s="157" t="s">
        <v>79</v>
      </c>
      <c r="C7" s="157" t="s">
        <v>80</v>
      </c>
      <c r="D7" s="156" t="s">
        <v>81</v>
      </c>
      <c r="E7" s="156" t="s">
        <v>82</v>
      </c>
      <c r="F7" s="152" t="s">
        <v>83</v>
      </c>
      <c r="G7" s="173" t="s">
        <v>28</v>
      </c>
      <c r="H7" s="174" t="s">
        <v>29</v>
      </c>
      <c r="I7" s="174" t="s">
        <v>84</v>
      </c>
      <c r="J7" s="174" t="s">
        <v>30</v>
      </c>
      <c r="K7" s="174" t="s">
        <v>85</v>
      </c>
      <c r="L7" s="174" t="s">
        <v>86</v>
      </c>
      <c r="M7" s="174" t="s">
        <v>87</v>
      </c>
      <c r="N7" s="174" t="s">
        <v>88</v>
      </c>
      <c r="O7" s="174" t="s">
        <v>89</v>
      </c>
      <c r="P7" s="174" t="s">
        <v>90</v>
      </c>
      <c r="Q7" s="174" t="s">
        <v>91</v>
      </c>
      <c r="R7" s="174" t="s">
        <v>92</v>
      </c>
      <c r="S7" s="174" t="s">
        <v>93</v>
      </c>
      <c r="T7" s="174" t="s">
        <v>94</v>
      </c>
      <c r="U7" s="159" t="s">
        <v>95</v>
      </c>
    </row>
    <row r="8" spans="1:60" x14ac:dyDescent="0.2">
      <c r="A8" s="175" t="s">
        <v>96</v>
      </c>
      <c r="B8" s="176" t="s">
        <v>57</v>
      </c>
      <c r="C8" s="177" t="s">
        <v>58</v>
      </c>
      <c r="D8" s="178"/>
      <c r="E8" s="179"/>
      <c r="F8" s="180"/>
      <c r="G8" s="180">
        <f>SUMIF(AE9:AE11,"&lt;&gt;NOR",G9:G11)</f>
        <v>0</v>
      </c>
      <c r="H8" s="180"/>
      <c r="I8" s="180">
        <f>SUM(I9:I11)</f>
        <v>0</v>
      </c>
      <c r="J8" s="180"/>
      <c r="K8" s="180">
        <f>SUM(K9:K11)</f>
        <v>0</v>
      </c>
      <c r="L8" s="180"/>
      <c r="M8" s="180">
        <f>SUM(M9:M11)</f>
        <v>0</v>
      </c>
      <c r="N8" s="158"/>
      <c r="O8" s="158">
        <f>SUM(O9:O11)</f>
        <v>1.64E-3</v>
      </c>
      <c r="P8" s="158"/>
      <c r="Q8" s="158">
        <f>SUM(Q9:Q11)</f>
        <v>0</v>
      </c>
      <c r="R8" s="158"/>
      <c r="S8" s="158"/>
      <c r="T8" s="175"/>
      <c r="U8" s="158">
        <f>SUM(U9:U11)</f>
        <v>18.529999999999998</v>
      </c>
      <c r="AE8" t="s">
        <v>97</v>
      </c>
    </row>
    <row r="9" spans="1:60" outlineLevel="1" x14ac:dyDescent="0.2">
      <c r="A9" s="154">
        <v>1</v>
      </c>
      <c r="B9" s="160" t="s">
        <v>98</v>
      </c>
      <c r="C9" s="193" t="s">
        <v>99</v>
      </c>
      <c r="D9" s="162" t="s">
        <v>100</v>
      </c>
      <c r="E9" s="168">
        <v>41.1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3">
        <v>4.0000000000000003E-5</v>
      </c>
      <c r="O9" s="163">
        <f>ROUND(E9*N9,5)</f>
        <v>1.64E-3</v>
      </c>
      <c r="P9" s="163">
        <v>0</v>
      </c>
      <c r="Q9" s="163">
        <f>ROUND(E9*P9,5)</f>
        <v>0</v>
      </c>
      <c r="R9" s="163"/>
      <c r="S9" s="163"/>
      <c r="T9" s="164">
        <v>0.308</v>
      </c>
      <c r="U9" s="163">
        <f>ROUND(E9*T9,2)</f>
        <v>12.66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101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102</v>
      </c>
      <c r="C10" s="193" t="s">
        <v>103</v>
      </c>
      <c r="D10" s="162" t="s">
        <v>100</v>
      </c>
      <c r="E10" s="168">
        <v>390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15</v>
      </c>
      <c r="M10" s="171">
        <f>G10*(1+L10/100)</f>
        <v>0</v>
      </c>
      <c r="N10" s="163">
        <v>0</v>
      </c>
      <c r="O10" s="163">
        <f>ROUND(E10*N10,5)</f>
        <v>0</v>
      </c>
      <c r="P10" s="163">
        <v>0</v>
      </c>
      <c r="Q10" s="163">
        <f>ROUND(E10*P10,5)</f>
        <v>0</v>
      </c>
      <c r="R10" s="163"/>
      <c r="S10" s="163"/>
      <c r="T10" s="164">
        <v>1.4999999999999999E-2</v>
      </c>
      <c r="U10" s="163">
        <f>ROUND(E10*T10,2)</f>
        <v>5.85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104</v>
      </c>
      <c r="C11" s="193" t="s">
        <v>105</v>
      </c>
      <c r="D11" s="162" t="s">
        <v>100</v>
      </c>
      <c r="E11" s="168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1.4999999999999999E-2</v>
      </c>
      <c r="U11" s="163">
        <f>ROUND(E11*T11,2)</f>
        <v>0.02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101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55" t="s">
        <v>96</v>
      </c>
      <c r="B12" s="161" t="s">
        <v>59</v>
      </c>
      <c r="C12" s="194" t="s">
        <v>60</v>
      </c>
      <c r="D12" s="165"/>
      <c r="E12" s="169"/>
      <c r="F12" s="172"/>
      <c r="G12" s="172">
        <f>SUMIF(AE13:AE17,"&lt;&gt;NOR",G13:G17)</f>
        <v>0</v>
      </c>
      <c r="H12" s="172"/>
      <c r="I12" s="172">
        <f>SUM(I13:I17)</f>
        <v>0</v>
      </c>
      <c r="J12" s="172"/>
      <c r="K12" s="172">
        <f>SUM(K13:K17)</f>
        <v>0</v>
      </c>
      <c r="L12" s="172"/>
      <c r="M12" s="172">
        <f>SUM(M13:M17)</f>
        <v>0</v>
      </c>
      <c r="N12" s="166"/>
      <c r="O12" s="166">
        <f>SUM(O13:O17)</f>
        <v>0.1</v>
      </c>
      <c r="P12" s="166"/>
      <c r="Q12" s="166">
        <f>SUM(Q13:Q17)</f>
        <v>0</v>
      </c>
      <c r="R12" s="166"/>
      <c r="S12" s="166"/>
      <c r="T12" s="167"/>
      <c r="U12" s="166">
        <f>SUM(U13:U17)</f>
        <v>8.5299999999999994</v>
      </c>
      <c r="AE12" t="s">
        <v>97</v>
      </c>
    </row>
    <row r="13" spans="1:60" outlineLevel="1" x14ac:dyDescent="0.2">
      <c r="A13" s="154">
        <v>4</v>
      </c>
      <c r="B13" s="160" t="s">
        <v>106</v>
      </c>
      <c r="C13" s="193" t="s">
        <v>107</v>
      </c>
      <c r="D13" s="162" t="s">
        <v>108</v>
      </c>
      <c r="E13" s="168">
        <v>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1.45</v>
      </c>
      <c r="U13" s="163">
        <f>ROUND(E13*T13,2)</f>
        <v>2.9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101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5</v>
      </c>
      <c r="B14" s="160" t="s">
        <v>106</v>
      </c>
      <c r="C14" s="193" t="s">
        <v>109</v>
      </c>
      <c r="D14" s="162" t="s">
        <v>108</v>
      </c>
      <c r="E14" s="168">
        <v>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1.45</v>
      </c>
      <c r="U14" s="163">
        <f>ROUND(E14*T14,2)</f>
        <v>2.9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101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6</v>
      </c>
      <c r="B15" s="160" t="s">
        <v>110</v>
      </c>
      <c r="C15" s="193" t="s">
        <v>111</v>
      </c>
      <c r="D15" s="162" t="s">
        <v>108</v>
      </c>
      <c r="E15" s="168">
        <v>4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3">
        <v>2.5000000000000001E-2</v>
      </c>
      <c r="O15" s="163">
        <f>ROUND(E15*N15,5)</f>
        <v>0.1</v>
      </c>
      <c r="P15" s="163">
        <v>0</v>
      </c>
      <c r="Q15" s="163">
        <f>ROUND(E15*P15,5)</f>
        <v>0</v>
      </c>
      <c r="R15" s="163"/>
      <c r="S15" s="163"/>
      <c r="T15" s="164">
        <v>0.224</v>
      </c>
      <c r="U15" s="163">
        <f>ROUND(E15*T15,2)</f>
        <v>0.9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7</v>
      </c>
      <c r="B16" s="160" t="s">
        <v>112</v>
      </c>
      <c r="C16" s="193" t="s">
        <v>113</v>
      </c>
      <c r="D16" s="162" t="s">
        <v>108</v>
      </c>
      <c r="E16" s="168">
        <v>2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0.77500000000000002</v>
      </c>
      <c r="U16" s="163">
        <f>ROUND(E16*T16,2)</f>
        <v>1.55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101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8</v>
      </c>
      <c r="B17" s="160" t="s">
        <v>114</v>
      </c>
      <c r="C17" s="193" t="s">
        <v>115</v>
      </c>
      <c r="D17" s="162" t="s">
        <v>116</v>
      </c>
      <c r="E17" s="168">
        <v>0.112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2.4940000000000002</v>
      </c>
      <c r="U17" s="163">
        <f>ROUND(E17*T17,2)</f>
        <v>0.28000000000000003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101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96</v>
      </c>
      <c r="B18" s="161" t="s">
        <v>61</v>
      </c>
      <c r="C18" s="194" t="s">
        <v>62</v>
      </c>
      <c r="D18" s="165"/>
      <c r="E18" s="169"/>
      <c r="F18" s="172"/>
      <c r="G18" s="172">
        <f>SUMIF(AE19:AE19,"&lt;&gt;NOR",G19:G19)</f>
        <v>0</v>
      </c>
      <c r="H18" s="172"/>
      <c r="I18" s="172">
        <f>SUM(I19:I19)</f>
        <v>0</v>
      </c>
      <c r="J18" s="172"/>
      <c r="K18" s="172">
        <f>SUM(K19:K19)</f>
        <v>0</v>
      </c>
      <c r="L18" s="172"/>
      <c r="M18" s="172">
        <f>SUM(M19:M19)</f>
        <v>0</v>
      </c>
      <c r="N18" s="166"/>
      <c r="O18" s="166">
        <f>SUM(O19:O19)</f>
        <v>0</v>
      </c>
      <c r="P18" s="166"/>
      <c r="Q18" s="166">
        <f>SUM(Q19:Q19)</f>
        <v>2E-3</v>
      </c>
      <c r="R18" s="166"/>
      <c r="S18" s="166"/>
      <c r="T18" s="167"/>
      <c r="U18" s="166">
        <f>SUM(U19:U19)</f>
        <v>0.62</v>
      </c>
      <c r="AE18" t="s">
        <v>97</v>
      </c>
    </row>
    <row r="19" spans="1:60" outlineLevel="1" x14ac:dyDescent="0.2">
      <c r="A19" s="154">
        <v>9</v>
      </c>
      <c r="B19" s="160" t="s">
        <v>117</v>
      </c>
      <c r="C19" s="193" t="s">
        <v>118</v>
      </c>
      <c r="D19" s="162" t="s">
        <v>108</v>
      </c>
      <c r="E19" s="168">
        <v>2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15</v>
      </c>
      <c r="M19" s="171">
        <f>G19*(1+L19/100)</f>
        <v>0</v>
      </c>
      <c r="N19" s="163">
        <v>0</v>
      </c>
      <c r="O19" s="163">
        <f>ROUND(E19*N19,5)</f>
        <v>0</v>
      </c>
      <c r="P19" s="163">
        <v>1E-3</v>
      </c>
      <c r="Q19" s="163">
        <f>ROUND(E19*P19,5)</f>
        <v>2E-3</v>
      </c>
      <c r="R19" s="163"/>
      <c r="S19" s="163"/>
      <c r="T19" s="164">
        <v>0.309</v>
      </c>
      <c r="U19" s="163">
        <f>ROUND(E19*T19,2)</f>
        <v>0.62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101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55" t="s">
        <v>96</v>
      </c>
      <c r="B20" s="161" t="s">
        <v>63</v>
      </c>
      <c r="C20" s="194" t="s">
        <v>64</v>
      </c>
      <c r="D20" s="165"/>
      <c r="E20" s="169"/>
      <c r="F20" s="172"/>
      <c r="G20" s="172">
        <f>SUMIF(AE21:AE22,"&lt;&gt;NOR",G21:G22)</f>
        <v>0</v>
      </c>
      <c r="H20" s="172"/>
      <c r="I20" s="172">
        <f>SUM(I21:I22)</f>
        <v>0</v>
      </c>
      <c r="J20" s="172"/>
      <c r="K20" s="172">
        <f>SUM(K21:K22)</f>
        <v>0</v>
      </c>
      <c r="L20" s="172"/>
      <c r="M20" s="172">
        <f>SUM(M21:M22)</f>
        <v>0</v>
      </c>
      <c r="N20" s="166"/>
      <c r="O20" s="166">
        <f>SUM(O21:O22)</f>
        <v>0</v>
      </c>
      <c r="P20" s="166"/>
      <c r="Q20" s="166">
        <f>SUM(Q21:Q22)</f>
        <v>0.41293000000000002</v>
      </c>
      <c r="R20" s="166"/>
      <c r="S20" s="166"/>
      <c r="T20" s="167"/>
      <c r="U20" s="166">
        <f>SUM(U21:U22)</f>
        <v>4.32</v>
      </c>
      <c r="AE20" t="s">
        <v>97</v>
      </c>
    </row>
    <row r="21" spans="1:60" outlineLevel="1" x14ac:dyDescent="0.2">
      <c r="A21" s="154">
        <v>10</v>
      </c>
      <c r="B21" s="160" t="s">
        <v>119</v>
      </c>
      <c r="C21" s="193" t="s">
        <v>120</v>
      </c>
      <c r="D21" s="162" t="s">
        <v>100</v>
      </c>
      <c r="E21" s="168">
        <v>16.516999999999999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3">
        <v>0</v>
      </c>
      <c r="O21" s="163">
        <f>ROUND(E21*N21,5)</f>
        <v>0</v>
      </c>
      <c r="P21" s="163">
        <v>2.5000000000000001E-2</v>
      </c>
      <c r="Q21" s="163">
        <f>ROUND(E21*P21,5)</f>
        <v>0.41293000000000002</v>
      </c>
      <c r="R21" s="163"/>
      <c r="S21" s="163"/>
      <c r="T21" s="164">
        <v>0.2</v>
      </c>
      <c r="U21" s="163">
        <f>ROUND(E21*T21,2)</f>
        <v>3.3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101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11</v>
      </c>
      <c r="B22" s="160" t="s">
        <v>121</v>
      </c>
      <c r="C22" s="193" t="s">
        <v>122</v>
      </c>
      <c r="D22" s="162" t="s">
        <v>116</v>
      </c>
      <c r="E22" s="168">
        <v>0.41299999999999998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2.46</v>
      </c>
      <c r="U22" s="163">
        <f>ROUND(E22*T22,2)</f>
        <v>1.02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101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96</v>
      </c>
      <c r="B23" s="161" t="s">
        <v>65</v>
      </c>
      <c r="C23" s="194" t="s">
        <v>66</v>
      </c>
      <c r="D23" s="165"/>
      <c r="E23" s="169"/>
      <c r="F23" s="172"/>
      <c r="G23" s="172">
        <f>SUMIF(AE24:AE28,"&lt;&gt;NOR",G24:G28)</f>
        <v>0</v>
      </c>
      <c r="H23" s="172"/>
      <c r="I23" s="172">
        <f>SUM(I24:I28)</f>
        <v>0</v>
      </c>
      <c r="J23" s="172"/>
      <c r="K23" s="172">
        <f>SUM(K24:K28)</f>
        <v>0</v>
      </c>
      <c r="L23" s="172"/>
      <c r="M23" s="172">
        <f>SUM(M24:M28)</f>
        <v>0</v>
      </c>
      <c r="N23" s="166"/>
      <c r="O23" s="166">
        <f>SUM(O24:O28)</f>
        <v>7.4270000000000003E-2</v>
      </c>
      <c r="P23" s="166"/>
      <c r="Q23" s="166">
        <f>SUM(Q24:Q28)</f>
        <v>0</v>
      </c>
      <c r="R23" s="166"/>
      <c r="S23" s="166"/>
      <c r="T23" s="167"/>
      <c r="U23" s="166">
        <f>SUM(U24:U28)</f>
        <v>20.78</v>
      </c>
      <c r="AE23" t="s">
        <v>97</v>
      </c>
    </row>
    <row r="24" spans="1:60" outlineLevel="1" x14ac:dyDescent="0.2">
      <c r="A24" s="154">
        <v>12</v>
      </c>
      <c r="B24" s="160" t="s">
        <v>123</v>
      </c>
      <c r="C24" s="193" t="s">
        <v>124</v>
      </c>
      <c r="D24" s="162" t="s">
        <v>100</v>
      </c>
      <c r="E24" s="168">
        <v>26.643000000000001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15</v>
      </c>
      <c r="M24" s="171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4.5999999999999999E-2</v>
      </c>
      <c r="U24" s="163">
        <f>ROUND(E24*T24,2)</f>
        <v>1.23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101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13</v>
      </c>
      <c r="B25" s="160" t="s">
        <v>125</v>
      </c>
      <c r="C25" s="193" t="s">
        <v>126</v>
      </c>
      <c r="D25" s="162" t="s">
        <v>100</v>
      </c>
      <c r="E25" s="168">
        <v>26.643000000000001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15</v>
      </c>
      <c r="M25" s="171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0.14699999999999999</v>
      </c>
      <c r="U25" s="163">
        <f>ROUND(E25*T25,2)</f>
        <v>3.92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101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14</v>
      </c>
      <c r="B26" s="160" t="s">
        <v>127</v>
      </c>
      <c r="C26" s="193" t="s">
        <v>128</v>
      </c>
      <c r="D26" s="162" t="s">
        <v>100</v>
      </c>
      <c r="E26" s="168">
        <v>26.643000000000001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15</v>
      </c>
      <c r="M26" s="171">
        <f>G26*(1+L26/100)</f>
        <v>0</v>
      </c>
      <c r="N26" s="163">
        <v>2.7100000000000002E-3</v>
      </c>
      <c r="O26" s="163">
        <f>ROUND(E26*N26,5)</f>
        <v>7.22E-2</v>
      </c>
      <c r="P26" s="163">
        <v>0</v>
      </c>
      <c r="Q26" s="163">
        <f>ROUND(E26*P26,5)</f>
        <v>0</v>
      </c>
      <c r="R26" s="163"/>
      <c r="S26" s="163"/>
      <c r="T26" s="164">
        <v>0.45</v>
      </c>
      <c r="U26" s="163">
        <f>ROUND(E26*T26,2)</f>
        <v>11.99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101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15</v>
      </c>
      <c r="B27" s="160" t="s">
        <v>129</v>
      </c>
      <c r="C27" s="193" t="s">
        <v>130</v>
      </c>
      <c r="D27" s="162" t="s">
        <v>131</v>
      </c>
      <c r="E27" s="168">
        <v>25.84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63">
        <v>8.0000000000000007E-5</v>
      </c>
      <c r="O27" s="163">
        <f>ROUND(E27*N27,5)</f>
        <v>2.0699999999999998E-3</v>
      </c>
      <c r="P27" s="163">
        <v>0</v>
      </c>
      <c r="Q27" s="163">
        <f>ROUND(E27*P27,5)</f>
        <v>0</v>
      </c>
      <c r="R27" s="163"/>
      <c r="S27" s="163"/>
      <c r="T27" s="164">
        <v>0.13719999999999999</v>
      </c>
      <c r="U27" s="163">
        <f>ROUND(E27*T27,2)</f>
        <v>3.55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101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16</v>
      </c>
      <c r="B28" s="160" t="s">
        <v>132</v>
      </c>
      <c r="C28" s="193" t="s">
        <v>133</v>
      </c>
      <c r="D28" s="162" t="s">
        <v>116</v>
      </c>
      <c r="E28" s="168">
        <v>7.8899999999999998E-2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15</v>
      </c>
      <c r="M28" s="171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1.125</v>
      </c>
      <c r="U28" s="163">
        <f>ROUND(E28*T28,2)</f>
        <v>0.09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101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55" t="s">
        <v>96</v>
      </c>
      <c r="B29" s="161" t="s">
        <v>67</v>
      </c>
      <c r="C29" s="194" t="s">
        <v>68</v>
      </c>
      <c r="D29" s="165"/>
      <c r="E29" s="169"/>
      <c r="F29" s="172"/>
      <c r="G29" s="172">
        <f>SUMIF(AE30:AE32,"&lt;&gt;NOR",G30:G32)</f>
        <v>0</v>
      </c>
      <c r="H29" s="172"/>
      <c r="I29" s="172">
        <f>SUM(I30:I32)</f>
        <v>0</v>
      </c>
      <c r="J29" s="172"/>
      <c r="K29" s="172">
        <f>SUM(K30:K32)</f>
        <v>0</v>
      </c>
      <c r="L29" s="172"/>
      <c r="M29" s="172">
        <f>SUM(M30:M32)</f>
        <v>0</v>
      </c>
      <c r="N29" s="166"/>
      <c r="O29" s="166">
        <f>SUM(O30:O32)</f>
        <v>4.3409999999999997E-2</v>
      </c>
      <c r="P29" s="166"/>
      <c r="Q29" s="166">
        <f>SUM(Q30:Q32)</f>
        <v>0</v>
      </c>
      <c r="R29" s="166"/>
      <c r="S29" s="166"/>
      <c r="T29" s="167"/>
      <c r="U29" s="166">
        <f>SUM(U30:U32)</f>
        <v>24.119999999999997</v>
      </c>
      <c r="AE29" t="s">
        <v>97</v>
      </c>
    </row>
    <row r="30" spans="1:60" outlineLevel="1" x14ac:dyDescent="0.2">
      <c r="A30" s="154">
        <v>17</v>
      </c>
      <c r="B30" s="160" t="s">
        <v>134</v>
      </c>
      <c r="C30" s="193" t="s">
        <v>135</v>
      </c>
      <c r="D30" s="162" t="s">
        <v>100</v>
      </c>
      <c r="E30" s="168">
        <v>114.2402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15</v>
      </c>
      <c r="M30" s="171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6.9709999999999994E-2</v>
      </c>
      <c r="U30" s="163">
        <f>ROUND(E30*T30,2)</f>
        <v>7.96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101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18</v>
      </c>
      <c r="B31" s="160" t="s">
        <v>136</v>
      </c>
      <c r="C31" s="193" t="s">
        <v>137</v>
      </c>
      <c r="D31" s="162" t="s">
        <v>100</v>
      </c>
      <c r="E31" s="168">
        <v>114.24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63">
        <v>6.9999999999999994E-5</v>
      </c>
      <c r="O31" s="163">
        <f>ROUND(E31*N31,5)</f>
        <v>8.0000000000000002E-3</v>
      </c>
      <c r="P31" s="163">
        <v>0</v>
      </c>
      <c r="Q31" s="163">
        <f>ROUND(E31*P31,5)</f>
        <v>0</v>
      </c>
      <c r="R31" s="163"/>
      <c r="S31" s="163"/>
      <c r="T31" s="164">
        <v>3.2480000000000002E-2</v>
      </c>
      <c r="U31" s="163">
        <f>ROUND(E31*T31,2)</f>
        <v>3.71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101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81">
        <v>19</v>
      </c>
      <c r="B32" s="182" t="s">
        <v>138</v>
      </c>
      <c r="C32" s="195" t="s">
        <v>139</v>
      </c>
      <c r="D32" s="183" t="s">
        <v>100</v>
      </c>
      <c r="E32" s="184">
        <v>114.24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15</v>
      </c>
      <c r="M32" s="186">
        <f>G32*(1+L32/100)</f>
        <v>0</v>
      </c>
      <c r="N32" s="187">
        <v>3.1E-4</v>
      </c>
      <c r="O32" s="187">
        <f>ROUND(E32*N32,5)</f>
        <v>3.5409999999999997E-2</v>
      </c>
      <c r="P32" s="187">
        <v>0</v>
      </c>
      <c r="Q32" s="187">
        <f>ROUND(E32*P32,5)</f>
        <v>0</v>
      </c>
      <c r="R32" s="187"/>
      <c r="S32" s="187"/>
      <c r="T32" s="188">
        <v>0.10902000000000001</v>
      </c>
      <c r="U32" s="187">
        <f>ROUND(E32*T32,2)</f>
        <v>12.45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101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31" x14ac:dyDescent="0.2">
      <c r="A33" s="6"/>
      <c r="B33" s="7" t="s">
        <v>140</v>
      </c>
      <c r="C33" s="196" t="s">
        <v>140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C33">
        <v>15</v>
      </c>
      <c r="AD33">
        <v>21</v>
      </c>
    </row>
    <row r="34" spans="1:31" x14ac:dyDescent="0.2">
      <c r="A34" s="189"/>
      <c r="B34" s="190">
        <v>26</v>
      </c>
      <c r="C34" s="197" t="s">
        <v>140</v>
      </c>
      <c r="D34" s="191"/>
      <c r="E34" s="191"/>
      <c r="F34" s="191"/>
      <c r="G34" s="192">
        <f>G8+G12+G18+G20+G23+G29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f>SUMIF(L7:L32,AC33,G7:G32)</f>
        <v>0</v>
      </c>
      <c r="AD34">
        <f>SUMIF(L7:L32,AD33,G7:G32)</f>
        <v>0</v>
      </c>
      <c r="AE34" t="s">
        <v>141</v>
      </c>
    </row>
    <row r="35" spans="1:31" x14ac:dyDescent="0.2">
      <c r="A35" s="6"/>
      <c r="B35" s="7" t="s">
        <v>140</v>
      </c>
      <c r="C35" s="196" t="s">
        <v>140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6"/>
      <c r="B36" s="7" t="s">
        <v>140</v>
      </c>
      <c r="C36" s="196" t="s">
        <v>140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8">
        <v>33</v>
      </c>
      <c r="B37" s="258"/>
      <c r="C37" s="25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60"/>
      <c r="B38" s="261"/>
      <c r="C38" s="262"/>
      <c r="D38" s="261"/>
      <c r="E38" s="261"/>
      <c r="F38" s="261"/>
      <c r="G38" s="263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E38" t="s">
        <v>142</v>
      </c>
    </row>
    <row r="39" spans="1:31" x14ac:dyDescent="0.2">
      <c r="A39" s="264"/>
      <c r="B39" s="265"/>
      <c r="C39" s="266"/>
      <c r="D39" s="265"/>
      <c r="E39" s="265"/>
      <c r="F39" s="265"/>
      <c r="G39" s="26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A40" s="264"/>
      <c r="B40" s="265"/>
      <c r="C40" s="266"/>
      <c r="D40" s="265"/>
      <c r="E40" s="265"/>
      <c r="F40" s="265"/>
      <c r="G40" s="26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 x14ac:dyDescent="0.2">
      <c r="A41" s="264"/>
      <c r="B41" s="265"/>
      <c r="C41" s="266"/>
      <c r="D41" s="265"/>
      <c r="E41" s="265"/>
      <c r="F41" s="265"/>
      <c r="G41" s="26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 x14ac:dyDescent="0.2">
      <c r="A42" s="268"/>
      <c r="B42" s="269"/>
      <c r="C42" s="270"/>
      <c r="D42" s="269"/>
      <c r="E42" s="269"/>
      <c r="F42" s="269"/>
      <c r="G42" s="27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1" x14ac:dyDescent="0.2">
      <c r="A43" s="6"/>
      <c r="B43" s="7" t="s">
        <v>140</v>
      </c>
      <c r="C43" s="196" t="s">
        <v>140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31" x14ac:dyDescent="0.2">
      <c r="C44" s="198"/>
      <c r="AE44" t="s">
        <v>143</v>
      </c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Bc. Marie Pešáková</cp:lastModifiedBy>
  <cp:lastPrinted>2014-02-28T09:52:57Z</cp:lastPrinted>
  <dcterms:created xsi:type="dcterms:W3CDTF">2009-04-08T07:15:50Z</dcterms:created>
  <dcterms:modified xsi:type="dcterms:W3CDTF">2021-03-29T10:37:09Z</dcterms:modified>
</cp:coreProperties>
</file>