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Botanicka 37_byt 4_zahajit soutez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Pol'!$A$1:$U$84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18" i="1" s="1"/>
  <c r="I59" i="1"/>
  <c r="AC74" i="12"/>
  <c r="F39" i="1" s="1"/>
  <c r="AD74" i="12"/>
  <c r="G39" i="1" s="1"/>
  <c r="G40" i="1" s="1"/>
  <c r="G25" i="1" s="1"/>
  <c r="G26" i="1" s="1"/>
  <c r="M9" i="12"/>
  <c r="I9" i="12"/>
  <c r="K9" i="12"/>
  <c r="O9" i="12"/>
  <c r="Q9" i="12"/>
  <c r="Q8" i="12" s="1"/>
  <c r="U9" i="12"/>
  <c r="U8" i="12" s="1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5" i="12"/>
  <c r="G14" i="12" s="1"/>
  <c r="I48" i="1" s="1"/>
  <c r="I15" i="12"/>
  <c r="I14" i="12" s="1"/>
  <c r="K15" i="12"/>
  <c r="M15" i="12"/>
  <c r="O15" i="12"/>
  <c r="O14" i="12" s="1"/>
  <c r="Q15" i="12"/>
  <c r="U15" i="12"/>
  <c r="G16" i="12"/>
  <c r="M16" i="12" s="1"/>
  <c r="I16" i="12"/>
  <c r="K16" i="12"/>
  <c r="O16" i="12"/>
  <c r="Q16" i="12"/>
  <c r="U16" i="12"/>
  <c r="U14" i="12" s="1"/>
  <c r="G17" i="12"/>
  <c r="I17" i="12"/>
  <c r="K17" i="12"/>
  <c r="M17" i="12"/>
  <c r="O17" i="12"/>
  <c r="Q17" i="12"/>
  <c r="U17" i="12"/>
  <c r="G18" i="12"/>
  <c r="I49" i="1" s="1"/>
  <c r="G19" i="12"/>
  <c r="I19" i="12"/>
  <c r="K19" i="12"/>
  <c r="M19" i="12"/>
  <c r="O19" i="12"/>
  <c r="Q19" i="12"/>
  <c r="U19" i="12"/>
  <c r="G20" i="12"/>
  <c r="M20" i="12" s="1"/>
  <c r="I20" i="12"/>
  <c r="K20" i="12"/>
  <c r="K18" i="12" s="1"/>
  <c r="O20" i="12"/>
  <c r="O18" i="12" s="1"/>
  <c r="Q20" i="12"/>
  <c r="U20" i="12"/>
  <c r="U18" i="12" s="1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4" i="12"/>
  <c r="M34" i="12" s="1"/>
  <c r="M33" i="12" s="1"/>
  <c r="I34" i="12"/>
  <c r="I33" i="12" s="1"/>
  <c r="K34" i="12"/>
  <c r="K33" i="12" s="1"/>
  <c r="O34" i="12"/>
  <c r="O33" i="12" s="1"/>
  <c r="Q34" i="12"/>
  <c r="Q33" i="12" s="1"/>
  <c r="U34" i="12"/>
  <c r="U33" i="12" s="1"/>
  <c r="G36" i="12"/>
  <c r="M36" i="12" s="1"/>
  <c r="I36" i="12"/>
  <c r="K36" i="12"/>
  <c r="O36" i="12"/>
  <c r="Q36" i="12"/>
  <c r="Q35" i="12" s="1"/>
  <c r="U36" i="12"/>
  <c r="G37" i="12"/>
  <c r="I37" i="12"/>
  <c r="K37" i="12"/>
  <c r="M37" i="12"/>
  <c r="O37" i="12"/>
  <c r="Q37" i="12"/>
  <c r="U37" i="12"/>
  <c r="G38" i="12"/>
  <c r="M38" i="12" s="1"/>
  <c r="I38" i="12"/>
  <c r="I35" i="12" s="1"/>
  <c r="K38" i="12"/>
  <c r="O38" i="12"/>
  <c r="Q38" i="12"/>
  <c r="U38" i="12"/>
  <c r="G40" i="12"/>
  <c r="I40" i="12"/>
  <c r="I39" i="12" s="1"/>
  <c r="K40" i="12"/>
  <c r="K39" i="12" s="1"/>
  <c r="M40" i="12"/>
  <c r="O40" i="12"/>
  <c r="O39" i="12" s="1"/>
  <c r="Q40" i="12"/>
  <c r="Q39" i="12" s="1"/>
  <c r="U40" i="12"/>
  <c r="U39" i="12" s="1"/>
  <c r="G41" i="12"/>
  <c r="M41" i="12" s="1"/>
  <c r="I41" i="12"/>
  <c r="K41" i="12"/>
  <c r="O41" i="12"/>
  <c r="Q41" i="12"/>
  <c r="U41" i="12"/>
  <c r="G43" i="12"/>
  <c r="G42" i="12" s="1"/>
  <c r="I54" i="1" s="1"/>
  <c r="I43" i="12"/>
  <c r="K43" i="12"/>
  <c r="M43" i="12"/>
  <c r="O43" i="12"/>
  <c r="O42" i="12" s="1"/>
  <c r="Q43" i="12"/>
  <c r="Q42" i="12" s="1"/>
  <c r="U43" i="12"/>
  <c r="G44" i="12"/>
  <c r="I44" i="12"/>
  <c r="K44" i="12"/>
  <c r="M44" i="12"/>
  <c r="O44" i="12"/>
  <c r="Q44" i="12"/>
  <c r="U44" i="12"/>
  <c r="G46" i="12"/>
  <c r="M46" i="12" s="1"/>
  <c r="I46" i="12"/>
  <c r="K46" i="12"/>
  <c r="O46" i="12"/>
  <c r="O45" i="12" s="1"/>
  <c r="Q46" i="12"/>
  <c r="Q45" i="12" s="1"/>
  <c r="U46" i="12"/>
  <c r="U45" i="12" s="1"/>
  <c r="G47" i="12"/>
  <c r="I47" i="12"/>
  <c r="K47" i="12"/>
  <c r="M47" i="12"/>
  <c r="O47" i="12"/>
  <c r="Q47" i="12"/>
  <c r="U47" i="12"/>
  <c r="G49" i="12"/>
  <c r="G48" i="12" s="1"/>
  <c r="I56" i="1" s="1"/>
  <c r="I49" i="12"/>
  <c r="I48" i="12" s="1"/>
  <c r="K49" i="12"/>
  <c r="K48" i="12" s="1"/>
  <c r="M49" i="12"/>
  <c r="M48" i="12" s="1"/>
  <c r="O49" i="12"/>
  <c r="O48" i="12" s="1"/>
  <c r="Q49" i="12"/>
  <c r="Q48" i="12" s="1"/>
  <c r="U49" i="12"/>
  <c r="U48" i="12" s="1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U57" i="12" s="1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K64" i="12"/>
  <c r="G65" i="12"/>
  <c r="G64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U64" i="12" s="1"/>
  <c r="K68" i="12"/>
  <c r="G69" i="12"/>
  <c r="I69" i="12"/>
  <c r="K69" i="12"/>
  <c r="M69" i="12"/>
  <c r="O69" i="12"/>
  <c r="Q69" i="12"/>
  <c r="Q68" i="12" s="1"/>
  <c r="U69" i="12"/>
  <c r="U68" i="12" s="1"/>
  <c r="G70" i="12"/>
  <c r="I70" i="12"/>
  <c r="K70" i="12"/>
  <c r="O70" i="12"/>
  <c r="O68" i="12" s="1"/>
  <c r="Q70" i="12"/>
  <c r="U70" i="12"/>
  <c r="G72" i="12"/>
  <c r="G71" i="12" s="1"/>
  <c r="I72" i="12"/>
  <c r="I71" i="12" s="1"/>
  <c r="K72" i="12"/>
  <c r="K71" i="12" s="1"/>
  <c r="O72" i="12"/>
  <c r="O71" i="12" s="1"/>
  <c r="Q72" i="12"/>
  <c r="Q71" i="12" s="1"/>
  <c r="U72" i="12"/>
  <c r="U71" i="12" s="1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M39" i="12" l="1"/>
  <c r="Q22" i="12"/>
  <c r="G68" i="12"/>
  <c r="I60" i="1" s="1"/>
  <c r="I22" i="12"/>
  <c r="O57" i="12"/>
  <c r="G39" i="12"/>
  <c r="I53" i="1" s="1"/>
  <c r="K14" i="12"/>
  <c r="K57" i="12"/>
  <c r="I45" i="12"/>
  <c r="I68" i="12"/>
  <c r="I57" i="12"/>
  <c r="M45" i="12"/>
  <c r="Q57" i="12"/>
  <c r="K45" i="12"/>
  <c r="Q14" i="12"/>
  <c r="K8" i="12"/>
  <c r="I8" i="12"/>
  <c r="U50" i="12"/>
  <c r="K42" i="12"/>
  <c r="Q18" i="12"/>
  <c r="I42" i="12"/>
  <c r="O22" i="12"/>
  <c r="U42" i="12"/>
  <c r="M42" i="12"/>
  <c r="U35" i="12"/>
  <c r="U22" i="12"/>
  <c r="Q64" i="12"/>
  <c r="O50" i="12"/>
  <c r="K35" i="12"/>
  <c r="O8" i="12"/>
  <c r="O35" i="12"/>
  <c r="I18" i="12"/>
  <c r="O64" i="12"/>
  <c r="M65" i="12"/>
  <c r="Q50" i="12"/>
  <c r="G35" i="12"/>
  <c r="I52" i="1" s="1"/>
  <c r="K22" i="12"/>
  <c r="K50" i="12"/>
  <c r="I50" i="12"/>
  <c r="I64" i="12"/>
  <c r="G8" i="12"/>
  <c r="I47" i="1" s="1"/>
  <c r="F40" i="1"/>
  <c r="G28" i="1" s="1"/>
  <c r="H39" i="1"/>
  <c r="I39" i="1" s="1"/>
  <c r="I40" i="1" s="1"/>
  <c r="J39" i="1" s="1"/>
  <c r="J40" i="1" s="1"/>
  <c r="M22" i="12"/>
  <c r="M18" i="12"/>
  <c r="M50" i="12"/>
  <c r="M64" i="12"/>
  <c r="M14" i="12"/>
  <c r="M57" i="12"/>
  <c r="M35" i="12"/>
  <c r="M72" i="12"/>
  <c r="M71" i="12" s="1"/>
  <c r="G57" i="12"/>
  <c r="I58" i="1" s="1"/>
  <c r="G45" i="12"/>
  <c r="I55" i="1" s="1"/>
  <c r="G33" i="12"/>
  <c r="I51" i="1" s="1"/>
  <c r="M12" i="12"/>
  <c r="M8" i="12" s="1"/>
  <c r="G50" i="12"/>
  <c r="I57" i="1" s="1"/>
  <c r="G22" i="12"/>
  <c r="I50" i="1" s="1"/>
  <c r="M70" i="12"/>
  <c r="M68" i="12" s="1"/>
  <c r="H40" i="1"/>
  <c r="I17" i="1" l="1"/>
  <c r="G74" i="12"/>
  <c r="G23" i="1"/>
  <c r="I16" i="1"/>
  <c r="I62" i="1"/>
  <c r="G24" i="1"/>
  <c r="G29" i="1" s="1"/>
  <c r="I2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<sst xmlns="http://schemas.openxmlformats.org/spreadsheetml/2006/main" count="426" uniqueCount="230">
  <si>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</si>
  <si>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</si>
  <si>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</si>
  <si>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</si>
  <si>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</si>
  <si>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</si>
  <si>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</si>
  <si>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</si>
  <si>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</si>
  <si>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</si>
  <si>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</si>
  <si>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</si>
  <si>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</si>
  <si>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</si>
  <si>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</si>
  <si>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</si>
  <si>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</si>
  <si>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</si>
  <si>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</si>
  <si>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</si>
  <si>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</si>
  <si>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</si>
  <si>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</si>
  <si>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</si>
  <si>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</si>
  <si>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</si>
  <si>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</si>
  <si>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</si>
  <si>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</si>
  <si>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</si>
  <si>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</si>
  <si>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</si>
  <si>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</si>
  <si>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</si>
  <si>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</si>
  <si>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</si>
  <si>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</si>
  <si>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</si>
  <si>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</si>
  <si>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</si>
  <si>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</si>
  <si>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</si>
  <si>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</si>
  <si>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</si>
  <si>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</si>
  <si>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</si>
  <si>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 xml:space="preserve">Oprava bytu Botanická 37,byt č. </t>
  </si>
  <si>
    <t>Statutární město Brno</t>
  </si>
  <si>
    <t>Dominikánské náměstí 196/1</t>
  </si>
  <si>
    <t>Brno - Brno město</t>
  </si>
  <si>
    <t>602 00</t>
  </si>
  <si>
    <t>44992785</t>
  </si>
  <si>
    <t>CZ44992785</t>
  </si>
  <si>
    <t>Celkem za stavbu</t>
  </si>
  <si>
    <t>CZK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</si>
  <si>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</si>
  <si>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</si>
  <si>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</si>
  <si>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</si>
  <si>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</si>
  <si>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</si>
  <si>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</si>
  <si>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</si>
  <si>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</si>
  <si>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</si>
  <si>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</si>
  <si>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</si>
  <si>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</si>
  <si>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</si>
  <si>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</si>
  <si>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</si>
  <si>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</si>
  <si>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</si>
  <si>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</si>
  <si>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</si>
  <si>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</si>
  <si>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</si>
  <si>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</si>
  <si>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</si>
  <si>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</si>
  <si>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</si>
  <si>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</si>
  <si>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</si>
  <si>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</si>
  <si>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</si>
  <si>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</si>
  <si>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</si>
  <si>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</si>
  <si>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</si>
  <si>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</si>
  <si>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</si>
  <si>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</si>
  <si>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</si>
  <si>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</si>
  <si>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</si>
  <si>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</si>
  <si>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</si>
  <si>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</si>
  <si>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</si>
  <si>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</si>
  <si>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</si>
  <si>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</si>
  <si>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</si>
  <si>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</si>
  <si>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</si>
  <si>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</si>
  <si>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</si>
  <si>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</si>
  <si>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</si>
  <si>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</si>
  <si>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</si>
  <si>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</si>
  <si>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</si>
  <si>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</si>
  <si>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</si>
  <si>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</si>
  <si>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612401291RT2</t>
  </si>
  <si>
    <t>Omítka malých ploch vnitřních stěn do 0,25 m2, vápennou štukovovou omítkou</t>
  </si>
  <si>
    <t>kus</t>
  </si>
  <si>
    <t>POL1_0</t>
  </si>
  <si>
    <t>612403382R00</t>
  </si>
  <si>
    <t>Hrubá výplň rýh ve stěnách do 5x5 cm maltou ze SMS</t>
  </si>
  <si>
    <t>m</t>
  </si>
  <si>
    <t>619442431R00</t>
  </si>
  <si>
    <t>Vytažení fabionů,hran a koutů jakékoliv délky</t>
  </si>
  <si>
    <t>612409991RT2</t>
  </si>
  <si>
    <t>Začištění omítek kolem oken,dveří apod., s použitím suché maltové směsi</t>
  </si>
  <si>
    <t>612421231RT2</t>
  </si>
  <si>
    <t>Oprava vápen.omítek stěn do 10 % pl. - štukových, s použitím suché maltové směsi</t>
  </si>
  <si>
    <t>m2</t>
  </si>
  <si>
    <t>952901111R00</t>
  </si>
  <si>
    <t>Vyčištění budov o výšce podlaží do 4 m</t>
  </si>
  <si>
    <t>952902110R00</t>
  </si>
  <si>
    <t>Čištění zametáním na chodbách</t>
  </si>
  <si>
    <t>95290</t>
  </si>
  <si>
    <t>Zednickévýpomoci</t>
  </si>
  <si>
    <t>965081722R00</t>
  </si>
  <si>
    <t>Bourání dlažeb kamenin. tl. do 25 mm, pl. do 1 m2</t>
  </si>
  <si>
    <t>965081702R00</t>
  </si>
  <si>
    <t xml:space="preserve">Bourání soklíků z dlažeb keramických </t>
  </si>
  <si>
    <t>965048515R00</t>
  </si>
  <si>
    <t>Broušení betonových povrchů do tl. 5 mm</t>
  </si>
  <si>
    <t>971033441R00</t>
  </si>
  <si>
    <t>Vybourání otv. zeď cihel. pl.0,25 m2, tl.30cm, MVC</t>
  </si>
  <si>
    <t>974031132R00</t>
  </si>
  <si>
    <t>Vysekání rýh ve zdi cihelné 5 x 7 cm</t>
  </si>
  <si>
    <t>978059521R00</t>
  </si>
  <si>
    <t>Odsekání vnitřních obkladů stěn do 2 m2</t>
  </si>
  <si>
    <t>978059531R00</t>
  </si>
  <si>
    <t>Odsekání vnitřních obkladů stěn nad 2 m2</t>
  </si>
  <si>
    <t>974031121R00</t>
  </si>
  <si>
    <t>Vysekání rýh ve zdi cihelné 3 x 3 cm</t>
  </si>
  <si>
    <t>979990107R00</t>
  </si>
  <si>
    <t>Poplatek za skládku suti - směs betonu,cihel,dřeva</t>
  </si>
  <si>
    <t>t</t>
  </si>
  <si>
    <t>979981101R00</t>
  </si>
  <si>
    <t>Kontejner, suť bez příměsí, odvoz a likvidace, 3 t</t>
  </si>
  <si>
    <t>979082111R00</t>
  </si>
  <si>
    <t>Vnitrostaveništní doprava suti do 10 m</t>
  </si>
  <si>
    <t>979082121R00</t>
  </si>
  <si>
    <t>Příplatek k vnitrost. dopravě suti za dalších 5 m</t>
  </si>
  <si>
    <t>971033123R00</t>
  </si>
  <si>
    <t>Vrtání otvorů, zeď cihelná, do 3 cm, hl. do 45 cm</t>
  </si>
  <si>
    <t>999281151R00</t>
  </si>
  <si>
    <t>Přesun hmot pro opravy a údržbu do v. 25 m,nošením</t>
  </si>
  <si>
    <t>721173304R00</t>
  </si>
  <si>
    <t>Potrubí z PP připojovací v lab. stolech D 40 x 1,8</t>
  </si>
  <si>
    <t>721173303R00</t>
  </si>
  <si>
    <t>Potrubí z PP připojovací v lab. stolech D 32 x 1,8</t>
  </si>
  <si>
    <t>998721104R00</t>
  </si>
  <si>
    <t>Přesun hmot pro vnitřní kanalizaci, výšky do 36 m</t>
  </si>
  <si>
    <t>722176113R00</t>
  </si>
  <si>
    <t>Montáž rozvodů z plastů polyfúz. svařováním D 25mm</t>
  </si>
  <si>
    <t>998722104R00</t>
  </si>
  <si>
    <t>Přesun hmot pro vnitřní vodovod, výšky do 36 m</t>
  </si>
  <si>
    <t>725310823R00</t>
  </si>
  <si>
    <t>Demontáž dřezů 1dílných v kuchyňské sestavě</t>
  </si>
  <si>
    <t>soubor</t>
  </si>
  <si>
    <t>725820803R00</t>
  </si>
  <si>
    <t>Demontáž baterie stojánkové do 2-3 otvorů</t>
  </si>
  <si>
    <t>766812830R00</t>
  </si>
  <si>
    <t>Demontáž kuchyňských linek do 1,8 m</t>
  </si>
  <si>
    <t>766825821R00</t>
  </si>
  <si>
    <t>Demontáž vestavěných skříní 2křídlových</t>
  </si>
  <si>
    <t>771578011R00</t>
  </si>
  <si>
    <t>Spára podlaha - stěna, silikonem</t>
  </si>
  <si>
    <t>775591900R00</t>
  </si>
  <si>
    <t>Oprava podlah, broušení vlysů, parket trojnásobné</t>
  </si>
  <si>
    <t>775413010R00</t>
  </si>
  <si>
    <t>Montáž podlahové lišty ze dřeva, přibíjené, + dodávka lišty</t>
  </si>
  <si>
    <t>775599143R00</t>
  </si>
  <si>
    <t>Lak dřevěných podlah Bona Sportive, Z+2x, přebrouš</t>
  </si>
  <si>
    <t>775599130R00</t>
  </si>
  <si>
    <t>Celoplošné tmelení Fugenkittlösung</t>
  </si>
  <si>
    <t>775411810R00</t>
  </si>
  <si>
    <t>Demontáž lišt dřevěných, přibíjených</t>
  </si>
  <si>
    <t>998775104R00</t>
  </si>
  <si>
    <t>Přesun hmot pro podlahy vlysové, výšky do 36 m</t>
  </si>
  <si>
    <t>776511820R00</t>
  </si>
  <si>
    <t>Odstranění PVC a koberců lepených s podložkou</t>
  </si>
  <si>
    <t>776101121R00</t>
  </si>
  <si>
    <t>Provedení penetrace podkladu</t>
  </si>
  <si>
    <t>776101115R00</t>
  </si>
  <si>
    <t>Vyrovnání podkladů samonivelační hmotou</t>
  </si>
  <si>
    <t>776521200RU3</t>
  </si>
  <si>
    <t>Lepení povlakových podlah z dílců PVC a CV (vinyl), včetně čtverců Dynamik 608/608/1,7 mm</t>
  </si>
  <si>
    <t>776421100RU1</t>
  </si>
  <si>
    <t>Lepení podlahových soklíků z PVC a vinylu, včetně dodávky soklíku PVC</t>
  </si>
  <si>
    <t>998776104R00</t>
  </si>
  <si>
    <t>Přesun hmot pro podlahy povlakové, výšky do 36 m</t>
  </si>
  <si>
    <t>781101111R00</t>
  </si>
  <si>
    <t>Vyrovnání podkladu maltou ze SMS tl. do 7 mm</t>
  </si>
  <si>
    <t>781475115RU4</t>
  </si>
  <si>
    <t>Obklad vnitřní stěn keramický, do tmele, 25x25 cm, Ardex  X7G flex.lep.,Ardex G8S FLEX 1-6 spár.hmota</t>
  </si>
  <si>
    <t>781475114R00</t>
  </si>
  <si>
    <t>dodávka obkladu</t>
  </si>
  <si>
    <t>784402801R00</t>
  </si>
  <si>
    <t>Odstranění malby oškrábáním v místnosti H do 3,8 m</t>
  </si>
  <si>
    <t>784195622R00</t>
  </si>
  <si>
    <t>Malba Primalex Mykostop, barva, bez penetrace, 2 x</t>
  </si>
  <si>
    <t>210200006R00</t>
  </si>
  <si>
    <t>Posílení kuchyně o sporák, myčku a další 2 zásuvky</t>
  </si>
  <si>
    <t>kpl</t>
  </si>
  <si>
    <t/>
  </si>
  <si>
    <t>SUM</t>
  </si>
  <si>
    <t>POPUZIV</t>
  </si>
  <si>
    <t>END</t>
  </si>
  <si>
    <t xml:space="preserve"> </t>
  </si>
  <si>
    <t xml:space="preserve">  </t>
  </si>
  <si>
    <t>Oprava bytu Botanická 37,byt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</si>
</sst>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229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45</v>
      </c>
      <c r="C3" s="84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SUMIF(F47:F61,A16,I47:I61)+SUMIF(F47:F61,"PSU",I47:I61)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SUMIF(F47:F61,A17,I47:I61)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SUMIF(F47:F61,A18,I47:I61)</f>
        <v>0</v>
      </c>
      <c r="J18" s="210"/>
    </row>
    <row r="19" spans="1:10" ht="23.25" customHeight="1" x14ac:dyDescent="0.2">
      <c r="A19" s="141" t="s">
        <v>87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SUMIF(F47:F61,A19,I47:I61)</f>
        <v>0</v>
      </c>
      <c r="J19" s="210"/>
    </row>
    <row r="20" spans="1:10" ht="23.25" customHeight="1" x14ac:dyDescent="0.2">
      <c r="A20" s="141" t="s">
        <v>88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SUMIF(F47:F61,A20,I47:I61)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 t="s">
        <v>227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4"/>
      <c r="D39" s="235"/>
      <c r="E39" s="235"/>
      <c r="F39" s="108">
        <f>' Pol'!AC74</f>
        <v>0</v>
      </c>
      <c r="G39" s="109">
        <f>' Pol'!AD74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53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57</v>
      </c>
      <c r="C47" s="241" t="s">
        <v>58</v>
      </c>
      <c r="D47" s="242"/>
      <c r="E47" s="242"/>
      <c r="F47" s="132" t="s">
        <v>23</v>
      </c>
      <c r="G47" s="133"/>
      <c r="H47" s="133"/>
      <c r="I47" s="240">
        <f>' Pol'!G8</f>
        <v>0</v>
      </c>
      <c r="J47" s="240"/>
    </row>
    <row r="48" spans="1:10" ht="25.5" customHeight="1" x14ac:dyDescent="0.2">
      <c r="A48" s="122"/>
      <c r="B48" s="124" t="s">
        <v>59</v>
      </c>
      <c r="C48" s="224" t="s">
        <v>60</v>
      </c>
      <c r="D48" s="225"/>
      <c r="E48" s="225"/>
      <c r="F48" s="134" t="s">
        <v>23</v>
      </c>
      <c r="G48" s="135"/>
      <c r="H48" s="135"/>
      <c r="I48" s="223">
        <f>' Pol'!G14</f>
        <v>0</v>
      </c>
      <c r="J48" s="223"/>
    </row>
    <row r="49" spans="1:10" ht="25.5" customHeight="1" x14ac:dyDescent="0.2">
      <c r="A49" s="122"/>
      <c r="B49" s="124" t="s">
        <v>61</v>
      </c>
      <c r="C49" s="224" t="s">
        <v>62</v>
      </c>
      <c r="D49" s="225"/>
      <c r="E49" s="225"/>
      <c r="F49" s="134" t="s">
        <v>23</v>
      </c>
      <c r="G49" s="135"/>
      <c r="H49" s="135"/>
      <c r="I49" s="223">
        <f>' Pol'!G18</f>
        <v>0</v>
      </c>
      <c r="J49" s="223"/>
    </row>
    <row r="50" spans="1:10" ht="25.5" customHeight="1" x14ac:dyDescent="0.2">
      <c r="A50" s="122"/>
      <c r="B50" s="124" t="s">
        <v>63</v>
      </c>
      <c r="C50" s="224" t="s">
        <v>64</v>
      </c>
      <c r="D50" s="225"/>
      <c r="E50" s="225"/>
      <c r="F50" s="134" t="s">
        <v>23</v>
      </c>
      <c r="G50" s="135"/>
      <c r="H50" s="135"/>
      <c r="I50" s="223">
        <f>' Pol'!G22</f>
        <v>0</v>
      </c>
      <c r="J50" s="223"/>
    </row>
    <row r="51" spans="1:10" ht="25.5" customHeight="1" x14ac:dyDescent="0.2">
      <c r="A51" s="122"/>
      <c r="B51" s="124" t="s">
        <v>65</v>
      </c>
      <c r="C51" s="224" t="s">
        <v>66</v>
      </c>
      <c r="D51" s="225"/>
      <c r="E51" s="225"/>
      <c r="F51" s="134" t="s">
        <v>23</v>
      </c>
      <c r="G51" s="135"/>
      <c r="H51" s="135"/>
      <c r="I51" s="223">
        <f>' Pol'!G33</f>
        <v>0</v>
      </c>
      <c r="J51" s="223"/>
    </row>
    <row r="52" spans="1:10" ht="25.5" customHeight="1" x14ac:dyDescent="0.2">
      <c r="A52" s="122"/>
      <c r="B52" s="124" t="s">
        <v>67</v>
      </c>
      <c r="C52" s="224" t="s">
        <v>68</v>
      </c>
      <c r="D52" s="225"/>
      <c r="E52" s="225"/>
      <c r="F52" s="134" t="s">
        <v>24</v>
      </c>
      <c r="G52" s="135"/>
      <c r="H52" s="135"/>
      <c r="I52" s="223">
        <f>' Pol'!G35</f>
        <v>0</v>
      </c>
      <c r="J52" s="223"/>
    </row>
    <row r="53" spans="1:10" ht="25.5" customHeight="1" x14ac:dyDescent="0.2">
      <c r="A53" s="122"/>
      <c r="B53" s="124" t="s">
        <v>69</v>
      </c>
      <c r="C53" s="224" t="s">
        <v>70</v>
      </c>
      <c r="D53" s="225"/>
      <c r="E53" s="225"/>
      <c r="F53" s="134" t="s">
        <v>24</v>
      </c>
      <c r="G53" s="135"/>
      <c r="H53" s="135"/>
      <c r="I53" s="223">
        <f>' Pol'!G39</f>
        <v>0</v>
      </c>
      <c r="J53" s="223"/>
    </row>
    <row r="54" spans="1:10" ht="25.5" customHeight="1" x14ac:dyDescent="0.2">
      <c r="A54" s="122"/>
      <c r="B54" s="124" t="s">
        <v>71</v>
      </c>
      <c r="C54" s="224" t="s">
        <v>72</v>
      </c>
      <c r="D54" s="225"/>
      <c r="E54" s="225"/>
      <c r="F54" s="134" t="s">
        <v>24</v>
      </c>
      <c r="G54" s="135"/>
      <c r="H54" s="135"/>
      <c r="I54" s="223">
        <f>' Pol'!G42</f>
        <v>0</v>
      </c>
      <c r="J54" s="223"/>
    </row>
    <row r="55" spans="1:10" ht="25.5" customHeight="1" x14ac:dyDescent="0.2">
      <c r="A55" s="122"/>
      <c r="B55" s="124" t="s">
        <v>73</v>
      </c>
      <c r="C55" s="224" t="s">
        <v>74</v>
      </c>
      <c r="D55" s="225"/>
      <c r="E55" s="225"/>
      <c r="F55" s="134" t="s">
        <v>24</v>
      </c>
      <c r="G55" s="135"/>
      <c r="H55" s="135"/>
      <c r="I55" s="223">
        <f>' Pol'!G45</f>
        <v>0</v>
      </c>
      <c r="J55" s="223"/>
    </row>
    <row r="56" spans="1:10" ht="25.5" customHeight="1" x14ac:dyDescent="0.2">
      <c r="A56" s="122"/>
      <c r="B56" s="124" t="s">
        <v>75</v>
      </c>
      <c r="C56" s="224" t="s">
        <v>76</v>
      </c>
      <c r="D56" s="225"/>
      <c r="E56" s="225"/>
      <c r="F56" s="134" t="s">
        <v>24</v>
      </c>
      <c r="G56" s="135"/>
      <c r="H56" s="135"/>
      <c r="I56" s="223">
        <f>' Pol'!G48</f>
        <v>0</v>
      </c>
      <c r="J56" s="223"/>
    </row>
    <row r="57" spans="1:10" ht="25.5" customHeight="1" x14ac:dyDescent="0.2">
      <c r="A57" s="122"/>
      <c r="B57" s="124" t="s">
        <v>77</v>
      </c>
      <c r="C57" s="224" t="s">
        <v>78</v>
      </c>
      <c r="D57" s="225"/>
      <c r="E57" s="225"/>
      <c r="F57" s="134" t="s">
        <v>24</v>
      </c>
      <c r="G57" s="135"/>
      <c r="H57" s="135"/>
      <c r="I57" s="223">
        <f>' Pol'!G50</f>
        <v>0</v>
      </c>
      <c r="J57" s="223"/>
    </row>
    <row r="58" spans="1:10" ht="25.5" customHeight="1" x14ac:dyDescent="0.2">
      <c r="A58" s="122"/>
      <c r="B58" s="124" t="s">
        <v>79</v>
      </c>
      <c r="C58" s="224" t="s">
        <v>80</v>
      </c>
      <c r="D58" s="225"/>
      <c r="E58" s="225"/>
      <c r="F58" s="134" t="s">
        <v>24</v>
      </c>
      <c r="G58" s="135"/>
      <c r="H58" s="135"/>
      <c r="I58" s="223">
        <f>' Pol'!G57</f>
        <v>0</v>
      </c>
      <c r="J58" s="223"/>
    </row>
    <row r="59" spans="1:10" ht="25.5" customHeight="1" x14ac:dyDescent="0.2">
      <c r="A59" s="122"/>
      <c r="B59" s="124" t="s">
        <v>81</v>
      </c>
      <c r="C59" s="224" t="s">
        <v>82</v>
      </c>
      <c r="D59" s="225"/>
      <c r="E59" s="225"/>
      <c r="F59" s="134" t="s">
        <v>24</v>
      </c>
      <c r="G59" s="135"/>
      <c r="H59" s="135"/>
      <c r="I59" s="223">
        <f>' Pol'!G64</f>
        <v>0</v>
      </c>
      <c r="J59" s="223"/>
    </row>
    <row r="60" spans="1:10" ht="25.5" customHeight="1" x14ac:dyDescent="0.2">
      <c r="A60" s="122"/>
      <c r="B60" s="124" t="s">
        <v>83</v>
      </c>
      <c r="C60" s="224" t="s">
        <v>84</v>
      </c>
      <c r="D60" s="225"/>
      <c r="E60" s="225"/>
      <c r="F60" s="134" t="s">
        <v>24</v>
      </c>
      <c r="G60" s="135"/>
      <c r="H60" s="135"/>
      <c r="I60" s="223">
        <f>' Pol'!G68</f>
        <v>0</v>
      </c>
      <c r="J60" s="223"/>
    </row>
    <row r="61" spans="1:10" ht="25.5" customHeight="1" x14ac:dyDescent="0.2">
      <c r="A61" s="122"/>
      <c r="B61" s="131" t="s">
        <v>85</v>
      </c>
      <c r="C61" s="244" t="s">
        <v>86</v>
      </c>
      <c r="D61" s="245"/>
      <c r="E61" s="245"/>
      <c r="F61" s="136" t="s">
        <v>25</v>
      </c>
      <c r="G61" s="137"/>
      <c r="H61" s="137"/>
      <c r="I61" s="243">
        <f>' Pol'!G71</f>
        <v>0</v>
      </c>
      <c r="J61" s="243"/>
    </row>
    <row r="62" spans="1:10" ht="25.5" customHeight="1" x14ac:dyDescent="0.2">
      <c r="A62" s="123"/>
      <c r="B62" s="127" t="s">
        <v>1</v>
      </c>
      <c r="C62" s="127"/>
      <c r="D62" s="128"/>
      <c r="E62" s="128"/>
      <c r="F62" s="138"/>
      <c r="G62" s="139"/>
      <c r="H62" s="139"/>
      <c r="I62" s="246">
        <f>SUM(I47:I61)</f>
        <v>0</v>
      </c>
      <c r="J62" s="246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workbookViewId="0">
      <selection activeCell="Y12" sqref="Y1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E1" t="s">
        <v>90</v>
      </c>
    </row>
    <row r="2" spans="1:60" ht="24.95" customHeight="1" x14ac:dyDescent="0.2">
      <c r="A2" s="145" t="s">
        <v>89</v>
      </c>
      <c r="B2" s="143"/>
      <c r="C2" s="264" t="s">
        <v>46</v>
      </c>
      <c r="D2" s="265"/>
      <c r="E2" s="265"/>
      <c r="F2" s="265"/>
      <c r="G2" s="266"/>
      <c r="AE2" t="s">
        <v>91</v>
      </c>
    </row>
    <row r="3" spans="1:60" ht="24.95" customHeight="1" x14ac:dyDescent="0.2">
      <c r="A3" s="146" t="s">
        <v>7</v>
      </c>
      <c r="B3" s="144"/>
      <c r="C3" s="267" t="s">
        <v>43</v>
      </c>
      <c r="D3" s="268"/>
      <c r="E3" s="268"/>
      <c r="F3" s="268"/>
      <c r="G3" s="269"/>
      <c r="AE3" t="s">
        <v>92</v>
      </c>
    </row>
    <row r="4" spans="1:60" ht="24.95" hidden="1" customHeight="1" x14ac:dyDescent="0.2">
      <c r="A4" s="146" t="s">
        <v>8</v>
      </c>
      <c r="B4" s="144"/>
      <c r="C4" s="267"/>
      <c r="D4" s="268"/>
      <c r="E4" s="268"/>
      <c r="F4" s="268"/>
      <c r="G4" s="269"/>
      <c r="AE4" t="s">
        <v>93</v>
      </c>
    </row>
    <row r="5" spans="1:60" hidden="1" x14ac:dyDescent="0.2">
      <c r="A5" s="147" t="s">
        <v>94</v>
      </c>
      <c r="B5" s="148"/>
      <c r="C5" s="149"/>
      <c r="D5" s="150"/>
      <c r="E5" s="150"/>
      <c r="F5" s="150"/>
      <c r="G5" s="151"/>
      <c r="AE5" t="s">
        <v>95</v>
      </c>
    </row>
    <row r="7" spans="1:60" ht="38.25" x14ac:dyDescent="0.2">
      <c r="A7" s="156" t="s">
        <v>96</v>
      </c>
      <c r="B7" s="157" t="s">
        <v>97</v>
      </c>
      <c r="C7" s="157" t="s">
        <v>98</v>
      </c>
      <c r="D7" s="156" t="s">
        <v>99</v>
      </c>
      <c r="E7" s="156" t="s">
        <v>100</v>
      </c>
      <c r="F7" s="152" t="s">
        <v>101</v>
      </c>
      <c r="G7" s="173" t="s">
        <v>28</v>
      </c>
      <c r="H7" s="174" t="s">
        <v>29</v>
      </c>
      <c r="I7" s="174" t="s">
        <v>102</v>
      </c>
      <c r="J7" s="174" t="s">
        <v>30</v>
      </c>
      <c r="K7" s="174" t="s">
        <v>103</v>
      </c>
      <c r="L7" s="174" t="s">
        <v>104</v>
      </c>
      <c r="M7" s="174" t="s">
        <v>105</v>
      </c>
      <c r="N7" s="174" t="s">
        <v>106</v>
      </c>
      <c r="O7" s="174" t="s">
        <v>107</v>
      </c>
      <c r="P7" s="174" t="s">
        <v>108</v>
      </c>
      <c r="Q7" s="174" t="s">
        <v>109</v>
      </c>
      <c r="R7" s="174" t="s">
        <v>110</v>
      </c>
      <c r="S7" s="174" t="s">
        <v>111</v>
      </c>
      <c r="T7" s="174" t="s">
        <v>112</v>
      </c>
      <c r="U7" s="159" t="s">
        <v>113</v>
      </c>
    </row>
    <row r="8" spans="1:60" x14ac:dyDescent="0.2">
      <c r="A8" s="175" t="s">
        <v>114</v>
      </c>
      <c r="B8" s="176" t="s">
        <v>57</v>
      </c>
      <c r="C8" s="177" t="s">
        <v>58</v>
      </c>
      <c r="D8" s="178"/>
      <c r="E8" s="179"/>
      <c r="F8" s="180"/>
      <c r="G8" s="180">
        <f>SUMIF(AE9:AE13,"&lt;&gt;NOR",G9:G13)</f>
        <v>0</v>
      </c>
      <c r="H8" s="180"/>
      <c r="I8" s="180">
        <f>SUM(I9:I13)</f>
        <v>0</v>
      </c>
      <c r="J8" s="180"/>
      <c r="K8" s="180">
        <f>SUM(K9:K13)</f>
        <v>0</v>
      </c>
      <c r="L8" s="180"/>
      <c r="M8" s="180" t="e">
        <f>SUM(M9:M13)</f>
        <v>#VALUE!</v>
      </c>
      <c r="N8" s="158"/>
      <c r="O8" s="158">
        <f>SUM(O9:O13)</f>
        <v>0.36950000000000005</v>
      </c>
      <c r="P8" s="158"/>
      <c r="Q8" s="158">
        <f>SUM(Q9:Q13)</f>
        <v>0</v>
      </c>
      <c r="R8" s="158"/>
      <c r="S8" s="158"/>
      <c r="T8" s="175"/>
      <c r="U8" s="158">
        <f>SUM(U9:U13)</f>
        <v>15.16</v>
      </c>
      <c r="AE8" t="s">
        <v>115</v>
      </c>
    </row>
    <row r="9" spans="1:60" ht="22.5" outlineLevel="1" x14ac:dyDescent="0.2">
      <c r="A9" s="154">
        <v>1</v>
      </c>
      <c r="B9" s="160" t="s">
        <v>116</v>
      </c>
      <c r="C9" s="193" t="s">
        <v>117</v>
      </c>
      <c r="D9" s="162" t="s">
        <v>118</v>
      </c>
      <c r="E9" s="168">
        <v>3</v>
      </c>
      <c r="F9" s="170" t="s">
        <v>227</v>
      </c>
      <c r="G9" s="171" t="s">
        <v>228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 t="e">
        <f>G9*(1+L9/100)</f>
        <v>#VALUE!</v>
      </c>
      <c r="N9" s="163">
        <v>8.6700000000000006E-3</v>
      </c>
      <c r="O9" s="163">
        <f>ROUND(E9*N9,5)</f>
        <v>2.6009999999999998E-2</v>
      </c>
      <c r="P9" s="163">
        <v>0</v>
      </c>
      <c r="Q9" s="163">
        <f>ROUND(E9*P9,5)</f>
        <v>0</v>
      </c>
      <c r="R9" s="163"/>
      <c r="S9" s="163"/>
      <c r="T9" s="164">
        <v>0.35974</v>
      </c>
      <c r="U9" s="163">
        <f>ROUND(E9*T9,2)</f>
        <v>1.08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120</v>
      </c>
      <c r="C10" s="193" t="s">
        <v>121</v>
      </c>
      <c r="D10" s="162" t="s">
        <v>122</v>
      </c>
      <c r="E10" s="168">
        <v>22.3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15</v>
      </c>
      <c r="M10" s="171">
        <f>G10*(1+L10/100)</f>
        <v>0</v>
      </c>
      <c r="N10" s="163">
        <v>4.3299999999999996E-3</v>
      </c>
      <c r="O10" s="163">
        <f>ROUND(E10*N10,5)</f>
        <v>9.6560000000000007E-2</v>
      </c>
      <c r="P10" s="163">
        <v>0</v>
      </c>
      <c r="Q10" s="163">
        <f>ROUND(E10*P10,5)</f>
        <v>0</v>
      </c>
      <c r="R10" s="163"/>
      <c r="S10" s="163"/>
      <c r="T10" s="164">
        <v>0.152</v>
      </c>
      <c r="U10" s="163">
        <f>ROUND(E10*T10,2)</f>
        <v>3.39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119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123</v>
      </c>
      <c r="C11" s="193" t="s">
        <v>124</v>
      </c>
      <c r="D11" s="162" t="s">
        <v>122</v>
      </c>
      <c r="E11" s="168">
        <v>4.7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1.5339999999999999E-2</v>
      </c>
      <c r="O11" s="163">
        <f>ROUND(E11*N11,5)</f>
        <v>7.2099999999999997E-2</v>
      </c>
      <c r="P11" s="163">
        <v>0</v>
      </c>
      <c r="Q11" s="163">
        <f>ROUND(E11*P11,5)</f>
        <v>0</v>
      </c>
      <c r="R11" s="163"/>
      <c r="S11" s="163"/>
      <c r="T11" s="164">
        <v>0.41499999999999998</v>
      </c>
      <c r="U11" s="163">
        <f>ROUND(E11*T11,2)</f>
        <v>1.95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125</v>
      </c>
      <c r="C12" s="193" t="s">
        <v>126</v>
      </c>
      <c r="D12" s="162" t="s">
        <v>122</v>
      </c>
      <c r="E12" s="168">
        <v>5.2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15</v>
      </c>
      <c r="M12" s="171">
        <f>G12*(1+L12/100)</f>
        <v>0</v>
      </c>
      <c r="N12" s="163">
        <v>2.3800000000000002E-3</v>
      </c>
      <c r="O12" s="163">
        <f>ROUND(E12*N12,5)</f>
        <v>1.238E-2</v>
      </c>
      <c r="P12" s="163">
        <v>0</v>
      </c>
      <c r="Q12" s="163">
        <f>ROUND(E12*P12,5)</f>
        <v>0</v>
      </c>
      <c r="R12" s="163"/>
      <c r="S12" s="163"/>
      <c r="T12" s="164">
        <v>0.18232999999999999</v>
      </c>
      <c r="U12" s="163">
        <f>ROUND(E12*T12,2)</f>
        <v>0.95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119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127</v>
      </c>
      <c r="C13" s="193" t="s">
        <v>128</v>
      </c>
      <c r="D13" s="162" t="s">
        <v>129</v>
      </c>
      <c r="E13" s="168">
        <v>45.760000000000005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63">
        <v>3.5500000000000002E-3</v>
      </c>
      <c r="O13" s="163">
        <f>ROUND(E13*N13,5)</f>
        <v>0.16245000000000001</v>
      </c>
      <c r="P13" s="163">
        <v>0</v>
      </c>
      <c r="Q13" s="163">
        <f>ROUND(E13*P13,5)</f>
        <v>0</v>
      </c>
      <c r="R13" s="163"/>
      <c r="S13" s="163"/>
      <c r="T13" s="164">
        <v>0.17016000000000001</v>
      </c>
      <c r="U13" s="163">
        <f>ROUND(E13*T13,2)</f>
        <v>7.79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119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55" t="s">
        <v>114</v>
      </c>
      <c r="B14" s="161" t="s">
        <v>59</v>
      </c>
      <c r="C14" s="194" t="s">
        <v>60</v>
      </c>
      <c r="D14" s="165"/>
      <c r="E14" s="169"/>
      <c r="F14" s="172"/>
      <c r="G14" s="172">
        <f>SUMIF(AE15:AE17,"&lt;&gt;NOR",G15:G17)</f>
        <v>0</v>
      </c>
      <c r="H14" s="172"/>
      <c r="I14" s="172">
        <f>SUM(I15:I17)</f>
        <v>0</v>
      </c>
      <c r="J14" s="172"/>
      <c r="K14" s="172">
        <f>SUM(K15:K17)</f>
        <v>0</v>
      </c>
      <c r="L14" s="172"/>
      <c r="M14" s="172">
        <f>SUM(M15:M17)</f>
        <v>0</v>
      </c>
      <c r="N14" s="166"/>
      <c r="O14" s="166">
        <f>SUM(O15:O17)</f>
        <v>2.49E-3</v>
      </c>
      <c r="P14" s="166"/>
      <c r="Q14" s="166">
        <f>SUM(Q15:Q17)</f>
        <v>0</v>
      </c>
      <c r="R14" s="166"/>
      <c r="S14" s="166"/>
      <c r="T14" s="167"/>
      <c r="U14" s="166">
        <f>SUM(U15:U17)</f>
        <v>29.080000000000002</v>
      </c>
      <c r="AE14" t="s">
        <v>115</v>
      </c>
    </row>
    <row r="15" spans="1:60" outlineLevel="1" x14ac:dyDescent="0.2">
      <c r="A15" s="154">
        <v>6</v>
      </c>
      <c r="B15" s="160" t="s">
        <v>130</v>
      </c>
      <c r="C15" s="193" t="s">
        <v>131</v>
      </c>
      <c r="D15" s="162" t="s">
        <v>129</v>
      </c>
      <c r="E15" s="168">
        <v>62.2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3">
        <v>4.0000000000000003E-5</v>
      </c>
      <c r="O15" s="163">
        <f>ROUND(E15*N15,5)</f>
        <v>2.49E-3</v>
      </c>
      <c r="P15" s="163">
        <v>0</v>
      </c>
      <c r="Q15" s="163">
        <f>ROUND(E15*P15,5)</f>
        <v>0</v>
      </c>
      <c r="R15" s="163"/>
      <c r="S15" s="163"/>
      <c r="T15" s="164">
        <v>0.308</v>
      </c>
      <c r="U15" s="163">
        <f>ROUND(E15*T15,2)</f>
        <v>19.16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119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7</v>
      </c>
      <c r="B16" s="160" t="s">
        <v>132</v>
      </c>
      <c r="C16" s="193" t="s">
        <v>133</v>
      </c>
      <c r="D16" s="162" t="s">
        <v>129</v>
      </c>
      <c r="E16" s="168">
        <v>660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1.4999999999999999E-2</v>
      </c>
      <c r="U16" s="163">
        <f>ROUND(E16*T16,2)</f>
        <v>9.9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119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8</v>
      </c>
      <c r="B17" s="160" t="s">
        <v>134</v>
      </c>
      <c r="C17" s="193" t="s">
        <v>135</v>
      </c>
      <c r="D17" s="162" t="s">
        <v>129</v>
      </c>
      <c r="E17" s="168">
        <v>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1.4999999999999999E-2</v>
      </c>
      <c r="U17" s="163">
        <f>ROUND(E17*T17,2)</f>
        <v>0.02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114</v>
      </c>
      <c r="B18" s="161" t="s">
        <v>61</v>
      </c>
      <c r="C18" s="194" t="s">
        <v>62</v>
      </c>
      <c r="D18" s="165"/>
      <c r="E18" s="169"/>
      <c r="F18" s="172"/>
      <c r="G18" s="172">
        <f>SUMIF(AE19:AE21,"&lt;&gt;NOR",G19:G21)</f>
        <v>0</v>
      </c>
      <c r="H18" s="172"/>
      <c r="I18" s="172">
        <f>SUM(I19:I21)</f>
        <v>0</v>
      </c>
      <c r="J18" s="172"/>
      <c r="K18" s="172">
        <f>SUM(K19:K21)</f>
        <v>0</v>
      </c>
      <c r="L18" s="172"/>
      <c r="M18" s="172">
        <f>SUM(M19:M21)</f>
        <v>0</v>
      </c>
      <c r="N18" s="166"/>
      <c r="O18" s="166">
        <f>SUM(O19:O21)</f>
        <v>0</v>
      </c>
      <c r="P18" s="166"/>
      <c r="Q18" s="166">
        <f>SUM(Q19:Q21)</f>
        <v>0.55286999999999997</v>
      </c>
      <c r="R18" s="166"/>
      <c r="S18" s="166"/>
      <c r="T18" s="167"/>
      <c r="U18" s="166">
        <f>SUM(U19:U21)</f>
        <v>7.0500000000000007</v>
      </c>
      <c r="AE18" t="s">
        <v>115</v>
      </c>
    </row>
    <row r="19" spans="1:60" outlineLevel="1" x14ac:dyDescent="0.2">
      <c r="A19" s="154">
        <v>9</v>
      </c>
      <c r="B19" s="160" t="s">
        <v>136</v>
      </c>
      <c r="C19" s="193" t="s">
        <v>137</v>
      </c>
      <c r="D19" s="162" t="s">
        <v>129</v>
      </c>
      <c r="E19" s="168">
        <v>9.5220000000000002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15</v>
      </c>
      <c r="M19" s="171">
        <f>G19*(1+L19/100)</f>
        <v>0</v>
      </c>
      <c r="N19" s="163">
        <v>0</v>
      </c>
      <c r="O19" s="163">
        <f>ROUND(E19*N19,5)</f>
        <v>0</v>
      </c>
      <c r="P19" s="163">
        <v>4.4999999999999998E-2</v>
      </c>
      <c r="Q19" s="163">
        <f>ROUND(E19*P19,5)</f>
        <v>0.42848999999999998</v>
      </c>
      <c r="R19" s="163"/>
      <c r="S19" s="163"/>
      <c r="T19" s="164">
        <v>0.33</v>
      </c>
      <c r="U19" s="163">
        <f>ROUND(E19*T19,2)</f>
        <v>3.14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119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10</v>
      </c>
      <c r="B20" s="160" t="s">
        <v>138</v>
      </c>
      <c r="C20" s="193" t="s">
        <v>139</v>
      </c>
      <c r="D20" s="162" t="s">
        <v>122</v>
      </c>
      <c r="E20" s="168">
        <v>11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15</v>
      </c>
      <c r="M20" s="171">
        <f>G20*(1+L20/100)</f>
        <v>0</v>
      </c>
      <c r="N20" s="163">
        <v>0</v>
      </c>
      <c r="O20" s="163">
        <f>ROUND(E20*N20,5)</f>
        <v>0</v>
      </c>
      <c r="P20" s="163">
        <v>4.0000000000000002E-4</v>
      </c>
      <c r="Q20" s="163">
        <f>ROUND(E20*P20,5)</f>
        <v>4.4000000000000003E-3</v>
      </c>
      <c r="R20" s="163"/>
      <c r="S20" s="163"/>
      <c r="T20" s="164">
        <v>7.0000000000000007E-2</v>
      </c>
      <c r="U20" s="163">
        <f>ROUND(E20*T20,2)</f>
        <v>0.77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119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140</v>
      </c>
      <c r="C21" s="193" t="s">
        <v>141</v>
      </c>
      <c r="D21" s="162" t="s">
        <v>129</v>
      </c>
      <c r="E21" s="168">
        <v>9.5220000000000002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3">
        <v>0</v>
      </c>
      <c r="O21" s="163">
        <f>ROUND(E21*N21,5)</f>
        <v>0</v>
      </c>
      <c r="P21" s="163">
        <v>1.26E-2</v>
      </c>
      <c r="Q21" s="163">
        <f>ROUND(E21*P21,5)</f>
        <v>0.11998</v>
      </c>
      <c r="R21" s="163"/>
      <c r="S21" s="163"/>
      <c r="T21" s="164">
        <v>0.33</v>
      </c>
      <c r="U21" s="163">
        <f>ROUND(E21*T21,2)</f>
        <v>3.14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119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114</v>
      </c>
      <c r="B22" s="161" t="s">
        <v>63</v>
      </c>
      <c r="C22" s="194" t="s">
        <v>64</v>
      </c>
      <c r="D22" s="165"/>
      <c r="E22" s="169"/>
      <c r="F22" s="172"/>
      <c r="G22" s="172">
        <f>SUMIF(AE23:AE32,"&lt;&gt;NOR",G23:G32)</f>
        <v>0</v>
      </c>
      <c r="H22" s="172"/>
      <c r="I22" s="172">
        <f>SUM(I23:I32)</f>
        <v>0</v>
      </c>
      <c r="J22" s="172"/>
      <c r="K22" s="172">
        <f>SUM(K23:K32)</f>
        <v>0</v>
      </c>
      <c r="L22" s="172"/>
      <c r="M22" s="172">
        <f>SUM(M23:M32)</f>
        <v>0</v>
      </c>
      <c r="N22" s="166"/>
      <c r="O22" s="166">
        <f>SUM(O23:O32)</f>
        <v>2.1220000000000003E-2</v>
      </c>
      <c r="P22" s="166"/>
      <c r="Q22" s="166">
        <f>SUM(Q23:Q32)</f>
        <v>0.78672000000000009</v>
      </c>
      <c r="R22" s="166"/>
      <c r="S22" s="166"/>
      <c r="T22" s="167"/>
      <c r="U22" s="166">
        <f>SUM(U23:U32)</f>
        <v>17.739999999999998</v>
      </c>
      <c r="AE22" t="s">
        <v>115</v>
      </c>
    </row>
    <row r="23" spans="1:60" outlineLevel="1" x14ac:dyDescent="0.2">
      <c r="A23" s="154">
        <v>12</v>
      </c>
      <c r="B23" s="160" t="s">
        <v>142</v>
      </c>
      <c r="C23" s="193" t="s">
        <v>143</v>
      </c>
      <c r="D23" s="162" t="s">
        <v>118</v>
      </c>
      <c r="E23" s="168">
        <v>1</v>
      </c>
      <c r="F23" s="170"/>
      <c r="G23" s="171">
        <f t="shared" ref="G23:G32" si="0">ROUND(E23*F23,2)</f>
        <v>0</v>
      </c>
      <c r="H23" s="170"/>
      <c r="I23" s="171">
        <f t="shared" ref="I23:I32" si="1">ROUND(E23*H23,2)</f>
        <v>0</v>
      </c>
      <c r="J23" s="170"/>
      <c r="K23" s="171">
        <f t="shared" ref="K23:K32" si="2">ROUND(E23*J23,2)</f>
        <v>0</v>
      </c>
      <c r="L23" s="171">
        <v>15</v>
      </c>
      <c r="M23" s="171">
        <f t="shared" ref="M23:M32" si="3">G23*(1+L23/100)</f>
        <v>0</v>
      </c>
      <c r="N23" s="163">
        <v>3.4000000000000002E-4</v>
      </c>
      <c r="O23" s="163">
        <f t="shared" ref="O23:O32" si="4">ROUND(E23*N23,5)</f>
        <v>3.4000000000000002E-4</v>
      </c>
      <c r="P23" s="163">
        <v>0.13800000000000001</v>
      </c>
      <c r="Q23" s="163">
        <f t="shared" ref="Q23:Q32" si="5">ROUND(E23*P23,5)</f>
        <v>0.13800000000000001</v>
      </c>
      <c r="R23" s="163"/>
      <c r="S23" s="163"/>
      <c r="T23" s="164">
        <v>0.81299999999999994</v>
      </c>
      <c r="U23" s="163">
        <f t="shared" ref="U23:U32" si="6">ROUND(E23*T23,2)</f>
        <v>0.81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119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13</v>
      </c>
      <c r="B24" s="160" t="s">
        <v>144</v>
      </c>
      <c r="C24" s="193" t="s">
        <v>145</v>
      </c>
      <c r="D24" s="162" t="s">
        <v>122</v>
      </c>
      <c r="E24" s="168">
        <v>20.3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15</v>
      </c>
      <c r="M24" s="171">
        <f t="shared" si="3"/>
        <v>0</v>
      </c>
      <c r="N24" s="163">
        <v>4.8999999999999998E-4</v>
      </c>
      <c r="O24" s="163">
        <f t="shared" si="4"/>
        <v>9.9500000000000005E-3</v>
      </c>
      <c r="P24" s="163">
        <v>6.0000000000000001E-3</v>
      </c>
      <c r="Q24" s="163">
        <f t="shared" si="5"/>
        <v>0.12180000000000001</v>
      </c>
      <c r="R24" s="163"/>
      <c r="S24" s="163"/>
      <c r="T24" s="164">
        <v>0.27400000000000002</v>
      </c>
      <c r="U24" s="163">
        <f t="shared" si="6"/>
        <v>5.56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119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14</v>
      </c>
      <c r="B25" s="160" t="s">
        <v>146</v>
      </c>
      <c r="C25" s="193" t="s">
        <v>147</v>
      </c>
      <c r="D25" s="162" t="s">
        <v>129</v>
      </c>
      <c r="E25" s="168">
        <v>1.76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63">
        <v>0</v>
      </c>
      <c r="O25" s="163">
        <f t="shared" si="4"/>
        <v>0</v>
      </c>
      <c r="P25" s="163">
        <v>6.8000000000000005E-2</v>
      </c>
      <c r="Q25" s="163">
        <f t="shared" si="5"/>
        <v>0.11967999999999999</v>
      </c>
      <c r="R25" s="163"/>
      <c r="S25" s="163"/>
      <c r="T25" s="164">
        <v>0.48</v>
      </c>
      <c r="U25" s="163">
        <f t="shared" si="6"/>
        <v>0.84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119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15</v>
      </c>
      <c r="B26" s="160" t="s">
        <v>148</v>
      </c>
      <c r="C26" s="193" t="s">
        <v>149</v>
      </c>
      <c r="D26" s="162" t="s">
        <v>129</v>
      </c>
      <c r="E26" s="168">
        <v>5.28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63">
        <v>0</v>
      </c>
      <c r="O26" s="163">
        <f t="shared" si="4"/>
        <v>0</v>
      </c>
      <c r="P26" s="163">
        <v>6.8000000000000005E-2</v>
      </c>
      <c r="Q26" s="163">
        <f t="shared" si="5"/>
        <v>0.35904000000000003</v>
      </c>
      <c r="R26" s="163"/>
      <c r="S26" s="163"/>
      <c r="T26" s="164">
        <v>0.3</v>
      </c>
      <c r="U26" s="163">
        <f t="shared" si="6"/>
        <v>1.58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16</v>
      </c>
      <c r="B27" s="160" t="s">
        <v>150</v>
      </c>
      <c r="C27" s="193" t="s">
        <v>151</v>
      </c>
      <c r="D27" s="162" t="s">
        <v>122</v>
      </c>
      <c r="E27" s="168">
        <v>22.3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15</v>
      </c>
      <c r="M27" s="171">
        <f t="shared" si="3"/>
        <v>0</v>
      </c>
      <c r="N27" s="163">
        <v>4.8999999999999998E-4</v>
      </c>
      <c r="O27" s="163">
        <f t="shared" si="4"/>
        <v>1.093E-2</v>
      </c>
      <c r="P27" s="163">
        <v>2E-3</v>
      </c>
      <c r="Q27" s="163">
        <f t="shared" si="5"/>
        <v>4.4600000000000001E-2</v>
      </c>
      <c r="R27" s="163"/>
      <c r="S27" s="163"/>
      <c r="T27" s="164">
        <v>0.17599999999999999</v>
      </c>
      <c r="U27" s="163">
        <f t="shared" si="6"/>
        <v>3.92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17</v>
      </c>
      <c r="B28" s="160" t="s">
        <v>152</v>
      </c>
      <c r="C28" s="193" t="s">
        <v>153</v>
      </c>
      <c r="D28" s="162" t="s">
        <v>154</v>
      </c>
      <c r="E28" s="168">
        <v>1.8210999999999999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15</v>
      </c>
      <c r="M28" s="171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</v>
      </c>
      <c r="U28" s="16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18</v>
      </c>
      <c r="B29" s="160" t="s">
        <v>155</v>
      </c>
      <c r="C29" s="193" t="s">
        <v>156</v>
      </c>
      <c r="D29" s="162" t="s">
        <v>154</v>
      </c>
      <c r="E29" s="168">
        <v>1.8210999999999999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15</v>
      </c>
      <c r="M29" s="171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0</v>
      </c>
      <c r="U29" s="16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119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19</v>
      </c>
      <c r="B30" s="160" t="s">
        <v>157</v>
      </c>
      <c r="C30" s="193" t="s">
        <v>158</v>
      </c>
      <c r="D30" s="162" t="s">
        <v>154</v>
      </c>
      <c r="E30" s="168">
        <v>1.8210999999999999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15</v>
      </c>
      <c r="M30" s="171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/>
      <c r="T30" s="164">
        <v>0.94199999999999995</v>
      </c>
      <c r="U30" s="163">
        <f t="shared" si="6"/>
        <v>1.72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119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20</v>
      </c>
      <c r="B31" s="160" t="s">
        <v>159</v>
      </c>
      <c r="C31" s="193" t="s">
        <v>160</v>
      </c>
      <c r="D31" s="162" t="s">
        <v>154</v>
      </c>
      <c r="E31" s="168">
        <v>18.210999999999999</v>
      </c>
      <c r="F31" s="170"/>
      <c r="G31" s="171">
        <f t="shared" si="0"/>
        <v>0</v>
      </c>
      <c r="H31" s="170"/>
      <c r="I31" s="171">
        <f t="shared" si="1"/>
        <v>0</v>
      </c>
      <c r="J31" s="170"/>
      <c r="K31" s="171">
        <f t="shared" si="2"/>
        <v>0</v>
      </c>
      <c r="L31" s="171">
        <v>15</v>
      </c>
      <c r="M31" s="171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3"/>
      <c r="S31" s="163"/>
      <c r="T31" s="164">
        <v>0.105</v>
      </c>
      <c r="U31" s="163">
        <f t="shared" si="6"/>
        <v>1.91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119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21</v>
      </c>
      <c r="B32" s="160" t="s">
        <v>161</v>
      </c>
      <c r="C32" s="193" t="s">
        <v>162</v>
      </c>
      <c r="D32" s="162" t="s">
        <v>118</v>
      </c>
      <c r="E32" s="168">
        <v>6</v>
      </c>
      <c r="F32" s="170"/>
      <c r="G32" s="171">
        <f t="shared" si="0"/>
        <v>0</v>
      </c>
      <c r="H32" s="170"/>
      <c r="I32" s="171">
        <f t="shared" si="1"/>
        <v>0</v>
      </c>
      <c r="J32" s="170"/>
      <c r="K32" s="171">
        <f t="shared" si="2"/>
        <v>0</v>
      </c>
      <c r="L32" s="171">
        <v>15</v>
      </c>
      <c r="M32" s="171">
        <f t="shared" si="3"/>
        <v>0</v>
      </c>
      <c r="N32" s="163">
        <v>0</v>
      </c>
      <c r="O32" s="163">
        <f t="shared" si="4"/>
        <v>0</v>
      </c>
      <c r="P32" s="163">
        <v>5.9999999999999995E-4</v>
      </c>
      <c r="Q32" s="163">
        <f t="shared" si="5"/>
        <v>3.5999999999999999E-3</v>
      </c>
      <c r="R32" s="163"/>
      <c r="S32" s="163"/>
      <c r="T32" s="164">
        <v>0.23400000000000001</v>
      </c>
      <c r="U32" s="163">
        <f t="shared" si="6"/>
        <v>1.4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119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114</v>
      </c>
      <c r="B33" s="161" t="s">
        <v>65</v>
      </c>
      <c r="C33" s="194" t="s">
        <v>66</v>
      </c>
      <c r="D33" s="165"/>
      <c r="E33" s="169"/>
      <c r="F33" s="172"/>
      <c r="G33" s="172">
        <f>SUMIF(AE34:AE34,"&lt;&gt;NOR",G34:G34)</f>
        <v>0</v>
      </c>
      <c r="H33" s="172"/>
      <c r="I33" s="172">
        <f>SUM(I34:I34)</f>
        <v>0</v>
      </c>
      <c r="J33" s="172"/>
      <c r="K33" s="172">
        <f>SUM(K34:K34)</f>
        <v>0</v>
      </c>
      <c r="L33" s="172"/>
      <c r="M33" s="172">
        <f>SUM(M34:M34)</f>
        <v>0</v>
      </c>
      <c r="N33" s="166"/>
      <c r="O33" s="166">
        <f>SUM(O34:O34)</f>
        <v>0</v>
      </c>
      <c r="P33" s="166"/>
      <c r="Q33" s="166">
        <f>SUM(Q34:Q34)</f>
        <v>0</v>
      </c>
      <c r="R33" s="166"/>
      <c r="S33" s="166"/>
      <c r="T33" s="167"/>
      <c r="U33" s="166">
        <f>SUM(U34:U34)</f>
        <v>12.15</v>
      </c>
      <c r="AE33" t="s">
        <v>115</v>
      </c>
    </row>
    <row r="34" spans="1:60" ht="22.5" outlineLevel="1" x14ac:dyDescent="0.2">
      <c r="A34" s="154">
        <v>22</v>
      </c>
      <c r="B34" s="160" t="s">
        <v>163</v>
      </c>
      <c r="C34" s="193" t="s">
        <v>164</v>
      </c>
      <c r="D34" s="162" t="s">
        <v>154</v>
      </c>
      <c r="E34" s="168">
        <v>2.20974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15</v>
      </c>
      <c r="M34" s="171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5.5</v>
      </c>
      <c r="U34" s="163">
        <f>ROUND(E34*T34,2)</f>
        <v>12.15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119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55" t="s">
        <v>114</v>
      </c>
      <c r="B35" s="161" t="s">
        <v>67</v>
      </c>
      <c r="C35" s="194" t="s">
        <v>68</v>
      </c>
      <c r="D35" s="165"/>
      <c r="E35" s="169"/>
      <c r="F35" s="172"/>
      <c r="G35" s="172">
        <f>SUMIF(AE36:AE38,"&lt;&gt;NOR",G36:G38)</f>
        <v>0</v>
      </c>
      <c r="H35" s="172"/>
      <c r="I35" s="172">
        <f>SUM(I36:I38)</f>
        <v>0</v>
      </c>
      <c r="J35" s="172"/>
      <c r="K35" s="172">
        <f>SUM(K36:K38)</f>
        <v>0</v>
      </c>
      <c r="L35" s="172"/>
      <c r="M35" s="172">
        <f>SUM(M36:M38)</f>
        <v>0</v>
      </c>
      <c r="N35" s="166"/>
      <c r="O35" s="166">
        <f>SUM(O36:O38)</f>
        <v>2.9100000000000003E-3</v>
      </c>
      <c r="P35" s="166"/>
      <c r="Q35" s="166">
        <f>SUM(Q36:Q38)</f>
        <v>0</v>
      </c>
      <c r="R35" s="166"/>
      <c r="S35" s="166"/>
      <c r="T35" s="167"/>
      <c r="U35" s="166">
        <f>SUM(U36:U38)</f>
        <v>1.91</v>
      </c>
      <c r="AE35" t="s">
        <v>115</v>
      </c>
    </row>
    <row r="36" spans="1:60" outlineLevel="1" x14ac:dyDescent="0.2">
      <c r="A36" s="154">
        <v>23</v>
      </c>
      <c r="B36" s="160" t="s">
        <v>165</v>
      </c>
      <c r="C36" s="193" t="s">
        <v>166</v>
      </c>
      <c r="D36" s="162" t="s">
        <v>122</v>
      </c>
      <c r="E36" s="168">
        <v>3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15</v>
      </c>
      <c r="M36" s="171">
        <f>G36*(1+L36/100)</f>
        <v>0</v>
      </c>
      <c r="N36" s="163">
        <v>5.2999999999999998E-4</v>
      </c>
      <c r="O36" s="163">
        <f>ROUND(E36*N36,5)</f>
        <v>1.5900000000000001E-3</v>
      </c>
      <c r="P36" s="163">
        <v>0</v>
      </c>
      <c r="Q36" s="163">
        <f>ROUND(E36*P36,5)</f>
        <v>0</v>
      </c>
      <c r="R36" s="163"/>
      <c r="S36" s="163"/>
      <c r="T36" s="164">
        <v>0.32100000000000001</v>
      </c>
      <c r="U36" s="163">
        <f>ROUND(E36*T36,2)</f>
        <v>0.96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119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24</v>
      </c>
      <c r="B37" s="160" t="s">
        <v>167</v>
      </c>
      <c r="C37" s="193" t="s">
        <v>168</v>
      </c>
      <c r="D37" s="162" t="s">
        <v>122</v>
      </c>
      <c r="E37" s="168">
        <v>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15</v>
      </c>
      <c r="M37" s="171">
        <f>G37*(1+L37/100)</f>
        <v>0</v>
      </c>
      <c r="N37" s="163">
        <v>4.4000000000000002E-4</v>
      </c>
      <c r="O37" s="163">
        <f>ROUND(E37*N37,5)</f>
        <v>1.32E-3</v>
      </c>
      <c r="P37" s="163">
        <v>0</v>
      </c>
      <c r="Q37" s="163">
        <f>ROUND(E37*P37,5)</f>
        <v>0</v>
      </c>
      <c r="R37" s="163"/>
      <c r="S37" s="163"/>
      <c r="T37" s="164">
        <v>0.30099999999999999</v>
      </c>
      <c r="U37" s="163">
        <f>ROUND(E37*T37,2)</f>
        <v>0.9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119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25</v>
      </c>
      <c r="B38" s="160" t="s">
        <v>169</v>
      </c>
      <c r="C38" s="193" t="s">
        <v>170</v>
      </c>
      <c r="D38" s="162" t="s">
        <v>154</v>
      </c>
      <c r="E38" s="168">
        <v>2.9100000000000001E-2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15</v>
      </c>
      <c r="M38" s="171">
        <f>G38*(1+L38/100)</f>
        <v>0</v>
      </c>
      <c r="N38" s="163">
        <v>0</v>
      </c>
      <c r="O38" s="16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1.68</v>
      </c>
      <c r="U38" s="163">
        <f>ROUND(E38*T38,2)</f>
        <v>0.05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119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114</v>
      </c>
      <c r="B39" s="161" t="s">
        <v>69</v>
      </c>
      <c r="C39" s="194" t="s">
        <v>70</v>
      </c>
      <c r="D39" s="165"/>
      <c r="E39" s="169"/>
      <c r="F39" s="172"/>
      <c r="G39" s="172">
        <f>SUMIF(AE40:AE41,"&lt;&gt;NOR",G40:G41)</f>
        <v>0</v>
      </c>
      <c r="H39" s="172"/>
      <c r="I39" s="172">
        <f>SUM(I40:I41)</f>
        <v>0</v>
      </c>
      <c r="J39" s="172"/>
      <c r="K39" s="172">
        <f>SUM(K40:K41)</f>
        <v>0</v>
      </c>
      <c r="L39" s="172"/>
      <c r="M39" s="172">
        <f>SUM(M40:M41)</f>
        <v>0</v>
      </c>
      <c r="N39" s="166"/>
      <c r="O39" s="166">
        <f>SUM(O40:O41)</f>
        <v>2.2399999999999998E-3</v>
      </c>
      <c r="P39" s="166"/>
      <c r="Q39" s="166">
        <f>SUM(Q40:Q41)</f>
        <v>0</v>
      </c>
      <c r="R39" s="166"/>
      <c r="S39" s="166"/>
      <c r="T39" s="167"/>
      <c r="U39" s="166">
        <f>SUM(U40:U41)</f>
        <v>3.24</v>
      </c>
      <c r="AE39" t="s">
        <v>115</v>
      </c>
    </row>
    <row r="40" spans="1:60" ht="22.5" outlineLevel="1" x14ac:dyDescent="0.2">
      <c r="A40" s="154">
        <v>26</v>
      </c>
      <c r="B40" s="160" t="s">
        <v>171</v>
      </c>
      <c r="C40" s="193" t="s">
        <v>172</v>
      </c>
      <c r="D40" s="162" t="s">
        <v>122</v>
      </c>
      <c r="E40" s="168">
        <v>8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15</v>
      </c>
      <c r="M40" s="171">
        <f>G40*(1+L40/100)</f>
        <v>0</v>
      </c>
      <c r="N40" s="163">
        <v>2.7999999999999998E-4</v>
      </c>
      <c r="O40" s="163">
        <f>ROUND(E40*N40,5)</f>
        <v>2.2399999999999998E-3</v>
      </c>
      <c r="P40" s="163">
        <v>0</v>
      </c>
      <c r="Q40" s="163">
        <f>ROUND(E40*P40,5)</f>
        <v>0</v>
      </c>
      <c r="R40" s="163"/>
      <c r="S40" s="163"/>
      <c r="T40" s="164">
        <v>0.40018999999999999</v>
      </c>
      <c r="U40" s="163">
        <f>ROUND(E40*T40,2)</f>
        <v>3.2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119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27</v>
      </c>
      <c r="B41" s="160" t="s">
        <v>173</v>
      </c>
      <c r="C41" s="193" t="s">
        <v>174</v>
      </c>
      <c r="D41" s="162" t="s">
        <v>154</v>
      </c>
      <c r="E41" s="168">
        <v>2.4E-2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15</v>
      </c>
      <c r="M41" s="171">
        <f>G41*(1+L41/100)</f>
        <v>0</v>
      </c>
      <c r="N41" s="163">
        <v>0</v>
      </c>
      <c r="O41" s="163">
        <f>ROUND(E41*N41,5)</f>
        <v>0</v>
      </c>
      <c r="P41" s="163">
        <v>0</v>
      </c>
      <c r="Q41" s="163">
        <f>ROUND(E41*P41,5)</f>
        <v>0</v>
      </c>
      <c r="R41" s="163"/>
      <c r="S41" s="163"/>
      <c r="T41" s="164">
        <v>1.514</v>
      </c>
      <c r="U41" s="163">
        <f>ROUND(E41*T41,2)</f>
        <v>0.04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119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55" t="s">
        <v>114</v>
      </c>
      <c r="B42" s="161" t="s">
        <v>71</v>
      </c>
      <c r="C42" s="194" t="s">
        <v>72</v>
      </c>
      <c r="D42" s="165"/>
      <c r="E42" s="169"/>
      <c r="F42" s="172"/>
      <c r="G42" s="172">
        <f>SUMIF(AE43:AE44,"&lt;&gt;NOR",G43:G44)</f>
        <v>0</v>
      </c>
      <c r="H42" s="172"/>
      <c r="I42" s="172">
        <f>SUM(I43:I44)</f>
        <v>0</v>
      </c>
      <c r="J42" s="172"/>
      <c r="K42" s="172">
        <f>SUM(K43:K44)</f>
        <v>0</v>
      </c>
      <c r="L42" s="172"/>
      <c r="M42" s="172">
        <f>SUM(M43:M44)</f>
        <v>0</v>
      </c>
      <c r="N42" s="166"/>
      <c r="O42" s="166">
        <f>SUM(O43:O44)</f>
        <v>0</v>
      </c>
      <c r="P42" s="166"/>
      <c r="Q42" s="166">
        <f>SUM(Q43:Q44)</f>
        <v>1.0959999999999999E-2</v>
      </c>
      <c r="R42" s="166"/>
      <c r="S42" s="166"/>
      <c r="T42" s="167"/>
      <c r="U42" s="166">
        <f>SUM(U43:U44)</f>
        <v>0.91999999999999993</v>
      </c>
      <c r="AE42" t="s">
        <v>115</v>
      </c>
    </row>
    <row r="43" spans="1:60" outlineLevel="1" x14ac:dyDescent="0.2">
      <c r="A43" s="154">
        <v>28</v>
      </c>
      <c r="B43" s="160" t="s">
        <v>175</v>
      </c>
      <c r="C43" s="193" t="s">
        <v>176</v>
      </c>
      <c r="D43" s="162" t="s">
        <v>177</v>
      </c>
      <c r="E43" s="168">
        <v>1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15</v>
      </c>
      <c r="M43" s="171">
        <f>G43*(1+L43/100)</f>
        <v>0</v>
      </c>
      <c r="N43" s="163">
        <v>0</v>
      </c>
      <c r="O43" s="163">
        <f>ROUND(E43*N43,5)</f>
        <v>0</v>
      </c>
      <c r="P43" s="163">
        <v>9.1999999999999998E-3</v>
      </c>
      <c r="Q43" s="163">
        <f>ROUND(E43*P43,5)</f>
        <v>9.1999999999999998E-3</v>
      </c>
      <c r="R43" s="163"/>
      <c r="S43" s="163"/>
      <c r="T43" s="164">
        <v>0.46500000000000002</v>
      </c>
      <c r="U43" s="163">
        <f>ROUND(E43*T43,2)</f>
        <v>0.47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119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29</v>
      </c>
      <c r="B44" s="160" t="s">
        <v>178</v>
      </c>
      <c r="C44" s="193" t="s">
        <v>179</v>
      </c>
      <c r="D44" s="162" t="s">
        <v>177</v>
      </c>
      <c r="E44" s="168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15</v>
      </c>
      <c r="M44" s="171">
        <f>G44*(1+L44/100)</f>
        <v>0</v>
      </c>
      <c r="N44" s="163">
        <v>0</v>
      </c>
      <c r="O44" s="163">
        <f>ROUND(E44*N44,5)</f>
        <v>0</v>
      </c>
      <c r="P44" s="163">
        <v>1.7600000000000001E-3</v>
      </c>
      <c r="Q44" s="163">
        <f>ROUND(E44*P44,5)</f>
        <v>1.7600000000000001E-3</v>
      </c>
      <c r="R44" s="163"/>
      <c r="S44" s="163"/>
      <c r="T44" s="164">
        <v>0.44500000000000001</v>
      </c>
      <c r="U44" s="163">
        <f>ROUND(E44*T44,2)</f>
        <v>0.45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55" t="s">
        <v>114</v>
      </c>
      <c r="B45" s="161" t="s">
        <v>73</v>
      </c>
      <c r="C45" s="194" t="s">
        <v>74</v>
      </c>
      <c r="D45" s="165"/>
      <c r="E45" s="169"/>
      <c r="F45" s="172"/>
      <c r="G45" s="172">
        <f>SUMIF(AE46:AE47,"&lt;&gt;NOR",G46:G47)</f>
        <v>0</v>
      </c>
      <c r="H45" s="172"/>
      <c r="I45" s="172">
        <f>SUM(I46:I47)</f>
        <v>0</v>
      </c>
      <c r="J45" s="172"/>
      <c r="K45" s="172">
        <f>SUM(K46:K47)</f>
        <v>0</v>
      </c>
      <c r="L45" s="172"/>
      <c r="M45" s="172">
        <f>SUM(M46:M47)</f>
        <v>0</v>
      </c>
      <c r="N45" s="166"/>
      <c r="O45" s="166">
        <f>SUM(O46:O47)</f>
        <v>0</v>
      </c>
      <c r="P45" s="166"/>
      <c r="Q45" s="166">
        <f>SUM(Q46:Q47)</f>
        <v>0.44240000000000002</v>
      </c>
      <c r="R45" s="166"/>
      <c r="S45" s="166"/>
      <c r="T45" s="167"/>
      <c r="U45" s="166">
        <f>SUM(U46:U47)</f>
        <v>2.2200000000000002</v>
      </c>
      <c r="AE45" t="s">
        <v>115</v>
      </c>
    </row>
    <row r="46" spans="1:60" outlineLevel="1" x14ac:dyDescent="0.2">
      <c r="A46" s="154">
        <v>30</v>
      </c>
      <c r="B46" s="160" t="s">
        <v>180</v>
      </c>
      <c r="C46" s="193" t="s">
        <v>181</v>
      </c>
      <c r="D46" s="162" t="s">
        <v>118</v>
      </c>
      <c r="E46" s="168">
        <v>2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15</v>
      </c>
      <c r="M46" s="171">
        <f>G46*(1+L46/100)</f>
        <v>0</v>
      </c>
      <c r="N46" s="163">
        <v>0</v>
      </c>
      <c r="O46" s="163">
        <f>ROUND(E46*N46,5)</f>
        <v>0</v>
      </c>
      <c r="P46" s="163">
        <v>0.16600000000000001</v>
      </c>
      <c r="Q46" s="163">
        <f>ROUND(E46*P46,5)</f>
        <v>0.33200000000000002</v>
      </c>
      <c r="R46" s="163"/>
      <c r="S46" s="163"/>
      <c r="T46" s="164">
        <v>0.88</v>
      </c>
      <c r="U46" s="163">
        <f>ROUND(E46*T46,2)</f>
        <v>1.76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119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31</v>
      </c>
      <c r="B47" s="160" t="s">
        <v>182</v>
      </c>
      <c r="C47" s="193" t="s">
        <v>183</v>
      </c>
      <c r="D47" s="162" t="s">
        <v>118</v>
      </c>
      <c r="E47" s="168">
        <v>1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3">
        <v>0</v>
      </c>
      <c r="O47" s="163">
        <f>ROUND(E47*N47,5)</f>
        <v>0</v>
      </c>
      <c r="P47" s="163">
        <v>0.1104</v>
      </c>
      <c r="Q47" s="163">
        <f>ROUND(E47*P47,5)</f>
        <v>0.1104</v>
      </c>
      <c r="R47" s="163"/>
      <c r="S47" s="163"/>
      <c r="T47" s="164">
        <v>0.46</v>
      </c>
      <c r="U47" s="163">
        <f>ROUND(E47*T47,2)</f>
        <v>0.46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119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114</v>
      </c>
      <c r="B48" s="161" t="s">
        <v>75</v>
      </c>
      <c r="C48" s="194" t="s">
        <v>76</v>
      </c>
      <c r="D48" s="165"/>
      <c r="E48" s="169"/>
      <c r="F48" s="172"/>
      <c r="G48" s="172">
        <f>SUMIF(AE49:AE49,"&lt;&gt;NOR",G49:G49)</f>
        <v>0</v>
      </c>
      <c r="H48" s="172"/>
      <c r="I48" s="172">
        <f>SUM(I49:I49)</f>
        <v>0</v>
      </c>
      <c r="J48" s="172"/>
      <c r="K48" s="172">
        <f>SUM(K49:K49)</f>
        <v>0</v>
      </c>
      <c r="L48" s="172"/>
      <c r="M48" s="172">
        <f>SUM(M49:M49)</f>
        <v>0</v>
      </c>
      <c r="N48" s="166"/>
      <c r="O48" s="166">
        <f>SUM(O49:O49)</f>
        <v>2.4000000000000001E-4</v>
      </c>
      <c r="P48" s="166"/>
      <c r="Q48" s="166">
        <f>SUM(Q49:Q49)</f>
        <v>0</v>
      </c>
      <c r="R48" s="166"/>
      <c r="S48" s="166"/>
      <c r="T48" s="167"/>
      <c r="U48" s="166">
        <f>SUM(U49:U49)</f>
        <v>0.42</v>
      </c>
      <c r="AE48" t="s">
        <v>115</v>
      </c>
    </row>
    <row r="49" spans="1:60" outlineLevel="1" x14ac:dyDescent="0.2">
      <c r="A49" s="154">
        <v>32</v>
      </c>
      <c r="B49" s="160" t="s">
        <v>184</v>
      </c>
      <c r="C49" s="193" t="s">
        <v>185</v>
      </c>
      <c r="D49" s="162" t="s">
        <v>122</v>
      </c>
      <c r="E49" s="168">
        <v>6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15</v>
      </c>
      <c r="M49" s="171">
        <f>G49*(1+L49/100)</f>
        <v>0</v>
      </c>
      <c r="N49" s="163">
        <v>4.0000000000000003E-5</v>
      </c>
      <c r="O49" s="163">
        <f>ROUND(E49*N49,5)</f>
        <v>2.4000000000000001E-4</v>
      </c>
      <c r="P49" s="163">
        <v>0</v>
      </c>
      <c r="Q49" s="163">
        <f>ROUND(E49*P49,5)</f>
        <v>0</v>
      </c>
      <c r="R49" s="163"/>
      <c r="S49" s="163"/>
      <c r="T49" s="164">
        <v>7.0000000000000007E-2</v>
      </c>
      <c r="U49" s="163">
        <f>ROUND(E49*T49,2)</f>
        <v>0.42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119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55" t="s">
        <v>114</v>
      </c>
      <c r="B50" s="161" t="s">
        <v>77</v>
      </c>
      <c r="C50" s="194" t="s">
        <v>78</v>
      </c>
      <c r="D50" s="165"/>
      <c r="E50" s="169"/>
      <c r="F50" s="172"/>
      <c r="G50" s="172">
        <f>SUMIF(AE51:AE56,"&lt;&gt;NOR",G51:G56)</f>
        <v>0</v>
      </c>
      <c r="H50" s="172"/>
      <c r="I50" s="172">
        <f>SUM(I51:I56)</f>
        <v>0</v>
      </c>
      <c r="J50" s="172"/>
      <c r="K50" s="172">
        <f>SUM(K51:K56)</f>
        <v>0</v>
      </c>
      <c r="L50" s="172"/>
      <c r="M50" s="172">
        <f>SUM(M51:M56)</f>
        <v>0</v>
      </c>
      <c r="N50" s="166"/>
      <c r="O50" s="166">
        <f>SUM(O51:O56)</f>
        <v>2.7520000000000003E-2</v>
      </c>
      <c r="P50" s="166"/>
      <c r="Q50" s="166">
        <f>SUM(Q51:Q56)</f>
        <v>2.9139999999999999E-2</v>
      </c>
      <c r="R50" s="166"/>
      <c r="S50" s="166"/>
      <c r="T50" s="167"/>
      <c r="U50" s="166">
        <f>SUM(U51:U56)</f>
        <v>38.270000000000003</v>
      </c>
      <c r="AE50" t="s">
        <v>115</v>
      </c>
    </row>
    <row r="51" spans="1:60" outlineLevel="1" x14ac:dyDescent="0.2">
      <c r="A51" s="154">
        <v>33</v>
      </c>
      <c r="B51" s="160" t="s">
        <v>186</v>
      </c>
      <c r="C51" s="193" t="s">
        <v>187</v>
      </c>
      <c r="D51" s="162" t="s">
        <v>129</v>
      </c>
      <c r="E51" s="168">
        <v>31.623000000000001</v>
      </c>
      <c r="F51" s="170"/>
      <c r="G51" s="171">
        <f t="shared" ref="G51:G56" si="7">ROUND(E51*F51,2)</f>
        <v>0</v>
      </c>
      <c r="H51" s="170"/>
      <c r="I51" s="171">
        <f t="shared" ref="I51:I56" si="8">ROUND(E51*H51,2)</f>
        <v>0</v>
      </c>
      <c r="J51" s="170"/>
      <c r="K51" s="171">
        <f t="shared" ref="K51:K56" si="9">ROUND(E51*J51,2)</f>
        <v>0</v>
      </c>
      <c r="L51" s="171">
        <v>15</v>
      </c>
      <c r="M51" s="171">
        <f t="shared" ref="M51:M56" si="10">G51*(1+L51/100)</f>
        <v>0</v>
      </c>
      <c r="N51" s="163">
        <v>1.0000000000000001E-5</v>
      </c>
      <c r="O51" s="163">
        <f t="shared" ref="O51:O56" si="11">ROUND(E51*N51,5)</f>
        <v>3.2000000000000003E-4</v>
      </c>
      <c r="P51" s="163">
        <v>0</v>
      </c>
      <c r="Q51" s="163">
        <f t="shared" ref="Q51:Q56" si="12">ROUND(E51*P51,5)</f>
        <v>0</v>
      </c>
      <c r="R51" s="163"/>
      <c r="S51" s="163"/>
      <c r="T51" s="164">
        <v>0.34</v>
      </c>
      <c r="U51" s="163">
        <f t="shared" ref="U51:U56" si="13">ROUND(E51*T51,2)</f>
        <v>10.75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119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34</v>
      </c>
      <c r="B52" s="160" t="s">
        <v>188</v>
      </c>
      <c r="C52" s="193" t="s">
        <v>189</v>
      </c>
      <c r="D52" s="162" t="s">
        <v>122</v>
      </c>
      <c r="E52" s="168">
        <v>29.14</v>
      </c>
      <c r="F52" s="170"/>
      <c r="G52" s="171">
        <f t="shared" si="7"/>
        <v>0</v>
      </c>
      <c r="H52" s="170"/>
      <c r="I52" s="171">
        <f t="shared" si="8"/>
        <v>0</v>
      </c>
      <c r="J52" s="170"/>
      <c r="K52" s="171">
        <f t="shared" si="9"/>
        <v>0</v>
      </c>
      <c r="L52" s="171">
        <v>15</v>
      </c>
      <c r="M52" s="171">
        <f t="shared" si="10"/>
        <v>0</v>
      </c>
      <c r="N52" s="163">
        <v>0</v>
      </c>
      <c r="O52" s="163">
        <f t="shared" si="11"/>
        <v>0</v>
      </c>
      <c r="P52" s="163">
        <v>0</v>
      </c>
      <c r="Q52" s="163">
        <f t="shared" si="12"/>
        <v>0</v>
      </c>
      <c r="R52" s="163"/>
      <c r="S52" s="163"/>
      <c r="T52" s="164">
        <v>0.15</v>
      </c>
      <c r="U52" s="163">
        <f t="shared" si="13"/>
        <v>4.37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119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>
        <v>35</v>
      </c>
      <c r="B53" s="160" t="s">
        <v>190</v>
      </c>
      <c r="C53" s="193" t="s">
        <v>191</v>
      </c>
      <c r="D53" s="162" t="s">
        <v>129</v>
      </c>
      <c r="E53" s="168">
        <v>31.623000000000001</v>
      </c>
      <c r="F53" s="170"/>
      <c r="G53" s="171">
        <f t="shared" si="7"/>
        <v>0</v>
      </c>
      <c r="H53" s="170"/>
      <c r="I53" s="171">
        <f t="shared" si="8"/>
        <v>0</v>
      </c>
      <c r="J53" s="170"/>
      <c r="K53" s="171">
        <f t="shared" si="9"/>
        <v>0</v>
      </c>
      <c r="L53" s="171">
        <v>15</v>
      </c>
      <c r="M53" s="171">
        <f t="shared" si="10"/>
        <v>0</v>
      </c>
      <c r="N53" s="163">
        <v>3.6999999999999999E-4</v>
      </c>
      <c r="O53" s="163">
        <f t="shared" si="11"/>
        <v>1.17E-2</v>
      </c>
      <c r="P53" s="163">
        <v>0</v>
      </c>
      <c r="Q53" s="163">
        <f t="shared" si="12"/>
        <v>0</v>
      </c>
      <c r="R53" s="163"/>
      <c r="S53" s="163"/>
      <c r="T53" s="164">
        <v>0.56999999999999995</v>
      </c>
      <c r="U53" s="163">
        <f t="shared" si="13"/>
        <v>18.03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119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36</v>
      </c>
      <c r="B54" s="160" t="s">
        <v>192</v>
      </c>
      <c r="C54" s="193" t="s">
        <v>193</v>
      </c>
      <c r="D54" s="162" t="s">
        <v>129</v>
      </c>
      <c r="E54" s="168">
        <v>31.623000000000001</v>
      </c>
      <c r="F54" s="170"/>
      <c r="G54" s="171">
        <f t="shared" si="7"/>
        <v>0</v>
      </c>
      <c r="H54" s="170"/>
      <c r="I54" s="171">
        <f t="shared" si="8"/>
        <v>0</v>
      </c>
      <c r="J54" s="170"/>
      <c r="K54" s="171">
        <f t="shared" si="9"/>
        <v>0</v>
      </c>
      <c r="L54" s="171">
        <v>15</v>
      </c>
      <c r="M54" s="171">
        <f t="shared" si="10"/>
        <v>0</v>
      </c>
      <c r="N54" s="163">
        <v>4.8999999999999998E-4</v>
      </c>
      <c r="O54" s="163">
        <f t="shared" si="11"/>
        <v>1.55E-2</v>
      </c>
      <c r="P54" s="163">
        <v>0</v>
      </c>
      <c r="Q54" s="163">
        <f t="shared" si="12"/>
        <v>0</v>
      </c>
      <c r="R54" s="163"/>
      <c r="S54" s="163"/>
      <c r="T54" s="164">
        <v>0.13</v>
      </c>
      <c r="U54" s="163">
        <f t="shared" si="13"/>
        <v>4.1100000000000003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119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37</v>
      </c>
      <c r="B55" s="160" t="s">
        <v>194</v>
      </c>
      <c r="C55" s="193" t="s">
        <v>195</v>
      </c>
      <c r="D55" s="162" t="s">
        <v>122</v>
      </c>
      <c r="E55" s="168">
        <v>29.14</v>
      </c>
      <c r="F55" s="170"/>
      <c r="G55" s="171">
        <f t="shared" si="7"/>
        <v>0</v>
      </c>
      <c r="H55" s="170"/>
      <c r="I55" s="171">
        <f t="shared" si="8"/>
        <v>0</v>
      </c>
      <c r="J55" s="170"/>
      <c r="K55" s="171">
        <f t="shared" si="9"/>
        <v>0</v>
      </c>
      <c r="L55" s="171">
        <v>15</v>
      </c>
      <c r="M55" s="171">
        <f t="shared" si="10"/>
        <v>0</v>
      </c>
      <c r="N55" s="163">
        <v>0</v>
      </c>
      <c r="O55" s="163">
        <f t="shared" si="11"/>
        <v>0</v>
      </c>
      <c r="P55" s="163">
        <v>1E-3</v>
      </c>
      <c r="Q55" s="163">
        <f t="shared" si="12"/>
        <v>2.9139999999999999E-2</v>
      </c>
      <c r="R55" s="163"/>
      <c r="S55" s="163"/>
      <c r="T55" s="164">
        <v>0.03</v>
      </c>
      <c r="U55" s="163">
        <f t="shared" si="13"/>
        <v>0.87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119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38</v>
      </c>
      <c r="B56" s="160" t="s">
        <v>196</v>
      </c>
      <c r="C56" s="193" t="s">
        <v>197</v>
      </c>
      <c r="D56" s="162" t="s">
        <v>154</v>
      </c>
      <c r="E56" s="168">
        <v>5.6899999999999999E-2</v>
      </c>
      <c r="F56" s="170"/>
      <c r="G56" s="171">
        <f t="shared" si="7"/>
        <v>0</v>
      </c>
      <c r="H56" s="170"/>
      <c r="I56" s="171">
        <f t="shared" si="8"/>
        <v>0</v>
      </c>
      <c r="J56" s="170"/>
      <c r="K56" s="171">
        <f t="shared" si="9"/>
        <v>0</v>
      </c>
      <c r="L56" s="171">
        <v>15</v>
      </c>
      <c r="M56" s="171">
        <f t="shared" si="10"/>
        <v>0</v>
      </c>
      <c r="N56" s="163">
        <v>0</v>
      </c>
      <c r="O56" s="163">
        <f t="shared" si="11"/>
        <v>0</v>
      </c>
      <c r="P56" s="163">
        <v>0</v>
      </c>
      <c r="Q56" s="163">
        <f t="shared" si="12"/>
        <v>0</v>
      </c>
      <c r="R56" s="163"/>
      <c r="S56" s="163"/>
      <c r="T56" s="164">
        <v>2.46</v>
      </c>
      <c r="U56" s="163">
        <f t="shared" si="13"/>
        <v>0.14000000000000001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x14ac:dyDescent="0.2">
      <c r="A57" s="155" t="s">
        <v>114</v>
      </c>
      <c r="B57" s="161" t="s">
        <v>79</v>
      </c>
      <c r="C57" s="194" t="s">
        <v>80</v>
      </c>
      <c r="D57" s="165"/>
      <c r="E57" s="169"/>
      <c r="F57" s="172"/>
      <c r="G57" s="172">
        <f>SUMIF(AE58:AE63,"&lt;&gt;NOR",G58:G63)</f>
        <v>0</v>
      </c>
      <c r="H57" s="172"/>
      <c r="I57" s="172">
        <f>SUM(I58:I63)</f>
        <v>0</v>
      </c>
      <c r="J57" s="172"/>
      <c r="K57" s="172">
        <f>SUM(K58:K63)</f>
        <v>0</v>
      </c>
      <c r="L57" s="172"/>
      <c r="M57" s="172">
        <f>SUM(M58:M63)</f>
        <v>0</v>
      </c>
      <c r="N57" s="166"/>
      <c r="O57" s="166">
        <f>SUM(O58:O63)</f>
        <v>2.6679999999999999E-2</v>
      </c>
      <c r="P57" s="166"/>
      <c r="Q57" s="166">
        <f>SUM(Q58:Q63)</f>
        <v>2.3220000000000001E-2</v>
      </c>
      <c r="R57" s="166"/>
      <c r="S57" s="166"/>
      <c r="T57" s="167"/>
      <c r="U57" s="166">
        <f>SUM(U58:U63)</f>
        <v>13.61</v>
      </c>
      <c r="AE57" t="s">
        <v>115</v>
      </c>
    </row>
    <row r="58" spans="1:60" outlineLevel="1" x14ac:dyDescent="0.2">
      <c r="A58" s="154">
        <v>39</v>
      </c>
      <c r="B58" s="160" t="s">
        <v>198</v>
      </c>
      <c r="C58" s="193" t="s">
        <v>199</v>
      </c>
      <c r="D58" s="162" t="s">
        <v>129</v>
      </c>
      <c r="E58" s="168">
        <v>23.2164</v>
      </c>
      <c r="F58" s="170"/>
      <c r="G58" s="171">
        <f t="shared" ref="G58:G63" si="14">ROUND(E58*F58,2)</f>
        <v>0</v>
      </c>
      <c r="H58" s="170"/>
      <c r="I58" s="171">
        <f t="shared" ref="I58:I63" si="15">ROUND(E58*H58,2)</f>
        <v>0</v>
      </c>
      <c r="J58" s="170"/>
      <c r="K58" s="171">
        <f t="shared" ref="K58:K63" si="16">ROUND(E58*J58,2)</f>
        <v>0</v>
      </c>
      <c r="L58" s="171">
        <v>15</v>
      </c>
      <c r="M58" s="171">
        <f t="shared" ref="M58:M63" si="17">G58*(1+L58/100)</f>
        <v>0</v>
      </c>
      <c r="N58" s="163">
        <v>0</v>
      </c>
      <c r="O58" s="163">
        <f t="shared" ref="O58:O63" si="18">ROUND(E58*N58,5)</f>
        <v>0</v>
      </c>
      <c r="P58" s="163">
        <v>1E-3</v>
      </c>
      <c r="Q58" s="163">
        <f t="shared" ref="Q58:Q63" si="19">ROUND(E58*P58,5)</f>
        <v>2.3220000000000001E-2</v>
      </c>
      <c r="R58" s="163"/>
      <c r="S58" s="163"/>
      <c r="T58" s="164">
        <v>0.255</v>
      </c>
      <c r="U58" s="163">
        <f t="shared" ref="U58:U63" si="20">ROUND(E58*T58,2)</f>
        <v>5.92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40</v>
      </c>
      <c r="B59" s="160" t="s">
        <v>200</v>
      </c>
      <c r="C59" s="193" t="s">
        <v>201</v>
      </c>
      <c r="D59" s="162" t="s">
        <v>129</v>
      </c>
      <c r="E59" s="168">
        <v>9.5220000000000002</v>
      </c>
      <c r="F59" s="170"/>
      <c r="G59" s="171">
        <f t="shared" si="14"/>
        <v>0</v>
      </c>
      <c r="H59" s="170"/>
      <c r="I59" s="171">
        <f t="shared" si="15"/>
        <v>0</v>
      </c>
      <c r="J59" s="170"/>
      <c r="K59" s="171">
        <f t="shared" si="16"/>
        <v>0</v>
      </c>
      <c r="L59" s="171">
        <v>15</v>
      </c>
      <c r="M59" s="171">
        <f t="shared" si="17"/>
        <v>0</v>
      </c>
      <c r="N59" s="163">
        <v>0</v>
      </c>
      <c r="O59" s="163">
        <f t="shared" si="18"/>
        <v>0</v>
      </c>
      <c r="P59" s="163">
        <v>0</v>
      </c>
      <c r="Q59" s="163">
        <f t="shared" si="19"/>
        <v>0</v>
      </c>
      <c r="R59" s="163"/>
      <c r="S59" s="163"/>
      <c r="T59" s="164">
        <v>4.5999999999999999E-2</v>
      </c>
      <c r="U59" s="163">
        <f t="shared" si="20"/>
        <v>0.44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119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41</v>
      </c>
      <c r="B60" s="160" t="s">
        <v>202</v>
      </c>
      <c r="C60" s="193" t="s">
        <v>203</v>
      </c>
      <c r="D60" s="162" t="s">
        <v>129</v>
      </c>
      <c r="E60" s="168">
        <v>9.5220000000000002</v>
      </c>
      <c r="F60" s="170"/>
      <c r="G60" s="171">
        <f t="shared" si="14"/>
        <v>0</v>
      </c>
      <c r="H60" s="170"/>
      <c r="I60" s="171">
        <f t="shared" si="15"/>
        <v>0</v>
      </c>
      <c r="J60" s="170"/>
      <c r="K60" s="171">
        <f t="shared" si="16"/>
        <v>0</v>
      </c>
      <c r="L60" s="171">
        <v>15</v>
      </c>
      <c r="M60" s="171">
        <f t="shared" si="17"/>
        <v>0</v>
      </c>
      <c r="N60" s="163">
        <v>0</v>
      </c>
      <c r="O60" s="163">
        <f t="shared" si="18"/>
        <v>0</v>
      </c>
      <c r="P60" s="163">
        <v>0</v>
      </c>
      <c r="Q60" s="163">
        <f t="shared" si="19"/>
        <v>0</v>
      </c>
      <c r="R60" s="163"/>
      <c r="S60" s="163"/>
      <c r="T60" s="164">
        <v>0.14699999999999999</v>
      </c>
      <c r="U60" s="163">
        <f t="shared" si="20"/>
        <v>1.4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119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54">
        <v>42</v>
      </c>
      <c r="B61" s="160" t="s">
        <v>204</v>
      </c>
      <c r="C61" s="193" t="s">
        <v>205</v>
      </c>
      <c r="D61" s="162" t="s">
        <v>129</v>
      </c>
      <c r="E61" s="168">
        <v>9.5220000000000002</v>
      </c>
      <c r="F61" s="170"/>
      <c r="G61" s="171">
        <f t="shared" si="14"/>
        <v>0</v>
      </c>
      <c r="H61" s="170"/>
      <c r="I61" s="171">
        <f t="shared" si="15"/>
        <v>0</v>
      </c>
      <c r="J61" s="170"/>
      <c r="K61" s="171">
        <f t="shared" si="16"/>
        <v>0</v>
      </c>
      <c r="L61" s="171">
        <v>15</v>
      </c>
      <c r="M61" s="171">
        <f t="shared" si="17"/>
        <v>0</v>
      </c>
      <c r="N61" s="163">
        <v>2.7100000000000002E-3</v>
      </c>
      <c r="O61" s="163">
        <f t="shared" si="18"/>
        <v>2.58E-2</v>
      </c>
      <c r="P61" s="163">
        <v>0</v>
      </c>
      <c r="Q61" s="163">
        <f t="shared" si="19"/>
        <v>0</v>
      </c>
      <c r="R61" s="163"/>
      <c r="S61" s="163"/>
      <c r="T61" s="164">
        <v>0.45</v>
      </c>
      <c r="U61" s="163">
        <f t="shared" si="20"/>
        <v>4.28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119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43</v>
      </c>
      <c r="B62" s="160" t="s">
        <v>206</v>
      </c>
      <c r="C62" s="193" t="s">
        <v>207</v>
      </c>
      <c r="D62" s="162" t="s">
        <v>122</v>
      </c>
      <c r="E62" s="168">
        <v>11</v>
      </c>
      <c r="F62" s="170"/>
      <c r="G62" s="171">
        <f t="shared" si="14"/>
        <v>0</v>
      </c>
      <c r="H62" s="170"/>
      <c r="I62" s="171">
        <f t="shared" si="15"/>
        <v>0</v>
      </c>
      <c r="J62" s="170"/>
      <c r="K62" s="171">
        <f t="shared" si="16"/>
        <v>0</v>
      </c>
      <c r="L62" s="171">
        <v>15</v>
      </c>
      <c r="M62" s="171">
        <f t="shared" si="17"/>
        <v>0</v>
      </c>
      <c r="N62" s="163">
        <v>8.0000000000000007E-5</v>
      </c>
      <c r="O62" s="163">
        <f t="shared" si="18"/>
        <v>8.8000000000000003E-4</v>
      </c>
      <c r="P62" s="163">
        <v>0</v>
      </c>
      <c r="Q62" s="163">
        <f t="shared" si="19"/>
        <v>0</v>
      </c>
      <c r="R62" s="163"/>
      <c r="S62" s="163"/>
      <c r="T62" s="164">
        <v>0.13719999999999999</v>
      </c>
      <c r="U62" s="163">
        <f t="shared" si="20"/>
        <v>1.51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44</v>
      </c>
      <c r="B63" s="160" t="s">
        <v>208</v>
      </c>
      <c r="C63" s="193" t="s">
        <v>209</v>
      </c>
      <c r="D63" s="162" t="s">
        <v>154</v>
      </c>
      <c r="E63" s="168">
        <v>4.99E-2</v>
      </c>
      <c r="F63" s="170"/>
      <c r="G63" s="171">
        <f t="shared" si="14"/>
        <v>0</v>
      </c>
      <c r="H63" s="170"/>
      <c r="I63" s="171">
        <f t="shared" si="15"/>
        <v>0</v>
      </c>
      <c r="J63" s="170"/>
      <c r="K63" s="171">
        <f t="shared" si="16"/>
        <v>0</v>
      </c>
      <c r="L63" s="171">
        <v>15</v>
      </c>
      <c r="M63" s="171">
        <f t="shared" si="17"/>
        <v>0</v>
      </c>
      <c r="N63" s="163">
        <v>0</v>
      </c>
      <c r="O63" s="163">
        <f t="shared" si="18"/>
        <v>0</v>
      </c>
      <c r="P63" s="163">
        <v>0</v>
      </c>
      <c r="Q63" s="163">
        <f t="shared" si="19"/>
        <v>0</v>
      </c>
      <c r="R63" s="163"/>
      <c r="S63" s="163"/>
      <c r="T63" s="164">
        <v>1.125</v>
      </c>
      <c r="U63" s="163">
        <f t="shared" si="20"/>
        <v>0.06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119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114</v>
      </c>
      <c r="B64" s="161" t="s">
        <v>81</v>
      </c>
      <c r="C64" s="194" t="s">
        <v>82</v>
      </c>
      <c r="D64" s="165"/>
      <c r="E64" s="169"/>
      <c r="F64" s="172"/>
      <c r="G64" s="172">
        <f>SUMIF(AE65:AE67,"&lt;&gt;NOR",G65:G67)</f>
        <v>0</v>
      </c>
      <c r="H64" s="172"/>
      <c r="I64" s="172">
        <f>SUM(I65:I67)</f>
        <v>0</v>
      </c>
      <c r="J64" s="172"/>
      <c r="K64" s="172">
        <f>SUM(K65:K67)</f>
        <v>0</v>
      </c>
      <c r="L64" s="172"/>
      <c r="M64" s="172">
        <f>SUM(M65:M67)</f>
        <v>0</v>
      </c>
      <c r="N64" s="166"/>
      <c r="O64" s="166">
        <f>SUM(O65:O67)</f>
        <v>5.7260000000000005E-2</v>
      </c>
      <c r="P64" s="166"/>
      <c r="Q64" s="166">
        <f>SUM(Q65:Q67)</f>
        <v>0</v>
      </c>
      <c r="R64" s="166"/>
      <c r="S64" s="166"/>
      <c r="T64" s="167"/>
      <c r="U64" s="166">
        <f>SUM(U65:U67)</f>
        <v>17.68</v>
      </c>
      <c r="AE64" t="s">
        <v>115</v>
      </c>
    </row>
    <row r="65" spans="1:60" outlineLevel="1" x14ac:dyDescent="0.2">
      <c r="A65" s="154">
        <v>45</v>
      </c>
      <c r="B65" s="160" t="s">
        <v>210</v>
      </c>
      <c r="C65" s="193" t="s">
        <v>211</v>
      </c>
      <c r="D65" s="162" t="s">
        <v>129</v>
      </c>
      <c r="E65" s="168">
        <v>7.31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0.33</v>
      </c>
      <c r="U65" s="163">
        <f>ROUND(E65*T65,2)</f>
        <v>2.41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119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33.75" outlineLevel="1" x14ac:dyDescent="0.2">
      <c r="A66" s="154">
        <v>46</v>
      </c>
      <c r="B66" s="160" t="s">
        <v>212</v>
      </c>
      <c r="C66" s="193" t="s">
        <v>213</v>
      </c>
      <c r="D66" s="162" t="s">
        <v>129</v>
      </c>
      <c r="E66" s="168">
        <v>7.31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15</v>
      </c>
      <c r="M66" s="171">
        <f>G66*(1+L66/100)</f>
        <v>0</v>
      </c>
      <c r="N66" s="163">
        <v>2.81E-3</v>
      </c>
      <c r="O66" s="163">
        <f>ROUND(E66*N66,5)</f>
        <v>2.0539999999999999E-2</v>
      </c>
      <c r="P66" s="163">
        <v>0</v>
      </c>
      <c r="Q66" s="163">
        <f>ROUND(E66*P66,5)</f>
        <v>0</v>
      </c>
      <c r="R66" s="163"/>
      <c r="S66" s="163"/>
      <c r="T66" s="164">
        <v>1.0165</v>
      </c>
      <c r="U66" s="163">
        <f>ROUND(E66*T66,2)</f>
        <v>7.43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119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47</v>
      </c>
      <c r="B67" s="160" t="s">
        <v>214</v>
      </c>
      <c r="C67" s="193" t="s">
        <v>215</v>
      </c>
      <c r="D67" s="162" t="s">
        <v>129</v>
      </c>
      <c r="E67" s="168">
        <v>7.3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15</v>
      </c>
      <c r="M67" s="171">
        <f>G67*(1+L67/100)</f>
        <v>0</v>
      </c>
      <c r="N67" s="163">
        <v>5.0299999999999997E-3</v>
      </c>
      <c r="O67" s="163">
        <f>ROUND(E67*N67,5)</f>
        <v>3.6720000000000003E-2</v>
      </c>
      <c r="P67" s="163">
        <v>0</v>
      </c>
      <c r="Q67" s="163">
        <f>ROUND(E67*P67,5)</f>
        <v>0</v>
      </c>
      <c r="R67" s="163"/>
      <c r="S67" s="163"/>
      <c r="T67" s="164">
        <v>1.0746</v>
      </c>
      <c r="U67" s="163">
        <f>ROUND(E67*T67,2)</f>
        <v>7.84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119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155" t="s">
        <v>114</v>
      </c>
      <c r="B68" s="161" t="s">
        <v>83</v>
      </c>
      <c r="C68" s="194" t="s">
        <v>84</v>
      </c>
      <c r="D68" s="165"/>
      <c r="E68" s="169"/>
      <c r="F68" s="172"/>
      <c r="G68" s="172">
        <f>SUMIF(AE69:AE70,"&lt;&gt;NOR",G69:G70)</f>
        <v>0</v>
      </c>
      <c r="H68" s="172"/>
      <c r="I68" s="172">
        <f>SUM(I69:I70)</f>
        <v>0</v>
      </c>
      <c r="J68" s="172"/>
      <c r="K68" s="172">
        <f>SUM(K69:K70)</f>
        <v>0</v>
      </c>
      <c r="L68" s="172"/>
      <c r="M68" s="172">
        <f>SUM(M69:M70)</f>
        <v>0</v>
      </c>
      <c r="N68" s="166"/>
      <c r="O68" s="166">
        <f>SUM(O69:O70)</f>
        <v>6.0650000000000003E-2</v>
      </c>
      <c r="P68" s="166"/>
      <c r="Q68" s="166">
        <f>SUM(Q69:Q70)</f>
        <v>0</v>
      </c>
      <c r="R68" s="166"/>
      <c r="S68" s="166"/>
      <c r="T68" s="167"/>
      <c r="U68" s="166">
        <f>SUM(U69:U70)</f>
        <v>34.97</v>
      </c>
      <c r="AE68" t="s">
        <v>115</v>
      </c>
    </row>
    <row r="69" spans="1:60" outlineLevel="1" x14ac:dyDescent="0.2">
      <c r="A69" s="154">
        <v>48</v>
      </c>
      <c r="B69" s="160" t="s">
        <v>216</v>
      </c>
      <c r="C69" s="193" t="s">
        <v>217</v>
      </c>
      <c r="D69" s="162" t="s">
        <v>129</v>
      </c>
      <c r="E69" s="168">
        <v>195.63890000000001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15</v>
      </c>
      <c r="M69" s="171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6.9709999999999994E-2</v>
      </c>
      <c r="U69" s="163">
        <f>ROUND(E69*T69,2)</f>
        <v>13.64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119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49</v>
      </c>
      <c r="B70" s="160" t="s">
        <v>218</v>
      </c>
      <c r="C70" s="193" t="s">
        <v>219</v>
      </c>
      <c r="D70" s="162" t="s">
        <v>129</v>
      </c>
      <c r="E70" s="168">
        <v>195.63890000000001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15</v>
      </c>
      <c r="M70" s="171">
        <f>G70*(1+L70/100)</f>
        <v>0</v>
      </c>
      <c r="N70" s="163">
        <v>3.1E-4</v>
      </c>
      <c r="O70" s="163">
        <f>ROUND(E70*N70,5)</f>
        <v>6.0650000000000003E-2</v>
      </c>
      <c r="P70" s="163">
        <v>0</v>
      </c>
      <c r="Q70" s="163">
        <f>ROUND(E70*P70,5)</f>
        <v>0</v>
      </c>
      <c r="R70" s="163"/>
      <c r="S70" s="163"/>
      <c r="T70" s="164">
        <v>0.10902000000000001</v>
      </c>
      <c r="U70" s="163">
        <f>ROUND(E70*T70,2)</f>
        <v>21.33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119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155" t="s">
        <v>114</v>
      </c>
      <c r="B71" s="161" t="s">
        <v>85</v>
      </c>
      <c r="C71" s="194" t="s">
        <v>86</v>
      </c>
      <c r="D71" s="165"/>
      <c r="E71" s="169"/>
      <c r="F71" s="172"/>
      <c r="G71" s="172">
        <f>SUMIF(AE72:AE72,"&lt;&gt;NOR",G72:G72)</f>
        <v>0</v>
      </c>
      <c r="H71" s="172"/>
      <c r="I71" s="172">
        <f>SUM(I72:I72)</f>
        <v>0</v>
      </c>
      <c r="J71" s="172"/>
      <c r="K71" s="172">
        <f>SUM(K72:K72)</f>
        <v>0</v>
      </c>
      <c r="L71" s="172"/>
      <c r="M71" s="172">
        <f>SUM(M72:M72)</f>
        <v>0</v>
      </c>
      <c r="N71" s="166"/>
      <c r="O71" s="166">
        <f>SUM(O72:O72)</f>
        <v>0</v>
      </c>
      <c r="P71" s="166"/>
      <c r="Q71" s="166">
        <f>SUM(Q72:Q72)</f>
        <v>0</v>
      </c>
      <c r="R71" s="166"/>
      <c r="S71" s="166"/>
      <c r="T71" s="167"/>
      <c r="U71" s="166">
        <f>SUM(U72:U72)</f>
        <v>0.55000000000000004</v>
      </c>
      <c r="AE71" t="s">
        <v>115</v>
      </c>
    </row>
    <row r="72" spans="1:60" outlineLevel="1" x14ac:dyDescent="0.2">
      <c r="A72" s="181">
        <v>50</v>
      </c>
      <c r="B72" s="182" t="s">
        <v>220</v>
      </c>
      <c r="C72" s="195" t="s">
        <v>221</v>
      </c>
      <c r="D72" s="183" t="s">
        <v>222</v>
      </c>
      <c r="E72" s="184">
        <v>1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15</v>
      </c>
      <c r="M72" s="186">
        <f>G72*(1+L72/100)</f>
        <v>0</v>
      </c>
      <c r="N72" s="187">
        <v>0</v>
      </c>
      <c r="O72" s="187">
        <f>ROUND(E72*N72,5)</f>
        <v>0</v>
      </c>
      <c r="P72" s="187">
        <v>0</v>
      </c>
      <c r="Q72" s="187">
        <f>ROUND(E72*P72,5)</f>
        <v>0</v>
      </c>
      <c r="R72" s="187"/>
      <c r="S72" s="187"/>
      <c r="T72" s="188">
        <v>0.54817000000000005</v>
      </c>
      <c r="U72" s="187">
        <f>ROUND(E72*T72,2)</f>
        <v>0.55000000000000004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119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6"/>
      <c r="B73" s="7" t="s">
        <v>223</v>
      </c>
      <c r="C73" s="196" t="s">
        <v>223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C73">
        <v>15</v>
      </c>
      <c r="AD73">
        <v>21</v>
      </c>
    </row>
    <row r="74" spans="1:60" x14ac:dyDescent="0.2">
      <c r="A74" s="189"/>
      <c r="B74" s="190">
        <v>26</v>
      </c>
      <c r="C74" s="197" t="s">
        <v>223</v>
      </c>
      <c r="D74" s="191"/>
      <c r="E74" s="191"/>
      <c r="F74" s="191"/>
      <c r="G74" s="192">
        <f>G8+G14+G18+G22+G33+G35+G39+G42+G45+G48+G50+G57+G64+G68+G71</f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AC74">
        <f>SUMIF(L7:L72,AC73,G7:G72)</f>
        <v>0</v>
      </c>
      <c r="AD74">
        <f>SUMIF(L7:L72,AD73,G7:G72)</f>
        <v>0</v>
      </c>
      <c r="AE74" t="s">
        <v>224</v>
      </c>
    </row>
    <row r="75" spans="1:60" x14ac:dyDescent="0.2">
      <c r="A75" s="6"/>
      <c r="B75" s="7" t="s">
        <v>223</v>
      </c>
      <c r="C75" s="196" t="s">
        <v>223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6"/>
      <c r="B76" s="7" t="s">
        <v>223</v>
      </c>
      <c r="C76" s="196" t="s">
        <v>223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70">
        <v>33</v>
      </c>
      <c r="B77" s="270"/>
      <c r="C77" s="27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51"/>
      <c r="B78" s="252"/>
      <c r="C78" s="253"/>
      <c r="D78" s="252"/>
      <c r="E78" s="252"/>
      <c r="F78" s="252"/>
      <c r="G78" s="25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AE78" t="s">
        <v>225</v>
      </c>
    </row>
    <row r="79" spans="1:60" x14ac:dyDescent="0.2">
      <c r="A79" s="255"/>
      <c r="B79" s="256"/>
      <c r="C79" s="257"/>
      <c r="D79" s="256"/>
      <c r="E79" s="256"/>
      <c r="F79" s="256"/>
      <c r="G79" s="25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255"/>
      <c r="B80" s="256"/>
      <c r="C80" s="257"/>
      <c r="D80" s="256"/>
      <c r="E80" s="256"/>
      <c r="F80" s="256"/>
      <c r="G80" s="25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55"/>
      <c r="B81" s="256"/>
      <c r="C81" s="257"/>
      <c r="D81" s="256"/>
      <c r="E81" s="256"/>
      <c r="F81" s="256"/>
      <c r="G81" s="25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259"/>
      <c r="B82" s="260"/>
      <c r="C82" s="261"/>
      <c r="D82" s="260"/>
      <c r="E82" s="260"/>
      <c r="F82" s="260"/>
      <c r="G82" s="262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6"/>
      <c r="B83" s="7" t="s">
        <v>223</v>
      </c>
      <c r="C83" s="196" t="s">
        <v>223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C84" s="198"/>
      <c r="AE84" t="s">
        <v>226</v>
      </c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Bc. Marie Pešáková</cp:lastModifiedBy>
  <cp:lastPrinted>2014-02-28T09:52:57Z</cp:lastPrinted>
  <dcterms:created xsi:type="dcterms:W3CDTF">2009-04-08T07:15:50Z</dcterms:created>
  <dcterms:modified xsi:type="dcterms:W3CDTF">2021-03-29T13:09:53Z</dcterms:modified>
</cp:coreProperties>
</file>