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Pol'!$A$1:$U$122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39" i="1"/>
  <c r="F39" i="1"/>
  <c r="G112" i="12"/>
  <c r="AC112" i="12"/>
  <c r="AD112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2" i="12"/>
  <c r="G11" i="12" s="1"/>
  <c r="I12" i="12"/>
  <c r="I11" i="12" s="1"/>
  <c r="K12" i="12"/>
  <c r="K11" i="12" s="1"/>
  <c r="O12" i="12"/>
  <c r="O11" i="12" s="1"/>
  <c r="Q12" i="12"/>
  <c r="Q11" i="12" s="1"/>
  <c r="U12" i="12"/>
  <c r="U11" i="12" s="1"/>
  <c r="G13" i="12"/>
  <c r="I13" i="12"/>
  <c r="K13" i="12"/>
  <c r="M13" i="12"/>
  <c r="O13" i="12"/>
  <c r="Q13" i="12"/>
  <c r="U13" i="12"/>
  <c r="G15" i="12"/>
  <c r="M15" i="12" s="1"/>
  <c r="I15" i="12"/>
  <c r="I14" i="12" s="1"/>
  <c r="K15" i="12"/>
  <c r="O15" i="12"/>
  <c r="O14" i="12" s="1"/>
  <c r="Q15" i="12"/>
  <c r="Q14" i="12" s="1"/>
  <c r="U15" i="12"/>
  <c r="G16" i="12"/>
  <c r="M16" i="12" s="1"/>
  <c r="I16" i="12"/>
  <c r="K16" i="12"/>
  <c r="K14" i="12" s="1"/>
  <c r="O16" i="12"/>
  <c r="Q16" i="12"/>
  <c r="U16" i="12"/>
  <c r="U14" i="12" s="1"/>
  <c r="I17" i="12"/>
  <c r="K17" i="12"/>
  <c r="Q17" i="12"/>
  <c r="G18" i="12"/>
  <c r="M18" i="12" s="1"/>
  <c r="M17" i="12" s="1"/>
  <c r="I18" i="12"/>
  <c r="K18" i="12"/>
  <c r="O18" i="12"/>
  <c r="O17" i="12" s="1"/>
  <c r="Q18" i="12"/>
  <c r="U18" i="12"/>
  <c r="U17" i="12" s="1"/>
  <c r="G19" i="12"/>
  <c r="O19" i="12"/>
  <c r="G20" i="12"/>
  <c r="M20" i="12" s="1"/>
  <c r="M19" i="12" s="1"/>
  <c r="I20" i="12"/>
  <c r="I19" i="12" s="1"/>
  <c r="K20" i="12"/>
  <c r="K19" i="12" s="1"/>
  <c r="O20" i="12"/>
  <c r="Q20" i="12"/>
  <c r="Q19" i="12" s="1"/>
  <c r="U20" i="12"/>
  <c r="U19" i="12" s="1"/>
  <c r="G21" i="12"/>
  <c r="I21" i="12"/>
  <c r="K21" i="12"/>
  <c r="M21" i="12"/>
  <c r="O21" i="12"/>
  <c r="Q21" i="12"/>
  <c r="U21" i="12"/>
  <c r="O22" i="12"/>
  <c r="G23" i="12"/>
  <c r="M23" i="12" s="1"/>
  <c r="I23" i="12"/>
  <c r="I22" i="12" s="1"/>
  <c r="K23" i="12"/>
  <c r="O23" i="12"/>
  <c r="Q23" i="12"/>
  <c r="Q22" i="12" s="1"/>
  <c r="U23" i="12"/>
  <c r="G24" i="12"/>
  <c r="M24" i="12" s="1"/>
  <c r="I24" i="12"/>
  <c r="K24" i="12"/>
  <c r="K22" i="12" s="1"/>
  <c r="O24" i="12"/>
  <c r="Q24" i="12"/>
  <c r="U24" i="12"/>
  <c r="U22" i="12" s="1"/>
  <c r="G26" i="12"/>
  <c r="M26" i="12" s="1"/>
  <c r="I26" i="12"/>
  <c r="K26" i="12"/>
  <c r="O26" i="12"/>
  <c r="O25" i="12" s="1"/>
  <c r="Q26" i="12"/>
  <c r="U26" i="12"/>
  <c r="G27" i="12"/>
  <c r="M27" i="12" s="1"/>
  <c r="I27" i="12"/>
  <c r="I25" i="12" s="1"/>
  <c r="K27" i="12"/>
  <c r="O27" i="12"/>
  <c r="Q27" i="12"/>
  <c r="Q25" i="12" s="1"/>
  <c r="U27" i="12"/>
  <c r="G28" i="12"/>
  <c r="M28" i="12" s="1"/>
  <c r="I28" i="12"/>
  <c r="K28" i="12"/>
  <c r="K25" i="12" s="1"/>
  <c r="O28" i="12"/>
  <c r="Q28" i="12"/>
  <c r="U28" i="12"/>
  <c r="U25" i="12" s="1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5" i="12"/>
  <c r="O35" i="12"/>
  <c r="G36" i="12"/>
  <c r="M36" i="12" s="1"/>
  <c r="M35" i="12" s="1"/>
  <c r="I36" i="12"/>
  <c r="I35" i="12" s="1"/>
  <c r="K36" i="12"/>
  <c r="K35" i="12" s="1"/>
  <c r="O36" i="12"/>
  <c r="Q36" i="12"/>
  <c r="Q35" i="12" s="1"/>
  <c r="U36" i="12"/>
  <c r="U35" i="12" s="1"/>
  <c r="G38" i="12"/>
  <c r="M38" i="12" s="1"/>
  <c r="I38" i="12"/>
  <c r="K38" i="12"/>
  <c r="O38" i="12"/>
  <c r="O37" i="12" s="1"/>
  <c r="Q38" i="12"/>
  <c r="U38" i="12"/>
  <c r="G39" i="12"/>
  <c r="M39" i="12" s="1"/>
  <c r="I39" i="12"/>
  <c r="I37" i="12" s="1"/>
  <c r="K39" i="12"/>
  <c r="O39" i="12"/>
  <c r="Q39" i="12"/>
  <c r="Q37" i="12" s="1"/>
  <c r="U39" i="12"/>
  <c r="G40" i="12"/>
  <c r="M40" i="12" s="1"/>
  <c r="I40" i="12"/>
  <c r="K40" i="12"/>
  <c r="K37" i="12" s="1"/>
  <c r="O40" i="12"/>
  <c r="Q40" i="12"/>
  <c r="U40" i="12"/>
  <c r="U37" i="12" s="1"/>
  <c r="G42" i="12"/>
  <c r="M42" i="12" s="1"/>
  <c r="I42" i="12"/>
  <c r="K42" i="12"/>
  <c r="O42" i="12"/>
  <c r="O41" i="12" s="1"/>
  <c r="Q42" i="12"/>
  <c r="U42" i="12"/>
  <c r="G43" i="12"/>
  <c r="M43" i="12" s="1"/>
  <c r="I43" i="12"/>
  <c r="I41" i="12" s="1"/>
  <c r="K43" i="12"/>
  <c r="O43" i="12"/>
  <c r="Q43" i="12"/>
  <c r="Q41" i="12" s="1"/>
  <c r="U43" i="12"/>
  <c r="G44" i="12"/>
  <c r="M44" i="12" s="1"/>
  <c r="I44" i="12"/>
  <c r="K44" i="12"/>
  <c r="K41" i="12" s="1"/>
  <c r="O44" i="12"/>
  <c r="Q44" i="12"/>
  <c r="U44" i="12"/>
  <c r="U41" i="12" s="1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O61" i="12" s="1"/>
  <c r="Q62" i="12"/>
  <c r="U62" i="12"/>
  <c r="G63" i="12"/>
  <c r="M63" i="12" s="1"/>
  <c r="I63" i="12"/>
  <c r="I61" i="12" s="1"/>
  <c r="K63" i="12"/>
  <c r="O63" i="12"/>
  <c r="Q63" i="12"/>
  <c r="Q61" i="12" s="1"/>
  <c r="U63" i="12"/>
  <c r="G64" i="12"/>
  <c r="M64" i="12" s="1"/>
  <c r="I64" i="12"/>
  <c r="K64" i="12"/>
  <c r="K61" i="12" s="1"/>
  <c r="O64" i="12"/>
  <c r="Q64" i="12"/>
  <c r="U64" i="12"/>
  <c r="U61" i="12" s="1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I69" i="12"/>
  <c r="K69" i="12"/>
  <c r="M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7" i="12"/>
  <c r="I77" i="12"/>
  <c r="I76" i="12" s="1"/>
  <c r="K77" i="12"/>
  <c r="M77" i="12"/>
  <c r="O77" i="12"/>
  <c r="Q77" i="12"/>
  <c r="Q76" i="12" s="1"/>
  <c r="U77" i="12"/>
  <c r="G78" i="12"/>
  <c r="G76" i="12" s="1"/>
  <c r="I78" i="12"/>
  <c r="K78" i="12"/>
  <c r="K76" i="12" s="1"/>
  <c r="O78" i="12"/>
  <c r="O76" i="12" s="1"/>
  <c r="Q78" i="12"/>
  <c r="U78" i="12"/>
  <c r="U76" i="12" s="1"/>
  <c r="G79" i="12"/>
  <c r="I79" i="12"/>
  <c r="K79" i="12"/>
  <c r="M79" i="12"/>
  <c r="O79" i="12"/>
  <c r="Q79" i="12"/>
  <c r="U79" i="12"/>
  <c r="G80" i="12"/>
  <c r="M80" i="12" s="1"/>
  <c r="I80" i="12"/>
  <c r="K80" i="12"/>
  <c r="O80" i="12"/>
  <c r="Q80" i="12"/>
  <c r="U80" i="12"/>
  <c r="G81" i="12"/>
  <c r="I81" i="12"/>
  <c r="K81" i="12"/>
  <c r="M81" i="12"/>
  <c r="O81" i="12"/>
  <c r="Q81" i="12"/>
  <c r="U81" i="12"/>
  <c r="G82" i="12"/>
  <c r="M82" i="12" s="1"/>
  <c r="I82" i="12"/>
  <c r="K82" i="12"/>
  <c r="O82" i="12"/>
  <c r="Q82" i="12"/>
  <c r="U82" i="12"/>
  <c r="G84" i="12"/>
  <c r="G83" i="12" s="1"/>
  <c r="I84" i="12"/>
  <c r="K84" i="12"/>
  <c r="K83" i="12" s="1"/>
  <c r="O84" i="12"/>
  <c r="O83" i="12" s="1"/>
  <c r="Q84" i="12"/>
  <c r="U84" i="12"/>
  <c r="U83" i="12" s="1"/>
  <c r="G85" i="12"/>
  <c r="I85" i="12"/>
  <c r="I83" i="12" s="1"/>
  <c r="K85" i="12"/>
  <c r="M85" i="12"/>
  <c r="O85" i="12"/>
  <c r="Q85" i="12"/>
  <c r="Q83" i="12" s="1"/>
  <c r="U85" i="12"/>
  <c r="G86" i="12"/>
  <c r="M86" i="12" s="1"/>
  <c r="I86" i="12"/>
  <c r="K86" i="12"/>
  <c r="O86" i="12"/>
  <c r="Q86" i="12"/>
  <c r="U86" i="12"/>
  <c r="G87" i="12"/>
  <c r="I87" i="12"/>
  <c r="K87" i="12"/>
  <c r="M87" i="12"/>
  <c r="O87" i="12"/>
  <c r="Q87" i="12"/>
  <c r="U87" i="12"/>
  <c r="G88" i="12"/>
  <c r="M88" i="12" s="1"/>
  <c r="I88" i="12"/>
  <c r="K88" i="12"/>
  <c r="O88" i="12"/>
  <c r="Q88" i="12"/>
  <c r="U88" i="12"/>
  <c r="G89" i="12"/>
  <c r="I89" i="12"/>
  <c r="K89" i="12"/>
  <c r="M89" i="12"/>
  <c r="O89" i="12"/>
  <c r="Q89" i="12"/>
  <c r="U89" i="12"/>
  <c r="G90" i="12"/>
  <c r="M90" i="12" s="1"/>
  <c r="I90" i="12"/>
  <c r="K90" i="12"/>
  <c r="O90" i="12"/>
  <c r="Q90" i="12"/>
  <c r="U90" i="12"/>
  <c r="G91" i="12"/>
  <c r="I91" i="12"/>
  <c r="K91" i="12"/>
  <c r="M91" i="12"/>
  <c r="O91" i="12"/>
  <c r="Q91" i="12"/>
  <c r="U91" i="12"/>
  <c r="G93" i="12"/>
  <c r="I93" i="12"/>
  <c r="I92" i="12" s="1"/>
  <c r="K93" i="12"/>
  <c r="M93" i="12"/>
  <c r="O93" i="12"/>
  <c r="Q93" i="12"/>
  <c r="Q92" i="12" s="1"/>
  <c r="U93" i="12"/>
  <c r="G94" i="12"/>
  <c r="M94" i="12" s="1"/>
  <c r="I94" i="12"/>
  <c r="K94" i="12"/>
  <c r="K92" i="12" s="1"/>
  <c r="O94" i="12"/>
  <c r="O92" i="12" s="1"/>
  <c r="Q94" i="12"/>
  <c r="U94" i="12"/>
  <c r="U92" i="12" s="1"/>
  <c r="G95" i="12"/>
  <c r="I95" i="12"/>
  <c r="K95" i="12"/>
  <c r="M95" i="12"/>
  <c r="O95" i="12"/>
  <c r="Q95" i="12"/>
  <c r="U95" i="12"/>
  <c r="G96" i="12"/>
  <c r="M96" i="12" s="1"/>
  <c r="I96" i="12"/>
  <c r="K96" i="12"/>
  <c r="O96" i="12"/>
  <c r="Q96" i="12"/>
  <c r="U96" i="12"/>
  <c r="I97" i="12"/>
  <c r="Q97" i="12"/>
  <c r="G98" i="12"/>
  <c r="M98" i="12" s="1"/>
  <c r="M97" i="12" s="1"/>
  <c r="I98" i="12"/>
  <c r="K98" i="12"/>
  <c r="K97" i="12" s="1"/>
  <c r="O98" i="12"/>
  <c r="O97" i="12" s="1"/>
  <c r="Q98" i="12"/>
  <c r="U98" i="12"/>
  <c r="U97" i="12" s="1"/>
  <c r="G100" i="12"/>
  <c r="G99" i="12" s="1"/>
  <c r="I100" i="12"/>
  <c r="K100" i="12"/>
  <c r="K99" i="12" s="1"/>
  <c r="O100" i="12"/>
  <c r="O99" i="12" s="1"/>
  <c r="Q100" i="12"/>
  <c r="U100" i="12"/>
  <c r="U99" i="12" s="1"/>
  <c r="G101" i="12"/>
  <c r="I101" i="12"/>
  <c r="K101" i="12"/>
  <c r="M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I103" i="12"/>
  <c r="I99" i="12" s="1"/>
  <c r="K103" i="12"/>
  <c r="M103" i="12"/>
  <c r="O103" i="12"/>
  <c r="Q103" i="12"/>
  <c r="Q99" i="12" s="1"/>
  <c r="U103" i="12"/>
  <c r="G104" i="12"/>
  <c r="M104" i="12" s="1"/>
  <c r="I104" i="12"/>
  <c r="K104" i="12"/>
  <c r="O104" i="12"/>
  <c r="Q104" i="12"/>
  <c r="U104" i="12"/>
  <c r="G105" i="12"/>
  <c r="I105" i="12"/>
  <c r="K105" i="12"/>
  <c r="M105" i="12"/>
  <c r="O105" i="12"/>
  <c r="Q105" i="12"/>
  <c r="U105" i="12"/>
  <c r="G106" i="12"/>
  <c r="K106" i="12"/>
  <c r="O106" i="12"/>
  <c r="U106" i="12"/>
  <c r="G107" i="12"/>
  <c r="M107" i="12" s="1"/>
  <c r="M106" i="12" s="1"/>
  <c r="I107" i="12"/>
  <c r="I106" i="12" s="1"/>
  <c r="K107" i="12"/>
  <c r="O107" i="12"/>
  <c r="Q107" i="12"/>
  <c r="Q106" i="12" s="1"/>
  <c r="U107" i="12"/>
  <c r="I20" i="1"/>
  <c r="I19" i="1"/>
  <c r="I18" i="1"/>
  <c r="I17" i="1"/>
  <c r="I16" i="1"/>
  <c r="I66" i="1"/>
  <c r="AZ43" i="1"/>
  <c r="G27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41" i="12"/>
  <c r="M92" i="12"/>
  <c r="M61" i="12"/>
  <c r="M37" i="12"/>
  <c r="M25" i="12"/>
  <c r="M22" i="12"/>
  <c r="M14" i="12"/>
  <c r="G92" i="12"/>
  <c r="M100" i="12"/>
  <c r="M99" i="12" s="1"/>
  <c r="G97" i="12"/>
  <c r="M84" i="12"/>
  <c r="M83" i="12" s="1"/>
  <c r="G61" i="12"/>
  <c r="G41" i="12"/>
  <c r="G37" i="12"/>
  <c r="G25" i="12"/>
  <c r="G17" i="12"/>
  <c r="M12" i="12"/>
  <c r="M11" i="12" s="1"/>
  <c r="G22" i="12"/>
  <c r="G14" i="12"/>
  <c r="M78" i="12"/>
  <c r="M76" i="12" s="1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<sst xmlns="http://schemas.openxmlformats.org/spreadsheetml/2006/main" count="574" uniqueCount="304">
  <si>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</si>
  <si>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</si>
  <si>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</si>
  <si>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</si>
  <si>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</si>
  <si>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</si>
  <si>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</si>
  <si>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</si>
  <si>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</si>
  <si>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</si>
  <si>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</si>
  <si>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</si>
  <si>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</si>
  <si>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</si>
  <si>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</si>
  <si>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</si>
  <si>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</si>
  <si>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</si>
  <si>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</si>
  <si>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</si>
  <si>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</si>
  <si>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</si>
  <si>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</si>
  <si>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</si>
  <si>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</si>
  <si>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</si>
  <si>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</si>
  <si>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</si>
  <si>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</si>
  <si>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</si>
  <si>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</si>
  <si>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</si>
  <si>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</si>
  <si>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</si>
  <si>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</si>
  <si>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</si>
  <si>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</si>
  <si>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</si>
  <si>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</si>
  <si>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</si>
  <si>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</si>
  <si>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</si>
  <si>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</si>
  <si>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</si>
  <si>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</si>
  <si>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</si>
  <si>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 Stavební 9, byt č.11</t>
  </si>
  <si>
    <t>Statutární město Brno</t>
  </si>
  <si>
    <t>Dominikánské náměstí 196/1</t>
  </si>
  <si>
    <t>Brno-Brno město</t>
  </si>
  <si>
    <t>60200</t>
  </si>
  <si>
    <t>44992785</t>
  </si>
  <si>
    <t>Rozpočet</t>
  </si>
  <si>
    <t>Celkem za stavbu</t>
  </si>
  <si>
    <t>CZK</t>
  </si>
  <si>
    <t xml:space="preserve">Popis rozpočtu:  - </t>
  </si>
  <si>
    <t>Opravy omítek ZTI, podlah, výměna dveří, obkladů, dlažeb, maleb, nátěrů a nová elektroinstalace.</t>
  </si>
  <si>
    <t>Rekapitulace dílů</t>
  </si>
  <si>
    <t>Typ dílu</t>
  </si>
  <si>
    <t>60</t>
  </si>
  <si>
    <t>Úpravy povrchů, omítky</t>
  </si>
  <si>
    <t>61</t>
  </si>
  <si>
    <t>Upravy povrchů vnitřní</t>
  </si>
  <si>
    <t>63</t>
  </si>
  <si>
    <t>Podlahy a podlahové konstrukce</t>
  </si>
  <si>
    <t>90</t>
  </si>
  <si>
    <t>Přípočty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</si>
  <si>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</si>
  <si>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</si>
  <si>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</si>
  <si>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</si>
  <si>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</si>
  <si>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</si>
  <si>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</si>
  <si>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</si>
  <si>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</si>
  <si>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</si>
  <si>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</si>
  <si>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</si>
  <si>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</si>
  <si>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</si>
  <si>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</si>
  <si>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</si>
  <si>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</si>
  <si>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</si>
  <si>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</si>
  <si>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</si>
  <si>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</si>
  <si>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</si>
  <si>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</si>
  <si>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</si>
  <si>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</si>
  <si>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</si>
  <si>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</si>
  <si>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</si>
  <si>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</si>
  <si>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</si>
  <si>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</si>
  <si>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</si>
  <si>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</si>
  <si>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</si>
  <si>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</si>
  <si>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</si>
  <si>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</si>
  <si>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</si>
  <si>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</si>
  <si>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</si>
  <si>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</si>
  <si>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</si>
  <si>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</si>
  <si>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</si>
  <si>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</si>
  <si>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</si>
  <si>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</si>
  <si>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</si>
  <si>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</si>
  <si>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</si>
  <si>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</si>
  <si>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</si>
  <si>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</si>
  <si>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</si>
  <si>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</si>
  <si>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602011102R00</t>
  </si>
  <si>
    <t>Postřik cementový Cemix 052, ručně</t>
  </si>
  <si>
    <t>m2</t>
  </si>
  <si>
    <t>POL1_0</t>
  </si>
  <si>
    <t>602011112RT3</t>
  </si>
  <si>
    <t>Omítka jádrová Cemix 082, ručně, tloušťka vrstvy 15 mm</t>
  </si>
  <si>
    <t>611421121RT2</t>
  </si>
  <si>
    <t>Oprava váp. omítek stropů do 5% plochy - hladkých, s použitím suché maltové směsi</t>
  </si>
  <si>
    <t>612421221R00</t>
  </si>
  <si>
    <t>Oprava vápen.omítek stěn do 10 % pl. - hladkých</t>
  </si>
  <si>
    <t>632411105RT2</t>
  </si>
  <si>
    <t>Samonivelační stěrka Cemix, ruč.zpracování tl.5 mm, samonivelační polymercementová stěrka Cemix 30 MPa</t>
  </si>
  <si>
    <t>632412130RT3</t>
  </si>
  <si>
    <t>Potěr ze SMS Hasit, ruční zpracování, tl. 30 mm, 460 (Hasit 960) samonivelační anhydritová směs</t>
  </si>
  <si>
    <t>904      R03</t>
  </si>
  <si>
    <t>Revize plynu (1, spotřebič)</t>
  </si>
  <si>
    <t>soubor</t>
  </si>
  <si>
    <t>952901110R00</t>
  </si>
  <si>
    <t>Čištění mytím vnějších ploch oken a dveří</t>
  </si>
  <si>
    <t>952902110R00</t>
  </si>
  <si>
    <t>Čištění zametáním v místnostech a chodbách</t>
  </si>
  <si>
    <t>965081713R00</t>
  </si>
  <si>
    <t>Bourání dlažeb keramických tl.10 mm, nad 1 m2</t>
  </si>
  <si>
    <t>965041331RT1</t>
  </si>
  <si>
    <t>Bourání lmazanin tl.10 cm, pl. 4 m2, ručně, tl. mazaniny 5 - 8 cm</t>
  </si>
  <si>
    <t>m3</t>
  </si>
  <si>
    <t>978059531R00</t>
  </si>
  <si>
    <t>Odsekání vnitřních obkladů stěn nad 2 m2</t>
  </si>
  <si>
    <t>978071221R00</t>
  </si>
  <si>
    <t>Odsekání omítky a izolace lepenk. svislé nad 1 m2</t>
  </si>
  <si>
    <t>979990107R00</t>
  </si>
  <si>
    <t>Poplatek za skládku suti - směs betonu,cihel,dřeva</t>
  </si>
  <si>
    <t>t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</si>
  <si>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</si>
  <si>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</si>
  <si>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</si>
  <si>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</si>
  <si>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</si>
  <si>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</si>
  <si>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</si>
  <si>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</si>
  <si>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</si>
  <si>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</si>
  <si>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</si>
  <si>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</si>
  <si>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999281111R00</t>
  </si>
  <si>
    <t>Přesun hmot pro opravy a údržbu do výšky 25 m</t>
  </si>
  <si>
    <t>711212201R00</t>
  </si>
  <si>
    <t>Penetrace hloubková FERMACELL 0,20 l/m2</t>
  </si>
  <si>
    <t>711212221R00</t>
  </si>
  <si>
    <t>Stěrka hydroizolační těsnicí hmotou Fermacell</t>
  </si>
  <si>
    <t>711261111R00</t>
  </si>
  <si>
    <t>Izolace proti vodě vodor. izolač. pás do tmelu</t>
  </si>
  <si>
    <t>725013138RU1</t>
  </si>
  <si>
    <t>Klozet kombi OLYMP,nádrž s armat.odpad svislý,bílý, bez dodávky sedátka</t>
  </si>
  <si>
    <t>725017132R00</t>
  </si>
  <si>
    <t>Umyvadlo na šrouby OLYMP Deep 55 x 42 cm, bílé</t>
  </si>
  <si>
    <t>725249101R00</t>
  </si>
  <si>
    <t>Montáž sprchových boxů</t>
  </si>
  <si>
    <t>55484201.AR</t>
  </si>
  <si>
    <t xml:space="preserve">Sprchový box Mollet 90 x 90 B/Transparent, </t>
  </si>
  <si>
    <t>kus</t>
  </si>
  <si>
    <t>POL3_0</t>
  </si>
  <si>
    <t>725829301RT2</t>
  </si>
  <si>
    <t>Montáž baterie umyv.a dřezové stojánkové, včetně baterie</t>
  </si>
  <si>
    <t>725860431R00</t>
  </si>
  <si>
    <t>Přípojka se zpětným a přivzd. ventilem HL 2.1,G 1"</t>
  </si>
  <si>
    <t>725980113R00</t>
  </si>
  <si>
    <t>Dvířka vanová 300 x 300 mm</t>
  </si>
  <si>
    <t>998725205R00</t>
  </si>
  <si>
    <t>Přesun hmot pro zařizovací předměty, výšky do 48 m</t>
  </si>
  <si>
    <t>725220851R00</t>
  </si>
  <si>
    <t>Demontáž van včetně vybourání obezdezdívky</t>
  </si>
  <si>
    <t>725110811R00</t>
  </si>
  <si>
    <t>Demontáž klozetů splachovacích</t>
  </si>
  <si>
    <t>725210821R00</t>
  </si>
  <si>
    <t>Demontáž umyvadel bez výtokových armatur</t>
  </si>
  <si>
    <t>725310823R00</t>
  </si>
  <si>
    <t>Demontáž dřezů 1dílných v kuchyňské sestavě</t>
  </si>
  <si>
    <t>725991811R00</t>
  </si>
  <si>
    <t>Demontáž konzol jednoduchých</t>
  </si>
  <si>
    <t>725991812R00</t>
  </si>
  <si>
    <t>Demontáž konzol zdvojených</t>
  </si>
  <si>
    <t>725610810R00</t>
  </si>
  <si>
    <t>Demontáž plynového sporáku</t>
  </si>
  <si>
    <t>725820801R00</t>
  </si>
  <si>
    <t>Demontáž baterie nástěnné do G 3/4</t>
  </si>
  <si>
    <t>725820803R00</t>
  </si>
  <si>
    <t>Demontáž baterie stojánkové do 2-3 otvorů</t>
  </si>
  <si>
    <t>725840850R00</t>
  </si>
  <si>
    <t>Demontáž baterie sprchové</t>
  </si>
  <si>
    <t>725590812R00</t>
  </si>
  <si>
    <t>Přesun vybour.hmot, zařizovací předměty H 12 m</t>
  </si>
  <si>
    <t>766661112R00</t>
  </si>
  <si>
    <t>Montáž dveří do zárubně,otevíravých 1kř.do 0,8 m</t>
  </si>
  <si>
    <t>766662811R00</t>
  </si>
  <si>
    <t>Demontáž prahů dveří 1křídlových</t>
  </si>
  <si>
    <t>766662812R00</t>
  </si>
  <si>
    <t>Demontáž garnýže</t>
  </si>
  <si>
    <t>766670021R00</t>
  </si>
  <si>
    <t>Montáž kliky a štítku</t>
  </si>
  <si>
    <t>766695213R00</t>
  </si>
  <si>
    <t>Montáž prahů dveří jednokřídlových š. nad 10 cm</t>
  </si>
  <si>
    <t>766812820R00</t>
  </si>
  <si>
    <t>Demontáž kuchyňských linek do 1,5 m</t>
  </si>
  <si>
    <t>766812830R00</t>
  </si>
  <si>
    <t>Demontáž kuchyňských linek do 1,8 m</t>
  </si>
  <si>
    <t>766825811R00</t>
  </si>
  <si>
    <t>Demontáž vestavěných polic</t>
  </si>
  <si>
    <t>kpl</t>
  </si>
  <si>
    <t>766825821R00</t>
  </si>
  <si>
    <t>Demontáž vestavěných skříní 2křídlových</t>
  </si>
  <si>
    <t>61187358.AR</t>
  </si>
  <si>
    <t>Prah bukový délka 60 cm šířka 12 cm tl. 2 cm</t>
  </si>
  <si>
    <t>61187398.AR</t>
  </si>
  <si>
    <t>Prah bukový délka 80 cm šířka 12 cm 2 cm</t>
  </si>
  <si>
    <t>61160603R</t>
  </si>
  <si>
    <t>Dveře vnitřní hladké 2/3 sklo 1kř. 80x197 bílé</t>
  </si>
  <si>
    <t>61160325R</t>
  </si>
  <si>
    <t>Dveře vnitřní hladké plné 60-90x197 bílé ERKADO, jednokřídlé</t>
  </si>
  <si>
    <t>998766103R00</t>
  </si>
  <si>
    <t>Přesun hmot pro truhlářské konstr., výšky do 24 m</t>
  </si>
  <si>
    <t>771101210R00</t>
  </si>
  <si>
    <t>Penetrace podkladu pod dlažby</t>
  </si>
  <si>
    <t>771575107RT5</t>
  </si>
  <si>
    <t>Montáž podlah keram.,režné hladké, tmel, 20x20 cm, Flexkleber (lepidlo), Fugenbund (spár. hmota)</t>
  </si>
  <si>
    <t>771579791R00</t>
  </si>
  <si>
    <t>Příplatek za plochu podlah keram. do 5 m2 jednotl.</t>
  </si>
  <si>
    <t>771578011R00</t>
  </si>
  <si>
    <t>Spára podlaha - stěna, silikonem</t>
  </si>
  <si>
    <t>m</t>
  </si>
  <si>
    <t>597643043R</t>
  </si>
  <si>
    <t>Dlaždice Taurus Industrial 20x20x0,9 cm SR4, Nordic</t>
  </si>
  <si>
    <t>998771204R00</t>
  </si>
  <si>
    <t>Přesun hmot pro podlahy z dlaždic, výšky do 36 m</t>
  </si>
  <si>
    <t>776511820RT2</t>
  </si>
  <si>
    <t>Odstranění PVC a koberců lepených s podložkou, z ploch 10 - 20 m2</t>
  </si>
  <si>
    <t>776511820R00</t>
  </si>
  <si>
    <t>Odstranění PVC a koberců lepených s podložkou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</si>
  <si>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</si>
  <si>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</si>
  <si>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</si>
  <si>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</si>
  <si>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</si>
  <si>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</si>
  <si>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776521200RV1</t>
  </si>
  <si>
    <t>Lepení povlakových podlah z dílců PVC a CV (vinyl), včetně vinylové podlahoviny tl. 2 mm</t>
  </si>
  <si>
    <t>776421100R00</t>
  </si>
  <si>
    <t>Lepení podlahových soklíků z PVC a vinylu</t>
  </si>
  <si>
    <t>998776204R00</t>
  </si>
  <si>
    <t>Přesun hmot pro podlahy povlakové, výšky do 36 m</t>
  </si>
  <si>
    <t>781101210R00</t>
  </si>
  <si>
    <t>Penetrace podkladu pod obklady</t>
  </si>
  <si>
    <t>781415015RT1</t>
  </si>
  <si>
    <t>Montáž obkladů stěn, porovin.,tmel, 20x20,30x15 cm, weberfor profiflex (lep),webercolor comfort (sp)</t>
  </si>
  <si>
    <t>597813605R</t>
  </si>
  <si>
    <t>Obkládačka 20x20 světle béžová lesk, Color One</t>
  </si>
  <si>
    <t>998781205R00</t>
  </si>
  <si>
    <t>Přesun hmot pro obklady keramické, výšky do 48 m</t>
  </si>
  <si>
    <t>783222941RT1</t>
  </si>
  <si>
    <t>Údržba, nátěr syntetický kovových konstr. Roko 2x, samozákladující barva Rokosil S 2199</t>
  </si>
  <si>
    <t>784402801R00</t>
  </si>
  <si>
    <t>Odstranění malby oškrábáním v místnosti H do 3,8 m</t>
  </si>
  <si>
    <t>784498931R00</t>
  </si>
  <si>
    <t xml:space="preserve">Tmelení trhlin v omítce š. do 4 mm akryl. tmelem </t>
  </si>
  <si>
    <t>784499906R00</t>
  </si>
  <si>
    <t>Oprava, příplatek za malbu na omítkách hladkých</t>
  </si>
  <si>
    <t>784011121R00</t>
  </si>
  <si>
    <t>Broušení štuků a nových omítek</t>
  </si>
  <si>
    <t>784191301R00</t>
  </si>
  <si>
    <t>Penetrace podkladu protiplísňová Primalex 1x</t>
  </si>
  <si>
    <t>784195412R00</t>
  </si>
  <si>
    <t>Malba Primalex Polar, bílá, bez penetrace, 2 x</t>
  </si>
  <si>
    <t>210190001R00</t>
  </si>
  <si>
    <t>Elekrtická instalavce byt 1+1 včetně RZ</t>
  </si>
  <si>
    <t/>
  </si>
  <si>
    <t>SUM</t>
  </si>
  <si>
    <t>POPUZIV</t>
  </si>
  <si>
    <t>END</t>
  </si>
  <si>
    <t>Provedení nové elektrické instalace bude</t>
  </si>
  <si>
    <t>v souladu s ČSN 332130, edice 3, tabulka 8</t>
  </si>
  <si>
    <t>včetně rozvaděče ČSN 33 2000-4-41 edice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</si>
</sst>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8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9"/>
  <sheetViews>
    <sheetView showGridLines="0" topLeftCell="B5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SUMIF(F49:F65,A16,I49:I65)+SUMIF(F49:F65,"PSU",I49:I65)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SUMIF(F49:F65,A17,I49:I65)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SUMIF(F49:F65,A18,I49:I65)</f>
        <v>0</v>
      </c>
      <c r="J18" s="93"/>
    </row>
    <row r="19" spans="1:10" ht="23.25" customHeight="1" x14ac:dyDescent="0.2">
      <c r="A19" s="195" t="s">
        <v>93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SUMIF(F49:F65,A19,I49:I65)</f>
        <v>0</v>
      </c>
      <c r="J19" s="93"/>
    </row>
    <row r="20" spans="1:10" ht="23.25" customHeight="1" x14ac:dyDescent="0.2">
      <c r="A20" s="195" t="s">
        <v>94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SUMIF(F49:F65,A20,I49:I65)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44261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 t="s">
        <v>52</v>
      </c>
      <c r="C39" s="138" t="s">
        <v>46</v>
      </c>
      <c r="D39" s="139"/>
      <c r="E39" s="139"/>
      <c r="F39" s="147">
        <f>'Rozpočet Pol'!AC112</f>
        <v>0</v>
      </c>
      <c r="G39" s="148">
        <f>'Rozpočet Pol'!AD112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55</v>
      </c>
    </row>
    <row r="43" spans="1:52" x14ac:dyDescent="0.2">
      <c r="B43" s="162" t="s">
        <v>56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Opravy omítek ZTI, podlah, výměna dveří, obkladů, dlažeb, maleb, nátěrů a nová elektroinstalace.</v>
      </c>
    </row>
    <row r="46" spans="1:52" ht="15.75" x14ac:dyDescent="0.25">
      <c r="B46" s="163" t="s">
        <v>57</v>
      </c>
    </row>
    <row r="48" spans="1:52" ht="25.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58</v>
      </c>
      <c r="G48" s="174"/>
      <c r="H48" s="174"/>
      <c r="I48" s="175" t="s">
        <v>28</v>
      </c>
      <c r="J48" s="175"/>
    </row>
    <row r="49" spans="1:10" ht="25.5" customHeight="1" x14ac:dyDescent="0.2">
      <c r="A49" s="165"/>
      <c r="B49" s="176" t="s">
        <v>59</v>
      </c>
      <c r="C49" s="177" t="s">
        <v>60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" customHeight="1" x14ac:dyDescent="0.2">
      <c r="A50" s="165"/>
      <c r="B50" s="168" t="s">
        <v>61</v>
      </c>
      <c r="C50" s="167" t="s">
        <v>62</v>
      </c>
      <c r="D50" s="169"/>
      <c r="E50" s="169"/>
      <c r="F50" s="185" t="s">
        <v>23</v>
      </c>
      <c r="G50" s="186"/>
      <c r="H50" s="186"/>
      <c r="I50" s="187">
        <f>'Rozpočet Pol'!G11</f>
        <v>0</v>
      </c>
      <c r="J50" s="187"/>
    </row>
    <row r="51" spans="1:10" ht="25.5" customHeight="1" x14ac:dyDescent="0.2">
      <c r="A51" s="165"/>
      <c r="B51" s="168" t="s">
        <v>63</v>
      </c>
      <c r="C51" s="167" t="s">
        <v>64</v>
      </c>
      <c r="D51" s="169"/>
      <c r="E51" s="169"/>
      <c r="F51" s="185" t="s">
        <v>23</v>
      </c>
      <c r="G51" s="186"/>
      <c r="H51" s="186"/>
      <c r="I51" s="187">
        <f>'Rozpočet Pol'!G14</f>
        <v>0</v>
      </c>
      <c r="J51" s="187"/>
    </row>
    <row r="52" spans="1:10" ht="25.5" customHeight="1" x14ac:dyDescent="0.2">
      <c r="A52" s="165"/>
      <c r="B52" s="168" t="s">
        <v>65</v>
      </c>
      <c r="C52" s="167" t="s">
        <v>66</v>
      </c>
      <c r="D52" s="169"/>
      <c r="E52" s="169"/>
      <c r="F52" s="185" t="s">
        <v>23</v>
      </c>
      <c r="G52" s="186"/>
      <c r="H52" s="186"/>
      <c r="I52" s="187">
        <f>'Rozpočet Pol'!G17</f>
        <v>0</v>
      </c>
      <c r="J52" s="187"/>
    </row>
    <row r="53" spans="1:10" ht="25.5" customHeight="1" x14ac:dyDescent="0.2">
      <c r="A53" s="165"/>
      <c r="B53" s="168" t="s">
        <v>67</v>
      </c>
      <c r="C53" s="167" t="s">
        <v>68</v>
      </c>
      <c r="D53" s="169"/>
      <c r="E53" s="169"/>
      <c r="F53" s="185" t="s">
        <v>23</v>
      </c>
      <c r="G53" s="186"/>
      <c r="H53" s="186"/>
      <c r="I53" s="187">
        <f>'Rozpočet Pol'!G19</f>
        <v>0</v>
      </c>
      <c r="J53" s="187"/>
    </row>
    <row r="54" spans="1:10" ht="25.5" customHeight="1" x14ac:dyDescent="0.2">
      <c r="A54" s="165"/>
      <c r="B54" s="168" t="s">
        <v>69</v>
      </c>
      <c r="C54" s="167" t="s">
        <v>70</v>
      </c>
      <c r="D54" s="169"/>
      <c r="E54" s="169"/>
      <c r="F54" s="185" t="s">
        <v>23</v>
      </c>
      <c r="G54" s="186"/>
      <c r="H54" s="186"/>
      <c r="I54" s="187">
        <f>'Rozpočet Pol'!G22</f>
        <v>0</v>
      </c>
      <c r="J54" s="187"/>
    </row>
    <row r="55" spans="1:10" ht="25.5" customHeight="1" x14ac:dyDescent="0.2">
      <c r="A55" s="165"/>
      <c r="B55" s="168" t="s">
        <v>71</v>
      </c>
      <c r="C55" s="167" t="s">
        <v>72</v>
      </c>
      <c r="D55" s="169"/>
      <c r="E55" s="169"/>
      <c r="F55" s="185" t="s">
        <v>23</v>
      </c>
      <c r="G55" s="186"/>
      <c r="H55" s="186"/>
      <c r="I55" s="187">
        <f>'Rozpočet Pol'!G25</f>
        <v>0</v>
      </c>
      <c r="J55" s="187"/>
    </row>
    <row r="56" spans="1:10" ht="25.5" customHeight="1" x14ac:dyDescent="0.2">
      <c r="A56" s="165"/>
      <c r="B56" s="168" t="s">
        <v>73</v>
      </c>
      <c r="C56" s="167" t="s">
        <v>74</v>
      </c>
      <c r="D56" s="169"/>
      <c r="E56" s="169"/>
      <c r="F56" s="185" t="s">
        <v>23</v>
      </c>
      <c r="G56" s="186"/>
      <c r="H56" s="186"/>
      <c r="I56" s="187">
        <f>'Rozpočet Pol'!G35</f>
        <v>0</v>
      </c>
      <c r="J56" s="187"/>
    </row>
    <row r="57" spans="1:10" ht="25.5" customHeight="1" x14ac:dyDescent="0.2">
      <c r="A57" s="165"/>
      <c r="B57" s="168" t="s">
        <v>75</v>
      </c>
      <c r="C57" s="167" t="s">
        <v>76</v>
      </c>
      <c r="D57" s="169"/>
      <c r="E57" s="169"/>
      <c r="F57" s="185" t="s">
        <v>24</v>
      </c>
      <c r="G57" s="186"/>
      <c r="H57" s="186"/>
      <c r="I57" s="187">
        <f>'Rozpočet Pol'!G37</f>
        <v>0</v>
      </c>
      <c r="J57" s="187"/>
    </row>
    <row r="58" spans="1:10" ht="25.5" customHeight="1" x14ac:dyDescent="0.2">
      <c r="A58" s="165"/>
      <c r="B58" s="168" t="s">
        <v>77</v>
      </c>
      <c r="C58" s="167" t="s">
        <v>78</v>
      </c>
      <c r="D58" s="169"/>
      <c r="E58" s="169"/>
      <c r="F58" s="185" t="s">
        <v>24</v>
      </c>
      <c r="G58" s="186"/>
      <c r="H58" s="186"/>
      <c r="I58" s="187">
        <f>'Rozpočet Pol'!G41</f>
        <v>0</v>
      </c>
      <c r="J58" s="187"/>
    </row>
    <row r="59" spans="1:10" ht="25.5" customHeight="1" x14ac:dyDescent="0.2">
      <c r="A59" s="165"/>
      <c r="B59" s="168" t="s">
        <v>79</v>
      </c>
      <c r="C59" s="167" t="s">
        <v>80</v>
      </c>
      <c r="D59" s="169"/>
      <c r="E59" s="169"/>
      <c r="F59" s="185" t="s">
        <v>24</v>
      </c>
      <c r="G59" s="186"/>
      <c r="H59" s="186"/>
      <c r="I59" s="187">
        <f>'Rozpočet Pol'!G61</f>
        <v>0</v>
      </c>
      <c r="J59" s="187"/>
    </row>
    <row r="60" spans="1:10" ht="25.5" customHeight="1" x14ac:dyDescent="0.2">
      <c r="A60" s="165"/>
      <c r="B60" s="168" t="s">
        <v>81</v>
      </c>
      <c r="C60" s="167" t="s">
        <v>82</v>
      </c>
      <c r="D60" s="169"/>
      <c r="E60" s="169"/>
      <c r="F60" s="185" t="s">
        <v>24</v>
      </c>
      <c r="G60" s="186"/>
      <c r="H60" s="186"/>
      <c r="I60" s="187">
        <f>'Rozpočet Pol'!G76</f>
        <v>0</v>
      </c>
      <c r="J60" s="187"/>
    </row>
    <row r="61" spans="1:10" ht="25.5" customHeight="1" x14ac:dyDescent="0.2">
      <c r="A61" s="165"/>
      <c r="B61" s="168" t="s">
        <v>83</v>
      </c>
      <c r="C61" s="167" t="s">
        <v>84</v>
      </c>
      <c r="D61" s="169"/>
      <c r="E61" s="169"/>
      <c r="F61" s="185" t="s">
        <v>24</v>
      </c>
      <c r="G61" s="186"/>
      <c r="H61" s="186"/>
      <c r="I61" s="187">
        <f>'Rozpočet Pol'!G83</f>
        <v>0</v>
      </c>
      <c r="J61" s="187"/>
    </row>
    <row r="62" spans="1:10" ht="25.5" customHeight="1" x14ac:dyDescent="0.2">
      <c r="A62" s="165"/>
      <c r="B62" s="168" t="s">
        <v>85</v>
      </c>
      <c r="C62" s="167" t="s">
        <v>86</v>
      </c>
      <c r="D62" s="169"/>
      <c r="E62" s="169"/>
      <c r="F62" s="185" t="s">
        <v>24</v>
      </c>
      <c r="G62" s="186"/>
      <c r="H62" s="186"/>
      <c r="I62" s="187">
        <f>'Rozpočet Pol'!G92</f>
        <v>0</v>
      </c>
      <c r="J62" s="187"/>
    </row>
    <row r="63" spans="1:10" ht="25.5" customHeight="1" x14ac:dyDescent="0.2">
      <c r="A63" s="165"/>
      <c r="B63" s="168" t="s">
        <v>87</v>
      </c>
      <c r="C63" s="167" t="s">
        <v>88</v>
      </c>
      <c r="D63" s="169"/>
      <c r="E63" s="169"/>
      <c r="F63" s="185" t="s">
        <v>24</v>
      </c>
      <c r="G63" s="186"/>
      <c r="H63" s="186"/>
      <c r="I63" s="187">
        <f>'Rozpočet Pol'!G97</f>
        <v>0</v>
      </c>
      <c r="J63" s="187"/>
    </row>
    <row r="64" spans="1:10" ht="25.5" customHeight="1" x14ac:dyDescent="0.2">
      <c r="A64" s="165"/>
      <c r="B64" s="168" t="s">
        <v>89</v>
      </c>
      <c r="C64" s="167" t="s">
        <v>90</v>
      </c>
      <c r="D64" s="169"/>
      <c r="E64" s="169"/>
      <c r="F64" s="185" t="s">
        <v>24</v>
      </c>
      <c r="G64" s="186"/>
      <c r="H64" s="186"/>
      <c r="I64" s="187">
        <f>'Rozpočet Pol'!G99</f>
        <v>0</v>
      </c>
      <c r="J64" s="187"/>
    </row>
    <row r="65" spans="1:10" ht="25.5" customHeight="1" x14ac:dyDescent="0.2">
      <c r="A65" s="165"/>
      <c r="B65" s="179" t="s">
        <v>91</v>
      </c>
      <c r="C65" s="180" t="s">
        <v>92</v>
      </c>
      <c r="D65" s="181"/>
      <c r="E65" s="181"/>
      <c r="F65" s="188" t="s">
        <v>25</v>
      </c>
      <c r="G65" s="189"/>
      <c r="H65" s="189"/>
      <c r="I65" s="190">
        <f>'Rozpočet Pol'!G106</f>
        <v>0</v>
      </c>
      <c r="J65" s="190"/>
    </row>
    <row r="66" spans="1:10" ht="25.5" customHeight="1" x14ac:dyDescent="0.2">
      <c r="A66" s="166"/>
      <c r="B66" s="172" t="s">
        <v>1</v>
      </c>
      <c r="C66" s="172"/>
      <c r="D66" s="173"/>
      <c r="E66" s="173"/>
      <c r="F66" s="191"/>
      <c r="G66" s="192"/>
      <c r="H66" s="192"/>
      <c r="I66" s="193">
        <f>SUM(I49:I65)</f>
        <v>0</v>
      </c>
      <c r="J66" s="193"/>
    </row>
    <row r="67" spans="1:10" x14ac:dyDescent="0.2">
      <c r="F67" s="194"/>
      <c r="G67" s="130"/>
      <c r="H67" s="194"/>
      <c r="I67" s="130"/>
      <c r="J67" s="130"/>
    </row>
    <row r="68" spans="1:10" x14ac:dyDescent="0.2">
      <c r="F68" s="194"/>
      <c r="G68" s="130"/>
      <c r="H68" s="194"/>
      <c r="I68" s="130"/>
      <c r="J68" s="130"/>
    </row>
    <row r="69" spans="1:10" x14ac:dyDescent="0.2">
      <c r="F69" s="194"/>
      <c r="G69" s="130"/>
      <c r="H69" s="194"/>
      <c r="I69" s="130"/>
      <c r="J69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I65:J65"/>
    <mergeCell ref="C65:E65"/>
    <mergeCell ref="I66:J66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22"/>
  <sheetViews>
    <sheetView tabSelected="1" topLeftCell="A99" workbookViewId="0">
      <selection activeCell="X117" sqref="X117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96</v>
      </c>
    </row>
    <row r="2" spans="1:60" ht="24.95" customHeight="1" x14ac:dyDescent="0.2">
      <c r="A2" s="204" t="s">
        <v>95</v>
      </c>
      <c r="B2" s="198"/>
      <c r="C2" s="199" t="s">
        <v>46</v>
      </c>
      <c r="D2" s="200"/>
      <c r="E2" s="200"/>
      <c r="F2" s="200"/>
      <c r="G2" s="206"/>
      <c r="AE2" t="s">
        <v>97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98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99</v>
      </c>
    </row>
    <row r="5" spans="1:60" hidden="1" x14ac:dyDescent="0.2">
      <c r="A5" s="208" t="s">
        <v>100</v>
      </c>
      <c r="B5" s="209"/>
      <c r="C5" s="210"/>
      <c r="D5" s="211"/>
      <c r="E5" s="211"/>
      <c r="F5" s="211"/>
      <c r="G5" s="212"/>
      <c r="AE5" t="s">
        <v>101</v>
      </c>
    </row>
    <row r="7" spans="1:60" ht="38.25" x14ac:dyDescent="0.2">
      <c r="A7" s="217" t="s">
        <v>102</v>
      </c>
      <c r="B7" s="218" t="s">
        <v>103</v>
      </c>
      <c r="C7" s="218" t="s">
        <v>104</v>
      </c>
      <c r="D7" s="217" t="s">
        <v>105</v>
      </c>
      <c r="E7" s="217" t="s">
        <v>106</v>
      </c>
      <c r="F7" s="213" t="s">
        <v>107</v>
      </c>
      <c r="G7" s="234" t="s">
        <v>28</v>
      </c>
      <c r="H7" s="235" t="s">
        <v>29</v>
      </c>
      <c r="I7" s="235" t="s">
        <v>108</v>
      </c>
      <c r="J7" s="235" t="s">
        <v>30</v>
      </c>
      <c r="K7" s="235" t="s">
        <v>109</v>
      </c>
      <c r="L7" s="235" t="s">
        <v>110</v>
      </c>
      <c r="M7" s="235" t="s">
        <v>111</v>
      </c>
      <c r="N7" s="235" t="s">
        <v>112</v>
      </c>
      <c r="O7" s="235" t="s">
        <v>113</v>
      </c>
      <c r="P7" s="235" t="s">
        <v>114</v>
      </c>
      <c r="Q7" s="235" t="s">
        <v>115</v>
      </c>
      <c r="R7" s="235" t="s">
        <v>116</v>
      </c>
      <c r="S7" s="235" t="s">
        <v>117</v>
      </c>
      <c r="T7" s="235" t="s">
        <v>118</v>
      </c>
      <c r="U7" s="220" t="s">
        <v>119</v>
      </c>
    </row>
    <row r="8" spans="1:60" x14ac:dyDescent="0.2">
      <c r="A8" s="236" t="s">
        <v>120</v>
      </c>
      <c r="B8" s="237" t="s">
        <v>59</v>
      </c>
      <c r="C8" s="238" t="s">
        <v>60</v>
      </c>
      <c r="D8" s="239"/>
      <c r="E8" s="240"/>
      <c r="F8" s="241"/>
      <c r="G8" s="241">
        <f>SUMIF(AE9:AE10,"&lt;&gt;NOR",G9:G10)</f>
        <v>0</v>
      </c>
      <c r="H8" s="241"/>
      <c r="I8" s="241">
        <f>SUM(I9:I10)</f>
        <v>0</v>
      </c>
      <c r="J8" s="241"/>
      <c r="K8" s="241">
        <f>SUM(K9:K10)</f>
        <v>0</v>
      </c>
      <c r="L8" s="241"/>
      <c r="M8" s="241">
        <f>SUM(M9:M10)</f>
        <v>0</v>
      </c>
      <c r="N8" s="219"/>
      <c r="O8" s="219">
        <f>SUM(O9:O10)</f>
        <v>0.68784000000000001</v>
      </c>
      <c r="P8" s="219"/>
      <c r="Q8" s="219">
        <f>SUM(Q9:Q10)</f>
        <v>0</v>
      </c>
      <c r="R8" s="219"/>
      <c r="S8" s="219"/>
      <c r="T8" s="236"/>
      <c r="U8" s="219">
        <f>SUM(U9:U10)</f>
        <v>11.35</v>
      </c>
      <c r="AE8" t="s">
        <v>121</v>
      </c>
    </row>
    <row r="9" spans="1:60" outlineLevel="1" x14ac:dyDescent="0.2">
      <c r="A9" s="215">
        <v>1</v>
      </c>
      <c r="B9" s="221" t="s">
        <v>122</v>
      </c>
      <c r="C9" s="264" t="s">
        <v>123</v>
      </c>
      <c r="D9" s="223" t="s">
        <v>124</v>
      </c>
      <c r="E9" s="229">
        <v>22.015000000000001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4">
        <v>5.2500000000000003E-3</v>
      </c>
      <c r="O9" s="224">
        <f>ROUND(E9*N9,5)</f>
        <v>0.11558</v>
      </c>
      <c r="P9" s="224">
        <v>0</v>
      </c>
      <c r="Q9" s="224">
        <f>ROUND(E9*P9,5)</f>
        <v>0</v>
      </c>
      <c r="R9" s="224"/>
      <c r="S9" s="224"/>
      <c r="T9" s="225">
        <v>9.6000000000000002E-2</v>
      </c>
      <c r="U9" s="224">
        <f>ROUND(E9*T9,2)</f>
        <v>2.11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125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15">
        <v>2</v>
      </c>
      <c r="B10" s="221" t="s">
        <v>126</v>
      </c>
      <c r="C10" s="264" t="s">
        <v>127</v>
      </c>
      <c r="D10" s="223" t="s">
        <v>124</v>
      </c>
      <c r="E10" s="229">
        <v>22.01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15</v>
      </c>
      <c r="M10" s="232">
        <f>G10*(1+L10/100)</f>
        <v>0</v>
      </c>
      <c r="N10" s="224">
        <v>2.5999999999999999E-2</v>
      </c>
      <c r="O10" s="224">
        <f>ROUND(E10*N10,5)</f>
        <v>0.57225999999999999</v>
      </c>
      <c r="P10" s="224">
        <v>0</v>
      </c>
      <c r="Q10" s="224">
        <f>ROUND(E10*P10,5)</f>
        <v>0</v>
      </c>
      <c r="R10" s="224"/>
      <c r="S10" s="224"/>
      <c r="T10" s="225">
        <v>0.42</v>
      </c>
      <c r="U10" s="224">
        <f>ROUND(E10*T10,2)</f>
        <v>9.24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125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16" t="s">
        <v>120</v>
      </c>
      <c r="B11" s="222" t="s">
        <v>61</v>
      </c>
      <c r="C11" s="265" t="s">
        <v>62</v>
      </c>
      <c r="D11" s="226"/>
      <c r="E11" s="230"/>
      <c r="F11" s="233"/>
      <c r="G11" s="233">
        <f>SUMIF(AE12:AE13,"&lt;&gt;NOR",G12:G13)</f>
        <v>0</v>
      </c>
      <c r="H11" s="233"/>
      <c r="I11" s="233">
        <f>SUM(I12:I13)</f>
        <v>0</v>
      </c>
      <c r="J11" s="233"/>
      <c r="K11" s="233">
        <f>SUM(K12:K13)</f>
        <v>0</v>
      </c>
      <c r="L11" s="233"/>
      <c r="M11" s="233">
        <f>SUM(M12:M13)</f>
        <v>0</v>
      </c>
      <c r="N11" s="227"/>
      <c r="O11" s="227">
        <f>SUM(O12:O13)</f>
        <v>0.68208999999999997</v>
      </c>
      <c r="P11" s="227"/>
      <c r="Q11" s="227">
        <f>SUM(Q12:Q13)</f>
        <v>0</v>
      </c>
      <c r="R11" s="227"/>
      <c r="S11" s="227"/>
      <c r="T11" s="228"/>
      <c r="U11" s="227">
        <f>SUM(U12:U13)</f>
        <v>17.09</v>
      </c>
      <c r="AE11" t="s">
        <v>121</v>
      </c>
    </row>
    <row r="12" spans="1:60" ht="22.5" outlineLevel="1" x14ac:dyDescent="0.2">
      <c r="A12" s="215">
        <v>3</v>
      </c>
      <c r="B12" s="221" t="s">
        <v>128</v>
      </c>
      <c r="C12" s="264" t="s">
        <v>129</v>
      </c>
      <c r="D12" s="223" t="s">
        <v>124</v>
      </c>
      <c r="E12" s="229">
        <v>47.096299999999999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15</v>
      </c>
      <c r="M12" s="232">
        <f>G12*(1+L12/100)</f>
        <v>0</v>
      </c>
      <c r="N12" s="224">
        <v>1.9300000000000001E-3</v>
      </c>
      <c r="O12" s="224">
        <f>ROUND(E12*N12,5)</f>
        <v>9.0899999999999995E-2</v>
      </c>
      <c r="P12" s="224">
        <v>0</v>
      </c>
      <c r="Q12" s="224">
        <f>ROUND(E12*P12,5)</f>
        <v>0</v>
      </c>
      <c r="R12" s="224"/>
      <c r="S12" s="224"/>
      <c r="T12" s="225">
        <v>0.10764</v>
      </c>
      <c r="U12" s="224">
        <f>ROUND(E12*T12,2)</f>
        <v>5.07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125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4</v>
      </c>
      <c r="B13" s="221" t="s">
        <v>130</v>
      </c>
      <c r="C13" s="264" t="s">
        <v>131</v>
      </c>
      <c r="D13" s="223" t="s">
        <v>124</v>
      </c>
      <c r="E13" s="229">
        <v>110.71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15</v>
      </c>
      <c r="M13" s="232">
        <f>G13*(1+L13/100)</f>
        <v>0</v>
      </c>
      <c r="N13" s="224">
        <v>5.3400000000000001E-3</v>
      </c>
      <c r="O13" s="224">
        <f>ROUND(E13*N13,5)</f>
        <v>0.59118999999999999</v>
      </c>
      <c r="P13" s="224">
        <v>0</v>
      </c>
      <c r="Q13" s="224">
        <f>ROUND(E13*P13,5)</f>
        <v>0</v>
      </c>
      <c r="R13" s="224"/>
      <c r="S13" s="224"/>
      <c r="T13" s="225">
        <v>0.10854999999999999</v>
      </c>
      <c r="U13" s="224">
        <f>ROUND(E13*T13,2)</f>
        <v>12.02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125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x14ac:dyDescent="0.2">
      <c r="A14" s="216" t="s">
        <v>120</v>
      </c>
      <c r="B14" s="222" t="s">
        <v>63</v>
      </c>
      <c r="C14" s="265" t="s">
        <v>64</v>
      </c>
      <c r="D14" s="226"/>
      <c r="E14" s="230"/>
      <c r="F14" s="233"/>
      <c r="G14" s="233">
        <f>SUMIF(AE15:AE16,"&lt;&gt;NOR",G15:G16)</f>
        <v>0</v>
      </c>
      <c r="H14" s="233"/>
      <c r="I14" s="233">
        <f>SUM(I15:I16)</f>
        <v>0</v>
      </c>
      <c r="J14" s="233"/>
      <c r="K14" s="233">
        <f>SUM(K15:K16)</f>
        <v>0</v>
      </c>
      <c r="L14" s="233"/>
      <c r="M14" s="233">
        <f>SUM(M15:M16)</f>
        <v>0</v>
      </c>
      <c r="N14" s="227"/>
      <c r="O14" s="227">
        <f>SUM(O15:O16)</f>
        <v>0.26513999999999999</v>
      </c>
      <c r="P14" s="227"/>
      <c r="Q14" s="227">
        <f>SUM(Q15:Q16)</f>
        <v>0</v>
      </c>
      <c r="R14" s="227"/>
      <c r="S14" s="227"/>
      <c r="T14" s="228"/>
      <c r="U14" s="227">
        <f>SUM(U15:U16)</f>
        <v>2.71</v>
      </c>
      <c r="AE14" t="s">
        <v>121</v>
      </c>
    </row>
    <row r="15" spans="1:60" ht="33.75" outlineLevel="1" x14ac:dyDescent="0.2">
      <c r="A15" s="215">
        <v>5</v>
      </c>
      <c r="B15" s="221" t="s">
        <v>132</v>
      </c>
      <c r="C15" s="264" t="s">
        <v>133</v>
      </c>
      <c r="D15" s="223" t="s">
        <v>124</v>
      </c>
      <c r="E15" s="229">
        <v>4.5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15</v>
      </c>
      <c r="M15" s="232">
        <f>G15*(1+L15/100)</f>
        <v>0</v>
      </c>
      <c r="N15" s="224">
        <v>8.9200000000000008E-3</v>
      </c>
      <c r="O15" s="224">
        <f>ROUND(E15*N15,5)</f>
        <v>4.0140000000000002E-2</v>
      </c>
      <c r="P15" s="224">
        <v>0</v>
      </c>
      <c r="Q15" s="224">
        <f>ROUND(E15*P15,5)</f>
        <v>0</v>
      </c>
      <c r="R15" s="224"/>
      <c r="S15" s="224"/>
      <c r="T15" s="225">
        <v>0.25800000000000001</v>
      </c>
      <c r="U15" s="224">
        <f>ROUND(E15*T15,2)</f>
        <v>1.1599999999999999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125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15">
        <v>6</v>
      </c>
      <c r="B16" s="221" t="s">
        <v>134</v>
      </c>
      <c r="C16" s="264" t="s">
        <v>135</v>
      </c>
      <c r="D16" s="223" t="s">
        <v>124</v>
      </c>
      <c r="E16" s="229">
        <v>4.5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4">
        <v>0.05</v>
      </c>
      <c r="O16" s="224">
        <f>ROUND(E16*N16,5)</f>
        <v>0.22500000000000001</v>
      </c>
      <c r="P16" s="224">
        <v>0</v>
      </c>
      <c r="Q16" s="224">
        <f>ROUND(E16*P16,5)</f>
        <v>0</v>
      </c>
      <c r="R16" s="224"/>
      <c r="S16" s="224"/>
      <c r="T16" s="225">
        <v>0.34399999999999997</v>
      </c>
      <c r="U16" s="224">
        <f>ROUND(E16*T16,2)</f>
        <v>1.55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125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16" t="s">
        <v>120</v>
      </c>
      <c r="B17" s="222" t="s">
        <v>65</v>
      </c>
      <c r="C17" s="265" t="s">
        <v>66</v>
      </c>
      <c r="D17" s="226"/>
      <c r="E17" s="230"/>
      <c r="F17" s="233"/>
      <c r="G17" s="233">
        <f>SUMIF(AE18:AE18,"&lt;&gt;NOR",G18:G18)</f>
        <v>0</v>
      </c>
      <c r="H17" s="233"/>
      <c r="I17" s="233">
        <f>SUM(I18:I18)</f>
        <v>0</v>
      </c>
      <c r="J17" s="233"/>
      <c r="K17" s="233">
        <f>SUM(K18:K18)</f>
        <v>0</v>
      </c>
      <c r="L17" s="233"/>
      <c r="M17" s="233">
        <f>SUM(M18:M18)</f>
        <v>0</v>
      </c>
      <c r="N17" s="227"/>
      <c r="O17" s="227">
        <f>SUM(O18:O18)</f>
        <v>0</v>
      </c>
      <c r="P17" s="227"/>
      <c r="Q17" s="227">
        <f>SUM(Q18:Q18)</f>
        <v>0</v>
      </c>
      <c r="R17" s="227"/>
      <c r="S17" s="227"/>
      <c r="T17" s="228"/>
      <c r="U17" s="227">
        <f>SUM(U18:U18)</f>
        <v>1</v>
      </c>
      <c r="AE17" t="s">
        <v>121</v>
      </c>
    </row>
    <row r="18" spans="1:60" outlineLevel="1" x14ac:dyDescent="0.2">
      <c r="A18" s="215">
        <v>7</v>
      </c>
      <c r="B18" s="221" t="s">
        <v>136</v>
      </c>
      <c r="C18" s="264" t="s">
        <v>137</v>
      </c>
      <c r="D18" s="223" t="s">
        <v>138</v>
      </c>
      <c r="E18" s="229">
        <v>1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4">
        <v>0</v>
      </c>
      <c r="O18" s="224">
        <f>ROUND(E18*N18,5)</f>
        <v>0</v>
      </c>
      <c r="P18" s="224">
        <v>0</v>
      </c>
      <c r="Q18" s="224">
        <f>ROUND(E18*P18,5)</f>
        <v>0</v>
      </c>
      <c r="R18" s="224"/>
      <c r="S18" s="224"/>
      <c r="T18" s="225">
        <v>1</v>
      </c>
      <c r="U18" s="224">
        <f>ROUND(E18*T18,2)</f>
        <v>1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125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16" t="s">
        <v>120</v>
      </c>
      <c r="B19" s="222" t="s">
        <v>67</v>
      </c>
      <c r="C19" s="265" t="s">
        <v>68</v>
      </c>
      <c r="D19" s="226"/>
      <c r="E19" s="230"/>
      <c r="F19" s="233"/>
      <c r="G19" s="233">
        <f>SUMIF(AE20:AE21,"&lt;&gt;NOR",G20:G21)</f>
        <v>0</v>
      </c>
      <c r="H19" s="233"/>
      <c r="I19" s="233">
        <f>SUM(I20:I21)</f>
        <v>0</v>
      </c>
      <c r="J19" s="233"/>
      <c r="K19" s="233">
        <f>SUM(K20:K21)</f>
        <v>0</v>
      </c>
      <c r="L19" s="233"/>
      <c r="M19" s="233">
        <f>SUM(M20:M21)</f>
        <v>0</v>
      </c>
      <c r="N19" s="227"/>
      <c r="O19" s="227">
        <f>SUM(O20:O21)</f>
        <v>4.8999999999999998E-4</v>
      </c>
      <c r="P19" s="227"/>
      <c r="Q19" s="227">
        <f>SUM(Q20:Q21)</f>
        <v>0</v>
      </c>
      <c r="R19" s="227"/>
      <c r="S19" s="227"/>
      <c r="T19" s="228"/>
      <c r="U19" s="227">
        <f>SUM(U20:U21)</f>
        <v>8.17</v>
      </c>
      <c r="AE19" t="s">
        <v>121</v>
      </c>
    </row>
    <row r="20" spans="1:60" outlineLevel="1" x14ac:dyDescent="0.2">
      <c r="A20" s="215">
        <v>8</v>
      </c>
      <c r="B20" s="221" t="s">
        <v>139</v>
      </c>
      <c r="C20" s="264" t="s">
        <v>140</v>
      </c>
      <c r="D20" s="223" t="s">
        <v>124</v>
      </c>
      <c r="E20" s="229">
        <v>48.527799999999999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15</v>
      </c>
      <c r="M20" s="232">
        <f>G20*(1+L20/100)</f>
        <v>0</v>
      </c>
      <c r="N20" s="224">
        <v>1.0000000000000001E-5</v>
      </c>
      <c r="O20" s="224">
        <f>ROUND(E20*N20,5)</f>
        <v>4.8999999999999998E-4</v>
      </c>
      <c r="P20" s="224">
        <v>0</v>
      </c>
      <c r="Q20" s="224">
        <f>ROUND(E20*P20,5)</f>
        <v>0</v>
      </c>
      <c r="R20" s="224"/>
      <c r="S20" s="224"/>
      <c r="T20" s="225">
        <v>0.13</v>
      </c>
      <c r="U20" s="224">
        <f>ROUND(E20*T20,2)</f>
        <v>6.31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125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>
        <v>9</v>
      </c>
      <c r="B21" s="221" t="s">
        <v>141</v>
      </c>
      <c r="C21" s="264" t="s">
        <v>142</v>
      </c>
      <c r="D21" s="223" t="s">
        <v>124</v>
      </c>
      <c r="E21" s="229">
        <v>124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15</v>
      </c>
      <c r="M21" s="232">
        <f>G21*(1+L21/100)</f>
        <v>0</v>
      </c>
      <c r="N21" s="224">
        <v>0</v>
      </c>
      <c r="O21" s="224">
        <f>ROUND(E21*N21,5)</f>
        <v>0</v>
      </c>
      <c r="P21" s="224">
        <v>0</v>
      </c>
      <c r="Q21" s="224">
        <f>ROUND(E21*P21,5)</f>
        <v>0</v>
      </c>
      <c r="R21" s="224"/>
      <c r="S21" s="224"/>
      <c r="T21" s="225">
        <v>1.4999999999999999E-2</v>
      </c>
      <c r="U21" s="224">
        <f>ROUND(E21*T21,2)</f>
        <v>1.86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125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x14ac:dyDescent="0.2">
      <c r="A22" s="216" t="s">
        <v>120</v>
      </c>
      <c r="B22" s="222" t="s">
        <v>69</v>
      </c>
      <c r="C22" s="265" t="s">
        <v>70</v>
      </c>
      <c r="D22" s="226"/>
      <c r="E22" s="230"/>
      <c r="F22" s="233"/>
      <c r="G22" s="233">
        <f>SUMIF(AE23:AE24,"&lt;&gt;NOR",G23:G24)</f>
        <v>0</v>
      </c>
      <c r="H22" s="233"/>
      <c r="I22" s="233">
        <f>SUM(I23:I24)</f>
        <v>0</v>
      </c>
      <c r="J22" s="233"/>
      <c r="K22" s="233">
        <f>SUM(K23:K24)</f>
        <v>0</v>
      </c>
      <c r="L22" s="233"/>
      <c r="M22" s="233">
        <f>SUM(M23:M24)</f>
        <v>0</v>
      </c>
      <c r="N22" s="227"/>
      <c r="O22" s="227">
        <f>SUM(O23:O24)</f>
        <v>0</v>
      </c>
      <c r="P22" s="227"/>
      <c r="Q22" s="227">
        <f>SUM(Q23:Q24)</f>
        <v>0.44600000000000001</v>
      </c>
      <c r="R22" s="227"/>
      <c r="S22" s="227"/>
      <c r="T22" s="228"/>
      <c r="U22" s="227">
        <f>SUM(U23:U24)</f>
        <v>2.2999999999999998</v>
      </c>
      <c r="AE22" t="s">
        <v>121</v>
      </c>
    </row>
    <row r="23" spans="1:60" outlineLevel="1" x14ac:dyDescent="0.2">
      <c r="A23" s="215">
        <v>10</v>
      </c>
      <c r="B23" s="221" t="s">
        <v>143</v>
      </c>
      <c r="C23" s="264" t="s">
        <v>144</v>
      </c>
      <c r="D23" s="223" t="s">
        <v>124</v>
      </c>
      <c r="E23" s="229">
        <v>4.46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4">
        <v>0</v>
      </c>
      <c r="O23" s="224">
        <f>ROUND(E23*N23,5)</f>
        <v>0</v>
      </c>
      <c r="P23" s="224">
        <v>0.02</v>
      </c>
      <c r="Q23" s="224">
        <f>ROUND(E23*P23,5)</f>
        <v>8.9200000000000002E-2</v>
      </c>
      <c r="R23" s="224"/>
      <c r="S23" s="224"/>
      <c r="T23" s="225">
        <v>0.14699999999999999</v>
      </c>
      <c r="U23" s="224">
        <f>ROUND(E23*T23,2)</f>
        <v>0.66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125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15">
        <v>11</v>
      </c>
      <c r="B24" s="221" t="s">
        <v>145</v>
      </c>
      <c r="C24" s="264" t="s">
        <v>146</v>
      </c>
      <c r="D24" s="223" t="s">
        <v>147</v>
      </c>
      <c r="E24" s="229">
        <v>0.223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4">
        <v>0</v>
      </c>
      <c r="O24" s="224">
        <f>ROUND(E24*N24,5)</f>
        <v>0</v>
      </c>
      <c r="P24" s="224">
        <v>1.6</v>
      </c>
      <c r="Q24" s="224">
        <f>ROUND(E24*P24,5)</f>
        <v>0.35680000000000001</v>
      </c>
      <c r="R24" s="224"/>
      <c r="S24" s="224"/>
      <c r="T24" s="225">
        <v>7.35</v>
      </c>
      <c r="U24" s="224">
        <f>ROUND(E24*T24,2)</f>
        <v>1.64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125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16" t="s">
        <v>120</v>
      </c>
      <c r="B25" s="222" t="s">
        <v>71</v>
      </c>
      <c r="C25" s="265" t="s">
        <v>72</v>
      </c>
      <c r="D25" s="226"/>
      <c r="E25" s="230"/>
      <c r="F25" s="233"/>
      <c r="G25" s="233">
        <f>SUMIF(AE26:AE34,"&lt;&gt;NOR",G26:G34)</f>
        <v>0</v>
      </c>
      <c r="H25" s="233"/>
      <c r="I25" s="233">
        <f>SUM(I26:I34)</f>
        <v>0</v>
      </c>
      <c r="J25" s="233"/>
      <c r="K25" s="233">
        <f>SUM(K26:K34)</f>
        <v>0</v>
      </c>
      <c r="L25" s="233"/>
      <c r="M25" s="233">
        <f>SUM(M26:M34)</f>
        <v>0</v>
      </c>
      <c r="N25" s="227"/>
      <c r="O25" s="227">
        <f>SUM(O26:O34)</f>
        <v>0</v>
      </c>
      <c r="P25" s="227"/>
      <c r="Q25" s="227">
        <f>SUM(Q26:Q34)</f>
        <v>2.2648799999999998</v>
      </c>
      <c r="R25" s="227"/>
      <c r="S25" s="227"/>
      <c r="T25" s="228"/>
      <c r="U25" s="227">
        <f>SUM(U26:U34)</f>
        <v>32.14</v>
      </c>
      <c r="AE25" t="s">
        <v>121</v>
      </c>
    </row>
    <row r="26" spans="1:60" outlineLevel="1" x14ac:dyDescent="0.2">
      <c r="A26" s="215">
        <v>12</v>
      </c>
      <c r="B26" s="221" t="s">
        <v>148</v>
      </c>
      <c r="C26" s="264" t="s">
        <v>149</v>
      </c>
      <c r="D26" s="223" t="s">
        <v>124</v>
      </c>
      <c r="E26" s="229">
        <v>19.48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4">
        <v>0</v>
      </c>
      <c r="O26" s="224">
        <f>ROUND(E26*N26,5)</f>
        <v>0</v>
      </c>
      <c r="P26" s="224">
        <v>6.8000000000000005E-2</v>
      </c>
      <c r="Q26" s="224">
        <f>ROUND(E26*P26,5)</f>
        <v>1.32464</v>
      </c>
      <c r="R26" s="224"/>
      <c r="S26" s="224"/>
      <c r="T26" s="225">
        <v>0.3</v>
      </c>
      <c r="U26" s="224">
        <f>ROUND(E26*T26,2)</f>
        <v>5.84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125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13</v>
      </c>
      <c r="B27" s="221" t="s">
        <v>150</v>
      </c>
      <c r="C27" s="264" t="s">
        <v>151</v>
      </c>
      <c r="D27" s="223" t="s">
        <v>124</v>
      </c>
      <c r="E27" s="229">
        <v>12.88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4">
        <v>0</v>
      </c>
      <c r="O27" s="224">
        <f>ROUND(E27*N27,5)</f>
        <v>0</v>
      </c>
      <c r="P27" s="224">
        <v>7.2999999999999995E-2</v>
      </c>
      <c r="Q27" s="224">
        <f>ROUND(E27*P27,5)</f>
        <v>0.94023999999999996</v>
      </c>
      <c r="R27" s="224"/>
      <c r="S27" s="224"/>
      <c r="T27" s="225">
        <v>0.45</v>
      </c>
      <c r="U27" s="224">
        <f>ROUND(E27*T27,2)</f>
        <v>5.8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125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>
        <v>14</v>
      </c>
      <c r="B28" s="221" t="s">
        <v>152</v>
      </c>
      <c r="C28" s="264" t="s">
        <v>153</v>
      </c>
      <c r="D28" s="223" t="s">
        <v>154</v>
      </c>
      <c r="E28" s="229">
        <v>2.7189999999999999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15</v>
      </c>
      <c r="M28" s="232">
        <f>G28*(1+L28/100)</f>
        <v>0</v>
      </c>
      <c r="N28" s="224">
        <v>0</v>
      </c>
      <c r="O28" s="224">
        <f>ROUND(E28*N28,5)</f>
        <v>0</v>
      </c>
      <c r="P28" s="224">
        <v>0</v>
      </c>
      <c r="Q28" s="224">
        <f>ROUND(E28*P28,5)</f>
        <v>0</v>
      </c>
      <c r="R28" s="224"/>
      <c r="S28" s="224"/>
      <c r="T28" s="225">
        <v>0</v>
      </c>
      <c r="U28" s="224">
        <f>ROUND(E28*T28,2)</f>
        <v>0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125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>
        <v>15</v>
      </c>
      <c r="B29" s="221" t="s">
        <v>155</v>
      </c>
      <c r="C29" s="264" t="s">
        <v>156</v>
      </c>
      <c r="D29" s="223" t="s">
        <v>154</v>
      </c>
      <c r="E29" s="229">
        <v>2.7189999999999999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2.0089999999999999</v>
      </c>
      <c r="U29" s="224">
        <f>ROUND(E29*T29,2)</f>
        <v>5.46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125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16</v>
      </c>
      <c r="B30" s="221" t="s">
        <v>157</v>
      </c>
      <c r="C30" s="264" t="s">
        <v>158</v>
      </c>
      <c r="D30" s="223" t="s">
        <v>154</v>
      </c>
      <c r="E30" s="229">
        <v>2.7189999999999999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4">
        <v>0</v>
      </c>
      <c r="O30" s="224">
        <f>ROUND(E30*N30,5)</f>
        <v>0</v>
      </c>
      <c r="P30" s="224">
        <v>0</v>
      </c>
      <c r="Q30" s="224">
        <f>ROUND(E30*P30,5)</f>
        <v>0</v>
      </c>
      <c r="R30" s="224"/>
      <c r="S30" s="224"/>
      <c r="T30" s="225">
        <v>0.95899999999999996</v>
      </c>
      <c r="U30" s="224">
        <f>ROUND(E30*T30,2)</f>
        <v>2.61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125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>
        <v>17</v>
      </c>
      <c r="B31" s="221" t="s">
        <v>159</v>
      </c>
      <c r="C31" s="264" t="s">
        <v>160</v>
      </c>
      <c r="D31" s="223" t="s">
        <v>154</v>
      </c>
      <c r="E31" s="229">
        <v>2.7189999999999999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4">
        <v>0</v>
      </c>
      <c r="O31" s="224">
        <f>ROUND(E31*N31,5)</f>
        <v>0</v>
      </c>
      <c r="P31" s="224">
        <v>0</v>
      </c>
      <c r="Q31" s="224">
        <f>ROUND(E31*P31,5)</f>
        <v>0</v>
      </c>
      <c r="R31" s="224"/>
      <c r="S31" s="224"/>
      <c r="T31" s="225">
        <v>0.49</v>
      </c>
      <c r="U31" s="224">
        <f>ROUND(E31*T31,2)</f>
        <v>1.33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125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18</v>
      </c>
      <c r="B32" s="221" t="s">
        <v>161</v>
      </c>
      <c r="C32" s="264" t="s">
        <v>162</v>
      </c>
      <c r="D32" s="223" t="s">
        <v>154</v>
      </c>
      <c r="E32" s="229">
        <v>40.65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4">
        <v>0</v>
      </c>
      <c r="O32" s="224">
        <f>ROUND(E32*N32,5)</f>
        <v>0</v>
      </c>
      <c r="P32" s="224">
        <v>0</v>
      </c>
      <c r="Q32" s="224">
        <f>ROUND(E32*P32,5)</f>
        <v>0</v>
      </c>
      <c r="R32" s="224"/>
      <c r="S32" s="224"/>
      <c r="T32" s="225">
        <v>0</v>
      </c>
      <c r="U32" s="224">
        <f>ROUND(E32*T32,2)</f>
        <v>0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125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19</v>
      </c>
      <c r="B33" s="221" t="s">
        <v>163</v>
      </c>
      <c r="C33" s="264" t="s">
        <v>164</v>
      </c>
      <c r="D33" s="223" t="s">
        <v>154</v>
      </c>
      <c r="E33" s="229">
        <v>2.7189999999999999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15</v>
      </c>
      <c r="M33" s="232">
        <f>G33*(1+L33/100)</f>
        <v>0</v>
      </c>
      <c r="N33" s="224">
        <v>0</v>
      </c>
      <c r="O33" s="224">
        <f>ROUND(E33*N33,5)</f>
        <v>0</v>
      </c>
      <c r="P33" s="224">
        <v>0</v>
      </c>
      <c r="Q33" s="224">
        <f>ROUND(E33*P33,5)</f>
        <v>0</v>
      </c>
      <c r="R33" s="224"/>
      <c r="S33" s="224"/>
      <c r="T33" s="225">
        <v>0.94199999999999995</v>
      </c>
      <c r="U33" s="224">
        <f>ROUND(E33*T33,2)</f>
        <v>2.56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125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20</v>
      </c>
      <c r="B34" s="221" t="s">
        <v>165</v>
      </c>
      <c r="C34" s="264" t="s">
        <v>166</v>
      </c>
      <c r="D34" s="223" t="s">
        <v>154</v>
      </c>
      <c r="E34" s="229">
        <v>81.3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15</v>
      </c>
      <c r="M34" s="232">
        <f>G34*(1+L34/100)</f>
        <v>0</v>
      </c>
      <c r="N34" s="224">
        <v>0</v>
      </c>
      <c r="O34" s="224">
        <f>ROUND(E34*N34,5)</f>
        <v>0</v>
      </c>
      <c r="P34" s="224">
        <v>0</v>
      </c>
      <c r="Q34" s="224">
        <f>ROUND(E34*P34,5)</f>
        <v>0</v>
      </c>
      <c r="R34" s="224"/>
      <c r="S34" s="224"/>
      <c r="T34" s="225">
        <v>0.105</v>
      </c>
      <c r="U34" s="224">
        <f>ROUND(E34*T34,2)</f>
        <v>8.5399999999999991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125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2">
      <c r="A35" s="216" t="s">
        <v>120</v>
      </c>
      <c r="B35" s="222" t="s">
        <v>73</v>
      </c>
      <c r="C35" s="265" t="s">
        <v>74</v>
      </c>
      <c r="D35" s="226"/>
      <c r="E35" s="230"/>
      <c r="F35" s="233"/>
      <c r="G35" s="233">
        <f>SUMIF(AE36:AE36,"&lt;&gt;NOR",G36:G36)</f>
        <v>0</v>
      </c>
      <c r="H35" s="233"/>
      <c r="I35" s="233">
        <f>SUM(I36:I36)</f>
        <v>0</v>
      </c>
      <c r="J35" s="233"/>
      <c r="K35" s="233">
        <f>SUM(K36:K36)</f>
        <v>0</v>
      </c>
      <c r="L35" s="233"/>
      <c r="M35" s="233">
        <f>SUM(M36:M36)</f>
        <v>0</v>
      </c>
      <c r="N35" s="227"/>
      <c r="O35" s="227">
        <f>SUM(O36:O36)</f>
        <v>0</v>
      </c>
      <c r="P35" s="227"/>
      <c r="Q35" s="227">
        <f>SUM(Q36:Q36)</f>
        <v>0</v>
      </c>
      <c r="R35" s="227"/>
      <c r="S35" s="227"/>
      <c r="T35" s="228"/>
      <c r="U35" s="227">
        <f>SUM(U36:U36)</f>
        <v>4.92</v>
      </c>
      <c r="AE35" t="s">
        <v>121</v>
      </c>
    </row>
    <row r="36" spans="1:60" outlineLevel="1" x14ac:dyDescent="0.2">
      <c r="A36" s="215">
        <v>21</v>
      </c>
      <c r="B36" s="221" t="s">
        <v>167</v>
      </c>
      <c r="C36" s="264" t="s">
        <v>168</v>
      </c>
      <c r="D36" s="223" t="s">
        <v>154</v>
      </c>
      <c r="E36" s="229">
        <v>1.9079999999999999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15</v>
      </c>
      <c r="M36" s="232">
        <f>G36*(1+L36/100)</f>
        <v>0</v>
      </c>
      <c r="N36" s="224">
        <v>0</v>
      </c>
      <c r="O36" s="224">
        <f>ROUND(E36*N36,5)</f>
        <v>0</v>
      </c>
      <c r="P36" s="224">
        <v>0</v>
      </c>
      <c r="Q36" s="224">
        <f>ROUND(E36*P36,5)</f>
        <v>0</v>
      </c>
      <c r="R36" s="224"/>
      <c r="S36" s="224"/>
      <c r="T36" s="225">
        <v>2.577</v>
      </c>
      <c r="U36" s="224">
        <f>ROUND(E36*T36,2)</f>
        <v>4.92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125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16" t="s">
        <v>120</v>
      </c>
      <c r="B37" s="222" t="s">
        <v>75</v>
      </c>
      <c r="C37" s="265" t="s">
        <v>76</v>
      </c>
      <c r="D37" s="226"/>
      <c r="E37" s="230"/>
      <c r="F37" s="233"/>
      <c r="G37" s="233">
        <f>SUMIF(AE38:AE40,"&lt;&gt;NOR",G38:G40)</f>
        <v>0</v>
      </c>
      <c r="H37" s="233"/>
      <c r="I37" s="233">
        <f>SUM(I38:I40)</f>
        <v>0</v>
      </c>
      <c r="J37" s="233"/>
      <c r="K37" s="233">
        <f>SUM(K38:K40)</f>
        <v>0</v>
      </c>
      <c r="L37" s="233"/>
      <c r="M37" s="233">
        <f>SUM(M38:M40)</f>
        <v>0</v>
      </c>
      <c r="N37" s="227"/>
      <c r="O37" s="227">
        <f>SUM(O38:O40)</f>
        <v>3.8800000000000001E-2</v>
      </c>
      <c r="P37" s="227"/>
      <c r="Q37" s="227">
        <f>SUM(Q38:Q40)</f>
        <v>0</v>
      </c>
      <c r="R37" s="227"/>
      <c r="S37" s="227"/>
      <c r="T37" s="228"/>
      <c r="U37" s="227">
        <f>SUM(U38:U40)</f>
        <v>8.8500000000000014</v>
      </c>
      <c r="AE37" t="s">
        <v>121</v>
      </c>
    </row>
    <row r="38" spans="1:60" outlineLevel="1" x14ac:dyDescent="0.2">
      <c r="A38" s="215">
        <v>22</v>
      </c>
      <c r="B38" s="221" t="s">
        <v>169</v>
      </c>
      <c r="C38" s="264" t="s">
        <v>170</v>
      </c>
      <c r="D38" s="223" t="s">
        <v>124</v>
      </c>
      <c r="E38" s="229">
        <v>15.02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15</v>
      </c>
      <c r="M38" s="232">
        <f>G38*(1+L38/100)</f>
        <v>0</v>
      </c>
      <c r="N38" s="224">
        <v>2.1000000000000001E-4</v>
      </c>
      <c r="O38" s="224">
        <f>ROUND(E38*N38,5)</f>
        <v>3.15E-3</v>
      </c>
      <c r="P38" s="224">
        <v>0</v>
      </c>
      <c r="Q38" s="224">
        <f>ROUND(E38*P38,5)</f>
        <v>0</v>
      </c>
      <c r="R38" s="224"/>
      <c r="S38" s="224"/>
      <c r="T38" s="225">
        <v>0.09</v>
      </c>
      <c r="U38" s="224">
        <f>ROUND(E38*T38,2)</f>
        <v>1.35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125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>
        <v>23</v>
      </c>
      <c r="B39" s="221" t="s">
        <v>171</v>
      </c>
      <c r="C39" s="264" t="s">
        <v>172</v>
      </c>
      <c r="D39" s="223" t="s">
        <v>124</v>
      </c>
      <c r="E39" s="229">
        <v>15.02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4">
        <v>1.2600000000000001E-3</v>
      </c>
      <c r="O39" s="224">
        <f>ROUND(E39*N39,5)</f>
        <v>1.8929999999999999E-2</v>
      </c>
      <c r="P39" s="224">
        <v>0</v>
      </c>
      <c r="Q39" s="224">
        <f>ROUND(E39*P39,5)</f>
        <v>0</v>
      </c>
      <c r="R39" s="224"/>
      <c r="S39" s="224"/>
      <c r="T39" s="225">
        <v>0.38500000000000001</v>
      </c>
      <c r="U39" s="224">
        <f>ROUND(E39*T39,2)</f>
        <v>5.78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125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15">
        <v>24</v>
      </c>
      <c r="B40" s="221" t="s">
        <v>173</v>
      </c>
      <c r="C40" s="264" t="s">
        <v>174</v>
      </c>
      <c r="D40" s="223" t="s">
        <v>124</v>
      </c>
      <c r="E40" s="229">
        <v>8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15</v>
      </c>
      <c r="M40" s="232">
        <f>G40*(1+L40/100)</f>
        <v>0</v>
      </c>
      <c r="N40" s="224">
        <v>2.0899999999999998E-3</v>
      </c>
      <c r="O40" s="224">
        <f>ROUND(E40*N40,5)</f>
        <v>1.6719999999999999E-2</v>
      </c>
      <c r="P40" s="224">
        <v>0</v>
      </c>
      <c r="Q40" s="224">
        <f>ROUND(E40*P40,5)</f>
        <v>0</v>
      </c>
      <c r="R40" s="224"/>
      <c r="S40" s="224"/>
      <c r="T40" s="225">
        <v>0.215</v>
      </c>
      <c r="U40" s="224">
        <f>ROUND(E40*T40,2)</f>
        <v>1.72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125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x14ac:dyDescent="0.2">
      <c r="A41" s="216" t="s">
        <v>120</v>
      </c>
      <c r="B41" s="222" t="s">
        <v>77</v>
      </c>
      <c r="C41" s="265" t="s">
        <v>78</v>
      </c>
      <c r="D41" s="226"/>
      <c r="E41" s="230"/>
      <c r="F41" s="233"/>
      <c r="G41" s="233">
        <f>SUMIF(AE42:AE60,"&lt;&gt;NOR",G42:G60)</f>
        <v>0</v>
      </c>
      <c r="H41" s="233"/>
      <c r="I41" s="233">
        <f>SUM(I42:I60)</f>
        <v>0</v>
      </c>
      <c r="J41" s="233"/>
      <c r="K41" s="233">
        <f>SUM(K42:K60)</f>
        <v>0</v>
      </c>
      <c r="L41" s="233"/>
      <c r="M41" s="233">
        <f>SUM(M42:M60)</f>
        <v>0</v>
      </c>
      <c r="N41" s="227"/>
      <c r="O41" s="227">
        <f>SUM(O42:O60)</f>
        <v>8.5690000000000002E-2</v>
      </c>
      <c r="P41" s="227"/>
      <c r="Q41" s="227">
        <f>SUM(Q42:Q60)</f>
        <v>0.27156000000000002</v>
      </c>
      <c r="R41" s="227"/>
      <c r="S41" s="227"/>
      <c r="T41" s="228"/>
      <c r="U41" s="227">
        <f>SUM(U42:U60)</f>
        <v>14.720000000000002</v>
      </c>
      <c r="AE41" t="s">
        <v>121</v>
      </c>
    </row>
    <row r="42" spans="1:60" ht="22.5" outlineLevel="1" x14ac:dyDescent="0.2">
      <c r="A42" s="215">
        <v>25</v>
      </c>
      <c r="B42" s="221" t="s">
        <v>175</v>
      </c>
      <c r="C42" s="264" t="s">
        <v>176</v>
      </c>
      <c r="D42" s="223" t="s">
        <v>138</v>
      </c>
      <c r="E42" s="229">
        <v>1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15</v>
      </c>
      <c r="M42" s="232">
        <f>G42*(1+L42/100)</f>
        <v>0</v>
      </c>
      <c r="N42" s="224">
        <v>2.7390000000000001E-2</v>
      </c>
      <c r="O42" s="224">
        <f>ROUND(E42*N42,5)</f>
        <v>2.7390000000000001E-2</v>
      </c>
      <c r="P42" s="224">
        <v>0</v>
      </c>
      <c r="Q42" s="224">
        <f>ROUND(E42*P42,5)</f>
        <v>0</v>
      </c>
      <c r="R42" s="224"/>
      <c r="S42" s="224"/>
      <c r="T42" s="225">
        <v>1.5</v>
      </c>
      <c r="U42" s="224">
        <f>ROUND(E42*T42,2)</f>
        <v>1.5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125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>
        <v>26</v>
      </c>
      <c r="B43" s="221" t="s">
        <v>177</v>
      </c>
      <c r="C43" s="264" t="s">
        <v>178</v>
      </c>
      <c r="D43" s="223" t="s">
        <v>138</v>
      </c>
      <c r="E43" s="229">
        <v>1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15</v>
      </c>
      <c r="M43" s="232">
        <f>G43*(1+L43/100)</f>
        <v>0</v>
      </c>
      <c r="N43" s="224">
        <v>1.7010000000000001E-2</v>
      </c>
      <c r="O43" s="224">
        <f>ROUND(E43*N43,5)</f>
        <v>1.7010000000000001E-2</v>
      </c>
      <c r="P43" s="224">
        <v>0</v>
      </c>
      <c r="Q43" s="224">
        <f>ROUND(E43*P43,5)</f>
        <v>0</v>
      </c>
      <c r="R43" s="224"/>
      <c r="S43" s="224"/>
      <c r="T43" s="225">
        <v>1.1890000000000001</v>
      </c>
      <c r="U43" s="224">
        <f>ROUND(E43*T43,2)</f>
        <v>1.19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125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27</v>
      </c>
      <c r="B44" s="221" t="s">
        <v>179</v>
      </c>
      <c r="C44" s="264" t="s">
        <v>180</v>
      </c>
      <c r="D44" s="223" t="s">
        <v>138</v>
      </c>
      <c r="E44" s="229">
        <v>1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15</v>
      </c>
      <c r="M44" s="232">
        <f>G44*(1+L44/100)</f>
        <v>0</v>
      </c>
      <c r="N44" s="224">
        <v>4.4999999999999999E-4</v>
      </c>
      <c r="O44" s="224">
        <f>ROUND(E44*N44,5)</f>
        <v>4.4999999999999999E-4</v>
      </c>
      <c r="P44" s="224">
        <v>0</v>
      </c>
      <c r="Q44" s="224">
        <f>ROUND(E44*P44,5)</f>
        <v>0</v>
      </c>
      <c r="R44" s="224"/>
      <c r="S44" s="224"/>
      <c r="T44" s="225">
        <v>5</v>
      </c>
      <c r="U44" s="224">
        <f>ROUND(E44*T44,2)</f>
        <v>5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125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28</v>
      </c>
      <c r="B45" s="221" t="s">
        <v>181</v>
      </c>
      <c r="C45" s="264" t="s">
        <v>182</v>
      </c>
      <c r="D45" s="223" t="s">
        <v>183</v>
      </c>
      <c r="E45" s="229">
        <v>1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4">
        <v>3.6999999999999998E-2</v>
      </c>
      <c r="O45" s="224">
        <f>ROUND(E45*N45,5)</f>
        <v>3.6999999999999998E-2</v>
      </c>
      <c r="P45" s="224">
        <v>0</v>
      </c>
      <c r="Q45" s="224">
        <f>ROUND(E45*P45,5)</f>
        <v>0</v>
      </c>
      <c r="R45" s="224"/>
      <c r="S45" s="224"/>
      <c r="T45" s="225">
        <v>0</v>
      </c>
      <c r="U45" s="224">
        <f>ROUND(E45*T45,2)</f>
        <v>0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184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 x14ac:dyDescent="0.2">
      <c r="A46" s="215">
        <v>29</v>
      </c>
      <c r="B46" s="221" t="s">
        <v>185</v>
      </c>
      <c r="C46" s="264" t="s">
        <v>186</v>
      </c>
      <c r="D46" s="223" t="s">
        <v>183</v>
      </c>
      <c r="E46" s="229">
        <v>2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15</v>
      </c>
      <c r="M46" s="232">
        <f>G46*(1+L46/100)</f>
        <v>0</v>
      </c>
      <c r="N46" s="224">
        <v>1.0399999999999999E-3</v>
      </c>
      <c r="O46" s="224">
        <f>ROUND(E46*N46,5)</f>
        <v>2.0799999999999998E-3</v>
      </c>
      <c r="P46" s="224">
        <v>0</v>
      </c>
      <c r="Q46" s="224">
        <f>ROUND(E46*P46,5)</f>
        <v>0</v>
      </c>
      <c r="R46" s="224"/>
      <c r="S46" s="224"/>
      <c r="T46" s="225">
        <v>0.44500000000000001</v>
      </c>
      <c r="U46" s="224">
        <f>ROUND(E46*T46,2)</f>
        <v>0.89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125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>
        <v>30</v>
      </c>
      <c r="B47" s="221" t="s">
        <v>187</v>
      </c>
      <c r="C47" s="264" t="s">
        <v>188</v>
      </c>
      <c r="D47" s="223" t="s">
        <v>183</v>
      </c>
      <c r="E47" s="229">
        <v>2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4">
        <v>8.0000000000000007E-5</v>
      </c>
      <c r="O47" s="224">
        <f>ROUND(E47*N47,5)</f>
        <v>1.6000000000000001E-4</v>
      </c>
      <c r="P47" s="224">
        <v>0</v>
      </c>
      <c r="Q47" s="224">
        <f>ROUND(E47*P47,5)</f>
        <v>0</v>
      </c>
      <c r="R47" s="224"/>
      <c r="S47" s="224"/>
      <c r="T47" s="225">
        <v>0.104</v>
      </c>
      <c r="U47" s="224">
        <f>ROUND(E47*T47,2)</f>
        <v>0.21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125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>
        <v>31</v>
      </c>
      <c r="B48" s="221" t="s">
        <v>189</v>
      </c>
      <c r="C48" s="264" t="s">
        <v>190</v>
      </c>
      <c r="D48" s="223" t="s">
        <v>183</v>
      </c>
      <c r="E48" s="229">
        <v>2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15</v>
      </c>
      <c r="M48" s="232">
        <f>G48*(1+L48/100)</f>
        <v>0</v>
      </c>
      <c r="N48" s="224">
        <v>8.0000000000000004E-4</v>
      </c>
      <c r="O48" s="224">
        <f>ROUND(E48*N48,5)</f>
        <v>1.6000000000000001E-3</v>
      </c>
      <c r="P48" s="224">
        <v>0</v>
      </c>
      <c r="Q48" s="224">
        <f>ROUND(E48*P48,5)</f>
        <v>0</v>
      </c>
      <c r="R48" s="224"/>
      <c r="S48" s="224"/>
      <c r="T48" s="225">
        <v>0.37</v>
      </c>
      <c r="U48" s="224">
        <f>ROUND(E48*T48,2)</f>
        <v>0.74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125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15">
        <v>32</v>
      </c>
      <c r="B49" s="221" t="s">
        <v>191</v>
      </c>
      <c r="C49" s="264" t="s">
        <v>192</v>
      </c>
      <c r="D49" s="223" t="s">
        <v>0</v>
      </c>
      <c r="E49" s="229">
        <v>283.60000000000002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4">
        <v>0</v>
      </c>
      <c r="O49" s="224">
        <f>ROUND(E49*N49,5)</f>
        <v>0</v>
      </c>
      <c r="P49" s="224">
        <v>0</v>
      </c>
      <c r="Q49" s="224">
        <f>ROUND(E49*P49,5)</f>
        <v>0</v>
      </c>
      <c r="R49" s="224"/>
      <c r="S49" s="224"/>
      <c r="T49" s="225">
        <v>0</v>
      </c>
      <c r="U49" s="224">
        <f>ROUND(E49*T49,2)</f>
        <v>0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125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33</v>
      </c>
      <c r="B50" s="221" t="s">
        <v>193</v>
      </c>
      <c r="C50" s="264" t="s">
        <v>194</v>
      </c>
      <c r="D50" s="223" t="s">
        <v>138</v>
      </c>
      <c r="E50" s="229">
        <v>1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4">
        <v>0</v>
      </c>
      <c r="O50" s="224">
        <f>ROUND(E50*N50,5)</f>
        <v>0</v>
      </c>
      <c r="P50" s="224">
        <v>0.125</v>
      </c>
      <c r="Q50" s="224">
        <f>ROUND(E50*P50,5)</f>
        <v>0.125</v>
      </c>
      <c r="R50" s="224"/>
      <c r="S50" s="224"/>
      <c r="T50" s="225">
        <v>1.1499999999999999</v>
      </c>
      <c r="U50" s="224">
        <f>ROUND(E50*T50,2)</f>
        <v>1.1499999999999999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125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34</v>
      </c>
      <c r="B51" s="221" t="s">
        <v>195</v>
      </c>
      <c r="C51" s="264" t="s">
        <v>196</v>
      </c>
      <c r="D51" s="223" t="s">
        <v>138</v>
      </c>
      <c r="E51" s="229">
        <v>1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4">
        <v>0</v>
      </c>
      <c r="O51" s="224">
        <f>ROUND(E51*N51,5)</f>
        <v>0</v>
      </c>
      <c r="P51" s="224">
        <v>1.933E-2</v>
      </c>
      <c r="Q51" s="224">
        <f>ROUND(E51*P51,5)</f>
        <v>1.933E-2</v>
      </c>
      <c r="R51" s="224"/>
      <c r="S51" s="224"/>
      <c r="T51" s="225">
        <v>0.59</v>
      </c>
      <c r="U51" s="224">
        <f>ROUND(E51*T51,2)</f>
        <v>0.59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125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>
        <v>35</v>
      </c>
      <c r="B52" s="221" t="s">
        <v>197</v>
      </c>
      <c r="C52" s="264" t="s">
        <v>198</v>
      </c>
      <c r="D52" s="223" t="s">
        <v>138</v>
      </c>
      <c r="E52" s="229">
        <v>1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15</v>
      </c>
      <c r="M52" s="232">
        <f>G52*(1+L52/100)</f>
        <v>0</v>
      </c>
      <c r="N52" s="224">
        <v>0</v>
      </c>
      <c r="O52" s="224">
        <f>ROUND(E52*N52,5)</f>
        <v>0</v>
      </c>
      <c r="P52" s="224">
        <v>1.9460000000000002E-2</v>
      </c>
      <c r="Q52" s="224">
        <f>ROUND(E52*P52,5)</f>
        <v>1.9460000000000002E-2</v>
      </c>
      <c r="R52" s="224"/>
      <c r="S52" s="224"/>
      <c r="T52" s="225">
        <v>0.38200000000000001</v>
      </c>
      <c r="U52" s="224">
        <f>ROUND(E52*T52,2)</f>
        <v>0.38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125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36</v>
      </c>
      <c r="B53" s="221" t="s">
        <v>199</v>
      </c>
      <c r="C53" s="264" t="s">
        <v>200</v>
      </c>
      <c r="D53" s="223" t="s">
        <v>138</v>
      </c>
      <c r="E53" s="229">
        <v>1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4">
        <v>0</v>
      </c>
      <c r="O53" s="224">
        <f>ROUND(E53*N53,5)</f>
        <v>0</v>
      </c>
      <c r="P53" s="224">
        <v>9.1999999999999998E-3</v>
      </c>
      <c r="Q53" s="224">
        <f>ROUND(E53*P53,5)</f>
        <v>9.1999999999999998E-3</v>
      </c>
      <c r="R53" s="224"/>
      <c r="S53" s="224"/>
      <c r="T53" s="225">
        <v>0.46500000000000002</v>
      </c>
      <c r="U53" s="224">
        <f>ROUND(E53*T53,2)</f>
        <v>0.47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125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>
        <v>37</v>
      </c>
      <c r="B54" s="221" t="s">
        <v>201</v>
      </c>
      <c r="C54" s="264" t="s">
        <v>202</v>
      </c>
      <c r="D54" s="223" t="s">
        <v>183</v>
      </c>
      <c r="E54" s="229">
        <v>2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4">
        <v>0</v>
      </c>
      <c r="O54" s="224">
        <f>ROUND(E54*N54,5)</f>
        <v>0</v>
      </c>
      <c r="P54" s="224">
        <v>5.0000000000000001E-3</v>
      </c>
      <c r="Q54" s="224">
        <f>ROUND(E54*P54,5)</f>
        <v>0.01</v>
      </c>
      <c r="R54" s="224"/>
      <c r="S54" s="224"/>
      <c r="T54" s="225">
        <v>8.4000000000000005E-2</v>
      </c>
      <c r="U54" s="224">
        <f>ROUND(E54*T54,2)</f>
        <v>0.17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125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38</v>
      </c>
      <c r="B55" s="221" t="s">
        <v>203</v>
      </c>
      <c r="C55" s="264" t="s">
        <v>204</v>
      </c>
      <c r="D55" s="223" t="s">
        <v>183</v>
      </c>
      <c r="E55" s="229">
        <v>2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15</v>
      </c>
      <c r="M55" s="232">
        <f>G55*(1+L55/100)</f>
        <v>0</v>
      </c>
      <c r="N55" s="224">
        <v>0</v>
      </c>
      <c r="O55" s="224">
        <f>ROUND(E55*N55,5)</f>
        <v>0</v>
      </c>
      <c r="P55" s="224">
        <v>8.0000000000000002E-3</v>
      </c>
      <c r="Q55" s="224">
        <f>ROUND(E55*P55,5)</f>
        <v>1.6E-2</v>
      </c>
      <c r="R55" s="224"/>
      <c r="S55" s="224"/>
      <c r="T55" s="225">
        <v>0.14599999999999999</v>
      </c>
      <c r="U55" s="224">
        <f>ROUND(E55*T55,2)</f>
        <v>0.28999999999999998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125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39</v>
      </c>
      <c r="B56" s="221" t="s">
        <v>205</v>
      </c>
      <c r="C56" s="264" t="s">
        <v>206</v>
      </c>
      <c r="D56" s="223" t="s">
        <v>138</v>
      </c>
      <c r="E56" s="229">
        <v>1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4">
        <v>0</v>
      </c>
      <c r="O56" s="224">
        <f>ROUND(E56*N56,5)</f>
        <v>0</v>
      </c>
      <c r="P56" s="224">
        <v>6.7000000000000004E-2</v>
      </c>
      <c r="Q56" s="224">
        <f>ROUND(E56*P56,5)</f>
        <v>6.7000000000000004E-2</v>
      </c>
      <c r="R56" s="224"/>
      <c r="S56" s="224"/>
      <c r="T56" s="225">
        <v>0.31</v>
      </c>
      <c r="U56" s="224">
        <f>ROUND(E56*T56,2)</f>
        <v>0.31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125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40</v>
      </c>
      <c r="B57" s="221" t="s">
        <v>207</v>
      </c>
      <c r="C57" s="264" t="s">
        <v>208</v>
      </c>
      <c r="D57" s="223" t="s">
        <v>138</v>
      </c>
      <c r="E57" s="229">
        <v>1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15</v>
      </c>
      <c r="M57" s="232">
        <f>G57*(1+L57/100)</f>
        <v>0</v>
      </c>
      <c r="N57" s="224">
        <v>0</v>
      </c>
      <c r="O57" s="224">
        <f>ROUND(E57*N57,5)</f>
        <v>0</v>
      </c>
      <c r="P57" s="224">
        <v>1.56E-3</v>
      </c>
      <c r="Q57" s="224">
        <f>ROUND(E57*P57,5)</f>
        <v>1.56E-3</v>
      </c>
      <c r="R57" s="224"/>
      <c r="S57" s="224"/>
      <c r="T57" s="225">
        <v>0.217</v>
      </c>
      <c r="U57" s="224">
        <f>ROUND(E57*T57,2)</f>
        <v>0.22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125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41</v>
      </c>
      <c r="B58" s="221" t="s">
        <v>209</v>
      </c>
      <c r="C58" s="264" t="s">
        <v>210</v>
      </c>
      <c r="D58" s="223" t="s">
        <v>138</v>
      </c>
      <c r="E58" s="229">
        <v>1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4">
        <v>0</v>
      </c>
      <c r="O58" s="224">
        <f>ROUND(E58*N58,5)</f>
        <v>0</v>
      </c>
      <c r="P58" s="224">
        <v>1.7600000000000001E-3</v>
      </c>
      <c r="Q58" s="224">
        <f>ROUND(E58*P58,5)</f>
        <v>1.7600000000000001E-3</v>
      </c>
      <c r="R58" s="224"/>
      <c r="S58" s="224"/>
      <c r="T58" s="225">
        <v>0.44500000000000001</v>
      </c>
      <c r="U58" s="224">
        <f>ROUND(E58*T58,2)</f>
        <v>0.45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125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>
        <v>42</v>
      </c>
      <c r="B59" s="221" t="s">
        <v>211</v>
      </c>
      <c r="C59" s="264" t="s">
        <v>212</v>
      </c>
      <c r="D59" s="223" t="s">
        <v>183</v>
      </c>
      <c r="E59" s="229">
        <v>1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15</v>
      </c>
      <c r="M59" s="232">
        <f>G59*(1+L59/100)</f>
        <v>0</v>
      </c>
      <c r="N59" s="224">
        <v>0</v>
      </c>
      <c r="O59" s="224">
        <f>ROUND(E59*N59,5)</f>
        <v>0</v>
      </c>
      <c r="P59" s="224">
        <v>2.2499999999999998E-3</v>
      </c>
      <c r="Q59" s="224">
        <f>ROUND(E59*P59,5)</f>
        <v>2.2499999999999998E-3</v>
      </c>
      <c r="R59" s="224"/>
      <c r="S59" s="224"/>
      <c r="T59" s="225">
        <v>0.40699999999999997</v>
      </c>
      <c r="U59" s="224">
        <f>ROUND(E59*T59,2)</f>
        <v>0.41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125</v>
      </c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>
        <v>43</v>
      </c>
      <c r="B60" s="221" t="s">
        <v>213</v>
      </c>
      <c r="C60" s="264" t="s">
        <v>214</v>
      </c>
      <c r="D60" s="223" t="s">
        <v>154</v>
      </c>
      <c r="E60" s="229">
        <v>0.19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15</v>
      </c>
      <c r="M60" s="232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3.97</v>
      </c>
      <c r="U60" s="224">
        <f>ROUND(E60*T60,2)</f>
        <v>0.75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125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">
      <c r="A61" s="216" t="s">
        <v>120</v>
      </c>
      <c r="B61" s="222" t="s">
        <v>79</v>
      </c>
      <c r="C61" s="265" t="s">
        <v>80</v>
      </c>
      <c r="D61" s="226"/>
      <c r="E61" s="230"/>
      <c r="F61" s="233"/>
      <c r="G61" s="233">
        <f>SUMIF(AE62:AE75,"&lt;&gt;NOR",G62:G75)</f>
        <v>0</v>
      </c>
      <c r="H61" s="233"/>
      <c r="I61" s="233">
        <f>SUM(I62:I75)</f>
        <v>0</v>
      </c>
      <c r="J61" s="233"/>
      <c r="K61" s="233">
        <f>SUM(K62:K75)</f>
        <v>0</v>
      </c>
      <c r="L61" s="233"/>
      <c r="M61" s="233">
        <f>SUM(M62:M75)</f>
        <v>0</v>
      </c>
      <c r="N61" s="227"/>
      <c r="O61" s="227">
        <f>SUM(O62:O75)</f>
        <v>7.5080000000000008E-2</v>
      </c>
      <c r="P61" s="227"/>
      <c r="Q61" s="227">
        <f>SUM(Q62:Q75)</f>
        <v>0.68335999999999997</v>
      </c>
      <c r="R61" s="227"/>
      <c r="S61" s="227"/>
      <c r="T61" s="228"/>
      <c r="U61" s="227">
        <f>SUM(U62:U75)</f>
        <v>16.160000000000004</v>
      </c>
      <c r="AE61" t="s">
        <v>121</v>
      </c>
    </row>
    <row r="62" spans="1:60" outlineLevel="1" x14ac:dyDescent="0.2">
      <c r="A62" s="215">
        <v>44</v>
      </c>
      <c r="B62" s="221" t="s">
        <v>215</v>
      </c>
      <c r="C62" s="264" t="s">
        <v>216</v>
      </c>
      <c r="D62" s="223" t="s">
        <v>183</v>
      </c>
      <c r="E62" s="229">
        <v>4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15</v>
      </c>
      <c r="M62" s="232">
        <f>G62*(1+L62/100)</f>
        <v>0</v>
      </c>
      <c r="N62" s="224">
        <v>0</v>
      </c>
      <c r="O62" s="224">
        <f>ROUND(E62*N62,5)</f>
        <v>0</v>
      </c>
      <c r="P62" s="224">
        <v>0</v>
      </c>
      <c r="Q62" s="224">
        <f>ROUND(E62*P62,5)</f>
        <v>0</v>
      </c>
      <c r="R62" s="224"/>
      <c r="S62" s="224"/>
      <c r="T62" s="225">
        <v>1.45</v>
      </c>
      <c r="U62" s="224">
        <f>ROUND(E62*T62,2)</f>
        <v>5.8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125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45</v>
      </c>
      <c r="B63" s="221" t="s">
        <v>217</v>
      </c>
      <c r="C63" s="264" t="s">
        <v>218</v>
      </c>
      <c r="D63" s="223" t="s">
        <v>183</v>
      </c>
      <c r="E63" s="229">
        <v>4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4">
        <v>0</v>
      </c>
      <c r="O63" s="224">
        <f>ROUND(E63*N63,5)</f>
        <v>0</v>
      </c>
      <c r="P63" s="224">
        <v>1.8E-3</v>
      </c>
      <c r="Q63" s="224">
        <f>ROUND(E63*P63,5)</f>
        <v>7.1999999999999998E-3</v>
      </c>
      <c r="R63" s="224"/>
      <c r="S63" s="224"/>
      <c r="T63" s="225">
        <v>0.11</v>
      </c>
      <c r="U63" s="224">
        <f>ROUND(E63*T63,2)</f>
        <v>0.44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125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>
        <v>46</v>
      </c>
      <c r="B64" s="221" t="s">
        <v>219</v>
      </c>
      <c r="C64" s="264" t="s">
        <v>220</v>
      </c>
      <c r="D64" s="223" t="s">
        <v>183</v>
      </c>
      <c r="E64" s="229">
        <v>2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15</v>
      </c>
      <c r="M64" s="232">
        <f>G64*(1+L64/100)</f>
        <v>0</v>
      </c>
      <c r="N64" s="224">
        <v>0</v>
      </c>
      <c r="O64" s="224">
        <f>ROUND(E64*N64,5)</f>
        <v>0</v>
      </c>
      <c r="P64" s="224">
        <v>2.2300000000000002E-3</v>
      </c>
      <c r="Q64" s="224">
        <f>ROUND(E64*P64,5)</f>
        <v>4.4600000000000004E-3</v>
      </c>
      <c r="R64" s="224"/>
      <c r="S64" s="224"/>
      <c r="T64" s="225">
        <v>0.15</v>
      </c>
      <c r="U64" s="224">
        <f>ROUND(E64*T64,2)</f>
        <v>0.3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125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>
        <v>47</v>
      </c>
      <c r="B65" s="221" t="s">
        <v>221</v>
      </c>
      <c r="C65" s="264" t="s">
        <v>222</v>
      </c>
      <c r="D65" s="223" t="s">
        <v>183</v>
      </c>
      <c r="E65" s="229">
        <v>4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15</v>
      </c>
      <c r="M65" s="232">
        <f>G65*(1+L65/100)</f>
        <v>0</v>
      </c>
      <c r="N65" s="224">
        <v>0</v>
      </c>
      <c r="O65" s="224">
        <f>ROUND(E65*N65,5)</f>
        <v>0</v>
      </c>
      <c r="P65" s="224">
        <v>0</v>
      </c>
      <c r="Q65" s="224">
        <f>ROUND(E65*P65,5)</f>
        <v>0</v>
      </c>
      <c r="R65" s="224"/>
      <c r="S65" s="224"/>
      <c r="T65" s="225">
        <v>0.77500000000000002</v>
      </c>
      <c r="U65" s="224">
        <f>ROUND(E65*T65,2)</f>
        <v>3.1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125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>
        <v>48</v>
      </c>
      <c r="B66" s="221" t="s">
        <v>223</v>
      </c>
      <c r="C66" s="264" t="s">
        <v>224</v>
      </c>
      <c r="D66" s="223" t="s">
        <v>183</v>
      </c>
      <c r="E66" s="229">
        <v>4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4">
        <v>1.0000000000000001E-5</v>
      </c>
      <c r="O66" s="224">
        <f>ROUND(E66*N66,5)</f>
        <v>4.0000000000000003E-5</v>
      </c>
      <c r="P66" s="224">
        <v>0</v>
      </c>
      <c r="Q66" s="224">
        <f>ROUND(E66*P66,5)</f>
        <v>0</v>
      </c>
      <c r="R66" s="224"/>
      <c r="S66" s="224"/>
      <c r="T66" s="225">
        <v>0.28000000000000003</v>
      </c>
      <c r="U66" s="224">
        <f>ROUND(E66*T66,2)</f>
        <v>1.1200000000000001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125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>
        <v>49</v>
      </c>
      <c r="B67" s="221" t="s">
        <v>225</v>
      </c>
      <c r="C67" s="264" t="s">
        <v>226</v>
      </c>
      <c r="D67" s="223" t="s">
        <v>183</v>
      </c>
      <c r="E67" s="229">
        <v>1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15</v>
      </c>
      <c r="M67" s="232">
        <f>G67*(1+L67/100)</f>
        <v>0</v>
      </c>
      <c r="N67" s="224">
        <v>0</v>
      </c>
      <c r="O67" s="224">
        <f>ROUND(E67*N67,5)</f>
        <v>0</v>
      </c>
      <c r="P67" s="224">
        <v>0.13100000000000001</v>
      </c>
      <c r="Q67" s="224">
        <f>ROUND(E67*P67,5)</f>
        <v>0.13100000000000001</v>
      </c>
      <c r="R67" s="224"/>
      <c r="S67" s="224"/>
      <c r="T67" s="225">
        <v>0.76800000000000002</v>
      </c>
      <c r="U67" s="224">
        <f>ROUND(E67*T67,2)</f>
        <v>0.77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125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>
        <v>50</v>
      </c>
      <c r="B68" s="221" t="s">
        <v>227</v>
      </c>
      <c r="C68" s="264" t="s">
        <v>228</v>
      </c>
      <c r="D68" s="223" t="s">
        <v>183</v>
      </c>
      <c r="E68" s="229">
        <v>1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15</v>
      </c>
      <c r="M68" s="232">
        <f>G68*(1+L68/100)</f>
        <v>0</v>
      </c>
      <c r="N68" s="224">
        <v>0</v>
      </c>
      <c r="O68" s="224">
        <f>ROUND(E68*N68,5)</f>
        <v>0</v>
      </c>
      <c r="P68" s="224">
        <v>0.16600000000000001</v>
      </c>
      <c r="Q68" s="224">
        <f>ROUND(E68*P68,5)</f>
        <v>0.16600000000000001</v>
      </c>
      <c r="R68" s="224"/>
      <c r="S68" s="224"/>
      <c r="T68" s="225">
        <v>0.88</v>
      </c>
      <c r="U68" s="224">
        <f>ROUND(E68*T68,2)</f>
        <v>0.88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125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>
        <v>51</v>
      </c>
      <c r="B69" s="221" t="s">
        <v>229</v>
      </c>
      <c r="C69" s="264" t="s">
        <v>230</v>
      </c>
      <c r="D69" s="223" t="s">
        <v>231</v>
      </c>
      <c r="E69" s="229">
        <v>3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15</v>
      </c>
      <c r="M69" s="232">
        <f>G69*(1+L69/100)</f>
        <v>0</v>
      </c>
      <c r="N69" s="224">
        <v>0</v>
      </c>
      <c r="O69" s="224">
        <f>ROUND(E69*N69,5)</f>
        <v>0</v>
      </c>
      <c r="P69" s="224">
        <v>8.8099999999999998E-2</v>
      </c>
      <c r="Q69" s="224">
        <f>ROUND(E69*P69,5)</f>
        <v>0.26429999999999998</v>
      </c>
      <c r="R69" s="224"/>
      <c r="S69" s="224"/>
      <c r="T69" s="225">
        <v>0.39</v>
      </c>
      <c r="U69" s="224">
        <f>ROUND(E69*T69,2)</f>
        <v>1.17</v>
      </c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125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>
        <v>52</v>
      </c>
      <c r="B70" s="221" t="s">
        <v>232</v>
      </c>
      <c r="C70" s="264" t="s">
        <v>233</v>
      </c>
      <c r="D70" s="223" t="s">
        <v>183</v>
      </c>
      <c r="E70" s="229">
        <v>1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15</v>
      </c>
      <c r="M70" s="232">
        <f>G70*(1+L70/100)</f>
        <v>0</v>
      </c>
      <c r="N70" s="224">
        <v>0</v>
      </c>
      <c r="O70" s="224">
        <f>ROUND(E70*N70,5)</f>
        <v>0</v>
      </c>
      <c r="P70" s="224">
        <v>0.1104</v>
      </c>
      <c r="Q70" s="224">
        <f>ROUND(E70*P70,5)</f>
        <v>0.1104</v>
      </c>
      <c r="R70" s="224"/>
      <c r="S70" s="224"/>
      <c r="T70" s="225">
        <v>0.46</v>
      </c>
      <c r="U70" s="224">
        <f>ROUND(E70*T70,2)</f>
        <v>0.46</v>
      </c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125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>
        <v>53</v>
      </c>
      <c r="B71" s="221" t="s">
        <v>234</v>
      </c>
      <c r="C71" s="264" t="s">
        <v>235</v>
      </c>
      <c r="D71" s="223" t="s">
        <v>183</v>
      </c>
      <c r="E71" s="229">
        <v>2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15</v>
      </c>
      <c r="M71" s="232">
        <f>G71*(1+L71/100)</f>
        <v>0</v>
      </c>
      <c r="N71" s="224">
        <v>1.08E-3</v>
      </c>
      <c r="O71" s="224">
        <f>ROUND(E71*N71,5)</f>
        <v>2.16E-3</v>
      </c>
      <c r="P71" s="224">
        <v>0</v>
      </c>
      <c r="Q71" s="224">
        <f>ROUND(E71*P71,5)</f>
        <v>0</v>
      </c>
      <c r="R71" s="224"/>
      <c r="S71" s="224"/>
      <c r="T71" s="225">
        <v>0</v>
      </c>
      <c r="U71" s="224">
        <f>ROUND(E71*T71,2)</f>
        <v>0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184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54</v>
      </c>
      <c r="B72" s="221" t="s">
        <v>236</v>
      </c>
      <c r="C72" s="264" t="s">
        <v>237</v>
      </c>
      <c r="D72" s="223" t="s">
        <v>183</v>
      </c>
      <c r="E72" s="229">
        <v>2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15</v>
      </c>
      <c r="M72" s="232">
        <f>G72*(1+L72/100)</f>
        <v>0</v>
      </c>
      <c r="N72" s="224">
        <v>1.4400000000000001E-3</v>
      </c>
      <c r="O72" s="224">
        <f>ROUND(E72*N72,5)</f>
        <v>2.8800000000000002E-3</v>
      </c>
      <c r="P72" s="224">
        <v>0</v>
      </c>
      <c r="Q72" s="224">
        <f>ROUND(E72*P72,5)</f>
        <v>0</v>
      </c>
      <c r="R72" s="224"/>
      <c r="S72" s="224"/>
      <c r="T72" s="225">
        <v>0</v>
      </c>
      <c r="U72" s="224">
        <f>ROUND(E72*T72,2)</f>
        <v>0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184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>
        <v>55</v>
      </c>
      <c r="B73" s="221" t="s">
        <v>238</v>
      </c>
      <c r="C73" s="264" t="s">
        <v>239</v>
      </c>
      <c r="D73" s="223" t="s">
        <v>183</v>
      </c>
      <c r="E73" s="229">
        <v>2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15</v>
      </c>
      <c r="M73" s="232">
        <f>G73*(1+L73/100)</f>
        <v>0</v>
      </c>
      <c r="N73" s="224">
        <v>0.02</v>
      </c>
      <c r="O73" s="224">
        <f>ROUND(E73*N73,5)</f>
        <v>0.04</v>
      </c>
      <c r="P73" s="224">
        <v>0</v>
      </c>
      <c r="Q73" s="224">
        <f>ROUND(E73*P73,5)</f>
        <v>0</v>
      </c>
      <c r="R73" s="224"/>
      <c r="S73" s="224"/>
      <c r="T73" s="225">
        <v>0</v>
      </c>
      <c r="U73" s="224">
        <f>ROUND(E73*T73,2)</f>
        <v>0</v>
      </c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184</v>
      </c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1" x14ac:dyDescent="0.2">
      <c r="A74" s="215">
        <v>56</v>
      </c>
      <c r="B74" s="221" t="s">
        <v>240</v>
      </c>
      <c r="C74" s="264" t="s">
        <v>241</v>
      </c>
      <c r="D74" s="223" t="s">
        <v>183</v>
      </c>
      <c r="E74" s="229">
        <v>2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15</v>
      </c>
      <c r="M74" s="232">
        <f>G74*(1+L74/100)</f>
        <v>0</v>
      </c>
      <c r="N74" s="224">
        <v>1.4999999999999999E-2</v>
      </c>
      <c r="O74" s="224">
        <f>ROUND(E74*N74,5)</f>
        <v>0.03</v>
      </c>
      <c r="P74" s="224">
        <v>0</v>
      </c>
      <c r="Q74" s="224">
        <f>ROUND(E74*P74,5)</f>
        <v>0</v>
      </c>
      <c r="R74" s="224"/>
      <c r="S74" s="224"/>
      <c r="T74" s="225">
        <v>0</v>
      </c>
      <c r="U74" s="224">
        <f>ROUND(E74*T74,2)</f>
        <v>0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184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15">
        <v>57</v>
      </c>
      <c r="B75" s="221" t="s">
        <v>242</v>
      </c>
      <c r="C75" s="264" t="s">
        <v>243</v>
      </c>
      <c r="D75" s="223" t="s">
        <v>154</v>
      </c>
      <c r="E75" s="229">
        <v>0.86699999999999999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15</v>
      </c>
      <c r="M75" s="232">
        <f>G75*(1+L75/100)</f>
        <v>0</v>
      </c>
      <c r="N75" s="224">
        <v>0</v>
      </c>
      <c r="O75" s="224">
        <f>ROUND(E75*N75,5)</f>
        <v>0</v>
      </c>
      <c r="P75" s="224">
        <v>0</v>
      </c>
      <c r="Q75" s="224">
        <f>ROUND(E75*P75,5)</f>
        <v>0</v>
      </c>
      <c r="R75" s="224"/>
      <c r="S75" s="224"/>
      <c r="T75" s="225">
        <v>2.4470000000000001</v>
      </c>
      <c r="U75" s="224">
        <f>ROUND(E75*T75,2)</f>
        <v>2.12</v>
      </c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125</v>
      </c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2">
      <c r="A76" s="216" t="s">
        <v>120</v>
      </c>
      <c r="B76" s="222" t="s">
        <v>81</v>
      </c>
      <c r="C76" s="265" t="s">
        <v>82</v>
      </c>
      <c r="D76" s="226"/>
      <c r="E76" s="230"/>
      <c r="F76" s="233"/>
      <c r="G76" s="233">
        <f>SUMIF(AE77:AE82,"&lt;&gt;NOR",G77:G82)</f>
        <v>0</v>
      </c>
      <c r="H76" s="233"/>
      <c r="I76" s="233">
        <f>SUM(I77:I82)</f>
        <v>0</v>
      </c>
      <c r="J76" s="233"/>
      <c r="K76" s="233">
        <f>SUM(K77:K82)</f>
        <v>0</v>
      </c>
      <c r="L76" s="233"/>
      <c r="M76" s="233">
        <f>SUM(M77:M82)</f>
        <v>0</v>
      </c>
      <c r="N76" s="227"/>
      <c r="O76" s="227">
        <f>SUM(O77:O82)</f>
        <v>0.10828</v>
      </c>
      <c r="P76" s="227"/>
      <c r="Q76" s="227">
        <f>SUM(Q77:Q82)</f>
        <v>0</v>
      </c>
      <c r="R76" s="227"/>
      <c r="S76" s="227"/>
      <c r="T76" s="228"/>
      <c r="U76" s="227">
        <f>SUM(U77:U82)</f>
        <v>5</v>
      </c>
      <c r="AE76" t="s">
        <v>121</v>
      </c>
    </row>
    <row r="77" spans="1:60" outlineLevel="1" x14ac:dyDescent="0.2">
      <c r="A77" s="215">
        <v>58</v>
      </c>
      <c r="B77" s="221" t="s">
        <v>244</v>
      </c>
      <c r="C77" s="264" t="s">
        <v>245</v>
      </c>
      <c r="D77" s="223" t="s">
        <v>124</v>
      </c>
      <c r="E77" s="229">
        <v>4.46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15</v>
      </c>
      <c r="M77" s="232">
        <f>G77*(1+L77/100)</f>
        <v>0</v>
      </c>
      <c r="N77" s="224">
        <v>2.1000000000000001E-4</v>
      </c>
      <c r="O77" s="224">
        <f>ROUND(E77*N77,5)</f>
        <v>9.3999999999999997E-4</v>
      </c>
      <c r="P77" s="224">
        <v>0</v>
      </c>
      <c r="Q77" s="224">
        <f>ROUND(E77*P77,5)</f>
        <v>0</v>
      </c>
      <c r="R77" s="224"/>
      <c r="S77" s="224"/>
      <c r="T77" s="225">
        <v>0.05</v>
      </c>
      <c r="U77" s="224">
        <f>ROUND(E77*T77,2)</f>
        <v>0.22</v>
      </c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125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15">
        <v>59</v>
      </c>
      <c r="B78" s="221" t="s">
        <v>246</v>
      </c>
      <c r="C78" s="264" t="s">
        <v>247</v>
      </c>
      <c r="D78" s="223" t="s">
        <v>124</v>
      </c>
      <c r="E78" s="229">
        <v>4.46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15</v>
      </c>
      <c r="M78" s="232">
        <f>G78*(1+L78/100)</f>
        <v>0</v>
      </c>
      <c r="N78" s="224">
        <v>3.0500000000000002E-3</v>
      </c>
      <c r="O78" s="224">
        <f>ROUND(E78*N78,5)</f>
        <v>1.3599999999999999E-2</v>
      </c>
      <c r="P78" s="224">
        <v>0</v>
      </c>
      <c r="Q78" s="224">
        <f>ROUND(E78*P78,5)</f>
        <v>0</v>
      </c>
      <c r="R78" s="224"/>
      <c r="S78" s="224"/>
      <c r="T78" s="225">
        <v>0.97</v>
      </c>
      <c r="U78" s="224">
        <f>ROUND(E78*T78,2)</f>
        <v>4.33</v>
      </c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125</v>
      </c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15">
        <v>60</v>
      </c>
      <c r="B79" s="221" t="s">
        <v>248</v>
      </c>
      <c r="C79" s="264" t="s">
        <v>249</v>
      </c>
      <c r="D79" s="223" t="s">
        <v>124</v>
      </c>
      <c r="E79" s="229">
        <v>4.43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15</v>
      </c>
      <c r="M79" s="232">
        <f>G79*(1+L79/100)</f>
        <v>0</v>
      </c>
      <c r="N79" s="224">
        <v>0</v>
      </c>
      <c r="O79" s="224">
        <f>ROUND(E79*N79,5)</f>
        <v>0</v>
      </c>
      <c r="P79" s="224">
        <v>0</v>
      </c>
      <c r="Q79" s="224">
        <f>ROUND(E79*P79,5)</f>
        <v>0</v>
      </c>
      <c r="R79" s="224"/>
      <c r="S79" s="224"/>
      <c r="T79" s="225">
        <v>0.03</v>
      </c>
      <c r="U79" s="224">
        <f>ROUND(E79*T79,2)</f>
        <v>0.13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125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>
        <v>61</v>
      </c>
      <c r="B80" s="221" t="s">
        <v>250</v>
      </c>
      <c r="C80" s="264" t="s">
        <v>251</v>
      </c>
      <c r="D80" s="223" t="s">
        <v>252</v>
      </c>
      <c r="E80" s="229">
        <v>4.5</v>
      </c>
      <c r="F80" s="231"/>
      <c r="G80" s="232">
        <f>ROUND(E80*F80,2)</f>
        <v>0</v>
      </c>
      <c r="H80" s="231"/>
      <c r="I80" s="232">
        <f>ROUND(E80*H80,2)</f>
        <v>0</v>
      </c>
      <c r="J80" s="231"/>
      <c r="K80" s="232">
        <f>ROUND(E80*J80,2)</f>
        <v>0</v>
      </c>
      <c r="L80" s="232">
        <v>15</v>
      </c>
      <c r="M80" s="232">
        <f>G80*(1+L80/100)</f>
        <v>0</v>
      </c>
      <c r="N80" s="224">
        <v>4.0000000000000003E-5</v>
      </c>
      <c r="O80" s="224">
        <f>ROUND(E80*N80,5)</f>
        <v>1.8000000000000001E-4</v>
      </c>
      <c r="P80" s="224">
        <v>0</v>
      </c>
      <c r="Q80" s="224">
        <f>ROUND(E80*P80,5)</f>
        <v>0</v>
      </c>
      <c r="R80" s="224"/>
      <c r="S80" s="224"/>
      <c r="T80" s="225">
        <v>7.0000000000000007E-2</v>
      </c>
      <c r="U80" s="224">
        <f>ROUND(E80*T80,2)</f>
        <v>0.32</v>
      </c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125</v>
      </c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 x14ac:dyDescent="0.2">
      <c r="A81" s="215">
        <v>62</v>
      </c>
      <c r="B81" s="221" t="s">
        <v>253</v>
      </c>
      <c r="C81" s="264" t="s">
        <v>254</v>
      </c>
      <c r="D81" s="223" t="s">
        <v>124</v>
      </c>
      <c r="E81" s="229">
        <v>4.8730000000000002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15</v>
      </c>
      <c r="M81" s="232">
        <f>G81*(1+L81/100)</f>
        <v>0</v>
      </c>
      <c r="N81" s="224">
        <v>1.9199999999999998E-2</v>
      </c>
      <c r="O81" s="224">
        <f>ROUND(E81*N81,5)</f>
        <v>9.3560000000000004E-2</v>
      </c>
      <c r="P81" s="224">
        <v>0</v>
      </c>
      <c r="Q81" s="224">
        <f>ROUND(E81*P81,5)</f>
        <v>0</v>
      </c>
      <c r="R81" s="224"/>
      <c r="S81" s="224"/>
      <c r="T81" s="225">
        <v>0</v>
      </c>
      <c r="U81" s="224">
        <f>ROUND(E81*T81,2)</f>
        <v>0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184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15">
        <v>63</v>
      </c>
      <c r="B82" s="221" t="s">
        <v>255</v>
      </c>
      <c r="C82" s="264" t="s">
        <v>256</v>
      </c>
      <c r="D82" s="223" t="s">
        <v>0</v>
      </c>
      <c r="E82" s="229">
        <v>48.57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15</v>
      </c>
      <c r="M82" s="232">
        <f>G82*(1+L82/100)</f>
        <v>0</v>
      </c>
      <c r="N82" s="224">
        <v>0</v>
      </c>
      <c r="O82" s="224">
        <f>ROUND(E82*N82,5)</f>
        <v>0</v>
      </c>
      <c r="P82" s="224">
        <v>0</v>
      </c>
      <c r="Q82" s="224">
        <f>ROUND(E82*P82,5)</f>
        <v>0</v>
      </c>
      <c r="R82" s="224"/>
      <c r="S82" s="224"/>
      <c r="T82" s="225">
        <v>0</v>
      </c>
      <c r="U82" s="224">
        <f>ROUND(E82*T82,2)</f>
        <v>0</v>
      </c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125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16" t="s">
        <v>120</v>
      </c>
      <c r="B83" s="222" t="s">
        <v>83</v>
      </c>
      <c r="C83" s="265" t="s">
        <v>84</v>
      </c>
      <c r="D83" s="226"/>
      <c r="E83" s="230"/>
      <c r="F83" s="233"/>
      <c r="G83" s="233">
        <f>SUMIF(AE84:AE91,"&lt;&gt;NOR",G84:G91)</f>
        <v>0</v>
      </c>
      <c r="H83" s="233"/>
      <c r="I83" s="233">
        <f>SUM(I84:I91)</f>
        <v>0</v>
      </c>
      <c r="J83" s="233"/>
      <c r="K83" s="233">
        <f>SUM(K84:K91)</f>
        <v>0</v>
      </c>
      <c r="L83" s="233"/>
      <c r="M83" s="233">
        <f>SUM(M84:M91)</f>
        <v>0</v>
      </c>
      <c r="N83" s="227"/>
      <c r="O83" s="227">
        <f>SUM(O84:O91)</f>
        <v>0.17560000000000001</v>
      </c>
      <c r="P83" s="227"/>
      <c r="Q83" s="227">
        <f>SUM(Q84:Q91)</f>
        <v>4.2869999999999998E-2</v>
      </c>
      <c r="R83" s="227"/>
      <c r="S83" s="227"/>
      <c r="T83" s="228"/>
      <c r="U83" s="227">
        <f>SUM(U84:U91)</f>
        <v>44.5</v>
      </c>
      <c r="AE83" t="s">
        <v>121</v>
      </c>
    </row>
    <row r="84" spans="1:60" ht="22.5" outlineLevel="1" x14ac:dyDescent="0.2">
      <c r="A84" s="215">
        <v>64</v>
      </c>
      <c r="B84" s="221" t="s">
        <v>257</v>
      </c>
      <c r="C84" s="264" t="s">
        <v>258</v>
      </c>
      <c r="D84" s="223" t="s">
        <v>124</v>
      </c>
      <c r="E84" s="229">
        <v>15.711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15</v>
      </c>
      <c r="M84" s="232">
        <f>G84*(1+L84/100)</f>
        <v>0</v>
      </c>
      <c r="N84" s="224">
        <v>0</v>
      </c>
      <c r="O84" s="224">
        <f>ROUND(E84*N84,5)</f>
        <v>0</v>
      </c>
      <c r="P84" s="224">
        <v>1E-3</v>
      </c>
      <c r="Q84" s="224">
        <f>ROUND(E84*P84,5)</f>
        <v>1.5709999999999998E-2</v>
      </c>
      <c r="R84" s="224"/>
      <c r="S84" s="224"/>
      <c r="T84" s="225">
        <v>0.26800000000000002</v>
      </c>
      <c r="U84" s="224">
        <f>ROUND(E84*T84,2)</f>
        <v>4.21</v>
      </c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125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15">
        <v>65</v>
      </c>
      <c r="B85" s="221" t="s">
        <v>259</v>
      </c>
      <c r="C85" s="264" t="s">
        <v>260</v>
      </c>
      <c r="D85" s="223" t="s">
        <v>124</v>
      </c>
      <c r="E85" s="229">
        <v>27.16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15</v>
      </c>
      <c r="M85" s="232">
        <f>G85*(1+L85/100)</f>
        <v>0</v>
      </c>
      <c r="N85" s="224">
        <v>0</v>
      </c>
      <c r="O85" s="224">
        <f>ROUND(E85*N85,5)</f>
        <v>0</v>
      </c>
      <c r="P85" s="224">
        <v>1E-3</v>
      </c>
      <c r="Q85" s="224">
        <f>ROUND(E85*P85,5)</f>
        <v>2.716E-2</v>
      </c>
      <c r="R85" s="224"/>
      <c r="S85" s="224"/>
      <c r="T85" s="225">
        <v>0.255</v>
      </c>
      <c r="U85" s="224">
        <f>ROUND(E85*T85,2)</f>
        <v>6.93</v>
      </c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125</v>
      </c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22.5" outlineLevel="1" x14ac:dyDescent="0.2">
      <c r="A86" s="215">
        <v>66</v>
      </c>
      <c r="B86" s="221" t="s">
        <v>261</v>
      </c>
      <c r="C86" s="264" t="s">
        <v>262</v>
      </c>
      <c r="D86" s="223" t="s">
        <v>124</v>
      </c>
      <c r="E86" s="229">
        <v>42.87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15</v>
      </c>
      <c r="M86" s="232">
        <f>G86*(1+L86/100)</f>
        <v>0</v>
      </c>
      <c r="N86" s="224">
        <v>0</v>
      </c>
      <c r="O86" s="224">
        <f>ROUND(E86*N86,5)</f>
        <v>0</v>
      </c>
      <c r="P86" s="224">
        <v>0</v>
      </c>
      <c r="Q86" s="224">
        <f>ROUND(E86*P86,5)</f>
        <v>0</v>
      </c>
      <c r="R86" s="224"/>
      <c r="S86" s="224"/>
      <c r="T86" s="225">
        <v>1.6E-2</v>
      </c>
      <c r="U86" s="224">
        <f>ROUND(E86*T86,2)</f>
        <v>0.69</v>
      </c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125</v>
      </c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15">
        <v>67</v>
      </c>
      <c r="B87" s="221" t="s">
        <v>263</v>
      </c>
      <c r="C87" s="264" t="s">
        <v>264</v>
      </c>
      <c r="D87" s="223" t="s">
        <v>124</v>
      </c>
      <c r="E87" s="229">
        <v>42.87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15</v>
      </c>
      <c r="M87" s="232">
        <f>G87*(1+L87/100)</f>
        <v>0</v>
      </c>
      <c r="N87" s="224">
        <v>0</v>
      </c>
      <c r="O87" s="224">
        <f>ROUND(E87*N87,5)</f>
        <v>0</v>
      </c>
      <c r="P87" s="224">
        <v>0</v>
      </c>
      <c r="Q87" s="224">
        <f>ROUND(E87*P87,5)</f>
        <v>0</v>
      </c>
      <c r="R87" s="224"/>
      <c r="S87" s="224"/>
      <c r="T87" s="225">
        <v>4.5999999999999999E-2</v>
      </c>
      <c r="U87" s="224">
        <f>ROUND(E87*T87,2)</f>
        <v>1.97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125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15">
        <v>68</v>
      </c>
      <c r="B88" s="221" t="s">
        <v>265</v>
      </c>
      <c r="C88" s="264" t="s">
        <v>266</v>
      </c>
      <c r="D88" s="223" t="s">
        <v>124</v>
      </c>
      <c r="E88" s="229">
        <v>42.87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15</v>
      </c>
      <c r="M88" s="232">
        <f>G88*(1+L88/100)</f>
        <v>0</v>
      </c>
      <c r="N88" s="224">
        <v>0</v>
      </c>
      <c r="O88" s="224">
        <f>ROUND(E88*N88,5)</f>
        <v>0</v>
      </c>
      <c r="P88" s="224">
        <v>0</v>
      </c>
      <c r="Q88" s="224">
        <f>ROUND(E88*P88,5)</f>
        <v>0</v>
      </c>
      <c r="R88" s="224"/>
      <c r="S88" s="224"/>
      <c r="T88" s="225">
        <v>0.14699999999999999</v>
      </c>
      <c r="U88" s="224">
        <f>ROUND(E88*T88,2)</f>
        <v>6.3</v>
      </c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125</v>
      </c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1" x14ac:dyDescent="0.2">
      <c r="A89" s="215">
        <v>69</v>
      </c>
      <c r="B89" s="221" t="s">
        <v>267</v>
      </c>
      <c r="C89" s="264" t="s">
        <v>268</v>
      </c>
      <c r="D89" s="223" t="s">
        <v>124</v>
      </c>
      <c r="E89" s="229">
        <v>42.87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15</v>
      </c>
      <c r="M89" s="232">
        <f>G89*(1+L89/100)</f>
        <v>0</v>
      </c>
      <c r="N89" s="224">
        <v>4.0699999999999998E-3</v>
      </c>
      <c r="O89" s="224">
        <f>ROUND(E89*N89,5)</f>
        <v>0.17448</v>
      </c>
      <c r="P89" s="224">
        <v>0</v>
      </c>
      <c r="Q89" s="224">
        <f>ROUND(E89*P89,5)</f>
        <v>0</v>
      </c>
      <c r="R89" s="224"/>
      <c r="S89" s="224"/>
      <c r="T89" s="225">
        <v>0.45</v>
      </c>
      <c r="U89" s="224">
        <f>ROUND(E89*T89,2)</f>
        <v>19.29</v>
      </c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125</v>
      </c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>
        <v>70</v>
      </c>
      <c r="B90" s="221" t="s">
        <v>269</v>
      </c>
      <c r="C90" s="264" t="s">
        <v>270</v>
      </c>
      <c r="D90" s="223" t="s">
        <v>252</v>
      </c>
      <c r="E90" s="229">
        <v>37.21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15</v>
      </c>
      <c r="M90" s="232">
        <f>G90*(1+L90/100)</f>
        <v>0</v>
      </c>
      <c r="N90" s="224">
        <v>3.0000000000000001E-5</v>
      </c>
      <c r="O90" s="224">
        <f>ROUND(E90*N90,5)</f>
        <v>1.1199999999999999E-3</v>
      </c>
      <c r="P90" s="224">
        <v>0</v>
      </c>
      <c r="Q90" s="224">
        <f>ROUND(E90*P90,5)</f>
        <v>0</v>
      </c>
      <c r="R90" s="224"/>
      <c r="S90" s="224"/>
      <c r="T90" s="225">
        <v>0.13719999999999999</v>
      </c>
      <c r="U90" s="224">
        <f>ROUND(E90*T90,2)</f>
        <v>5.1100000000000003</v>
      </c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125</v>
      </c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15">
        <v>71</v>
      </c>
      <c r="B91" s="221" t="s">
        <v>271</v>
      </c>
      <c r="C91" s="264" t="s">
        <v>272</v>
      </c>
      <c r="D91" s="223" t="s">
        <v>0</v>
      </c>
      <c r="E91" s="229">
        <v>444.92520000000002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15</v>
      </c>
      <c r="M91" s="232">
        <f>G91*(1+L91/100)</f>
        <v>0</v>
      </c>
      <c r="N91" s="224">
        <v>0</v>
      </c>
      <c r="O91" s="224">
        <f>ROUND(E91*N91,5)</f>
        <v>0</v>
      </c>
      <c r="P91" s="224">
        <v>0</v>
      </c>
      <c r="Q91" s="224">
        <f>ROUND(E91*P91,5)</f>
        <v>0</v>
      </c>
      <c r="R91" s="224"/>
      <c r="S91" s="224"/>
      <c r="T91" s="225">
        <v>0</v>
      </c>
      <c r="U91" s="224">
        <f>ROUND(E91*T91,2)</f>
        <v>0</v>
      </c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125</v>
      </c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">
      <c r="A92" s="216" t="s">
        <v>120</v>
      </c>
      <c r="B92" s="222" t="s">
        <v>85</v>
      </c>
      <c r="C92" s="265" t="s">
        <v>86</v>
      </c>
      <c r="D92" s="226"/>
      <c r="E92" s="230"/>
      <c r="F92" s="233"/>
      <c r="G92" s="233">
        <f>SUMIF(AE93:AE96,"&lt;&gt;NOR",G93:G96)</f>
        <v>0</v>
      </c>
      <c r="H92" s="233"/>
      <c r="I92" s="233">
        <f>SUM(I93:I96)</f>
        <v>0</v>
      </c>
      <c r="J92" s="233"/>
      <c r="K92" s="233">
        <f>SUM(K93:K96)</f>
        <v>0</v>
      </c>
      <c r="L92" s="233"/>
      <c r="M92" s="233">
        <f>SUM(M93:M96)</f>
        <v>0</v>
      </c>
      <c r="N92" s="227"/>
      <c r="O92" s="227">
        <f>SUM(O93:O96)</f>
        <v>0.40848000000000001</v>
      </c>
      <c r="P92" s="227"/>
      <c r="Q92" s="227">
        <f>SUM(Q93:Q96)</f>
        <v>0</v>
      </c>
      <c r="R92" s="227"/>
      <c r="S92" s="227"/>
      <c r="T92" s="228"/>
      <c r="U92" s="227">
        <f>SUM(U93:U96)</f>
        <v>25.96</v>
      </c>
      <c r="AE92" t="s">
        <v>121</v>
      </c>
    </row>
    <row r="93" spans="1:60" outlineLevel="1" x14ac:dyDescent="0.2">
      <c r="A93" s="215">
        <v>72</v>
      </c>
      <c r="B93" s="221" t="s">
        <v>273</v>
      </c>
      <c r="C93" s="264" t="s">
        <v>274</v>
      </c>
      <c r="D93" s="223" t="s">
        <v>124</v>
      </c>
      <c r="E93" s="229">
        <v>22.085000000000001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15</v>
      </c>
      <c r="M93" s="232">
        <f>G93*(1+L93/100)</f>
        <v>0</v>
      </c>
      <c r="N93" s="224">
        <v>2.1000000000000001E-4</v>
      </c>
      <c r="O93" s="224">
        <f>ROUND(E93*N93,5)</f>
        <v>4.64E-3</v>
      </c>
      <c r="P93" s="224">
        <v>0</v>
      </c>
      <c r="Q93" s="224">
        <f>ROUND(E93*P93,5)</f>
        <v>0</v>
      </c>
      <c r="R93" s="224"/>
      <c r="S93" s="224"/>
      <c r="T93" s="225">
        <v>0.05</v>
      </c>
      <c r="U93" s="224">
        <f>ROUND(E93*T93,2)</f>
        <v>1.1000000000000001</v>
      </c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125</v>
      </c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33.75" outlineLevel="1" x14ac:dyDescent="0.2">
      <c r="A94" s="215">
        <v>73</v>
      </c>
      <c r="B94" s="221" t="s">
        <v>275</v>
      </c>
      <c r="C94" s="264" t="s">
        <v>276</v>
      </c>
      <c r="D94" s="223" t="s">
        <v>124</v>
      </c>
      <c r="E94" s="229">
        <v>22.08</v>
      </c>
      <c r="F94" s="231"/>
      <c r="G94" s="232">
        <f>ROUND(E94*F94,2)</f>
        <v>0</v>
      </c>
      <c r="H94" s="231"/>
      <c r="I94" s="232">
        <f>ROUND(E94*H94,2)</f>
        <v>0</v>
      </c>
      <c r="J94" s="231"/>
      <c r="K94" s="232">
        <f>ROUND(E94*J94,2)</f>
        <v>0</v>
      </c>
      <c r="L94" s="232">
        <v>15</v>
      </c>
      <c r="M94" s="232">
        <f>G94*(1+L94/100)</f>
        <v>0</v>
      </c>
      <c r="N94" s="224">
        <v>4.8700000000000002E-3</v>
      </c>
      <c r="O94" s="224">
        <f>ROUND(E94*N94,5)</f>
        <v>0.10753</v>
      </c>
      <c r="P94" s="224">
        <v>0</v>
      </c>
      <c r="Q94" s="224">
        <f>ROUND(E94*P94,5)</f>
        <v>0</v>
      </c>
      <c r="R94" s="224"/>
      <c r="S94" s="224"/>
      <c r="T94" s="225">
        <v>1.1259999999999999</v>
      </c>
      <c r="U94" s="224">
        <f>ROUND(E94*T94,2)</f>
        <v>24.86</v>
      </c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125</v>
      </c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>
        <v>74</v>
      </c>
      <c r="B95" s="221" t="s">
        <v>277</v>
      </c>
      <c r="C95" s="264" t="s">
        <v>278</v>
      </c>
      <c r="D95" s="223" t="s">
        <v>124</v>
      </c>
      <c r="E95" s="229">
        <v>24.288</v>
      </c>
      <c r="F95" s="231"/>
      <c r="G95" s="232">
        <f>ROUND(E95*F95,2)</f>
        <v>0</v>
      </c>
      <c r="H95" s="231"/>
      <c r="I95" s="232">
        <f>ROUND(E95*H95,2)</f>
        <v>0</v>
      </c>
      <c r="J95" s="231"/>
      <c r="K95" s="232">
        <f>ROUND(E95*J95,2)</f>
        <v>0</v>
      </c>
      <c r="L95" s="232">
        <v>15</v>
      </c>
      <c r="M95" s="232">
        <f>G95*(1+L95/100)</f>
        <v>0</v>
      </c>
      <c r="N95" s="224">
        <v>1.2200000000000001E-2</v>
      </c>
      <c r="O95" s="224">
        <f>ROUND(E95*N95,5)</f>
        <v>0.29631000000000002</v>
      </c>
      <c r="P95" s="224">
        <v>0</v>
      </c>
      <c r="Q95" s="224">
        <f>ROUND(E95*P95,5)</f>
        <v>0</v>
      </c>
      <c r="R95" s="224"/>
      <c r="S95" s="224"/>
      <c r="T95" s="225">
        <v>0</v>
      </c>
      <c r="U95" s="224">
        <f>ROUND(E95*T95,2)</f>
        <v>0</v>
      </c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184</v>
      </c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15">
        <v>75</v>
      </c>
      <c r="B96" s="221" t="s">
        <v>279</v>
      </c>
      <c r="C96" s="264" t="s">
        <v>280</v>
      </c>
      <c r="D96" s="223" t="s">
        <v>0</v>
      </c>
      <c r="E96" s="229">
        <v>214.33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15</v>
      </c>
      <c r="M96" s="232">
        <f>G96*(1+L96/100)</f>
        <v>0</v>
      </c>
      <c r="N96" s="224">
        <v>0</v>
      </c>
      <c r="O96" s="224">
        <f>ROUND(E96*N96,5)</f>
        <v>0</v>
      </c>
      <c r="P96" s="224">
        <v>0</v>
      </c>
      <c r="Q96" s="224">
        <f>ROUND(E96*P96,5)</f>
        <v>0</v>
      </c>
      <c r="R96" s="224"/>
      <c r="S96" s="224"/>
      <c r="T96" s="225">
        <v>0</v>
      </c>
      <c r="U96" s="224">
        <f>ROUND(E96*T96,2)</f>
        <v>0</v>
      </c>
      <c r="V96" s="214"/>
      <c r="W96" s="214"/>
      <c r="X96" s="214"/>
      <c r="Y96" s="214"/>
      <c r="Z96" s="214"/>
      <c r="AA96" s="214"/>
      <c r="AB96" s="214"/>
      <c r="AC96" s="214"/>
      <c r="AD96" s="214"/>
      <c r="AE96" s="214" t="s">
        <v>125</v>
      </c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2">
      <c r="A97" s="216" t="s">
        <v>120</v>
      </c>
      <c r="B97" s="222" t="s">
        <v>87</v>
      </c>
      <c r="C97" s="265" t="s">
        <v>88</v>
      </c>
      <c r="D97" s="226"/>
      <c r="E97" s="230"/>
      <c r="F97" s="233"/>
      <c r="G97" s="233">
        <f>SUMIF(AE98:AE98,"&lt;&gt;NOR",G98:G98)</f>
        <v>0</v>
      </c>
      <c r="H97" s="233"/>
      <c r="I97" s="233">
        <f>SUM(I98:I98)</f>
        <v>0</v>
      </c>
      <c r="J97" s="233"/>
      <c r="K97" s="233">
        <f>SUM(K98:K98)</f>
        <v>0</v>
      </c>
      <c r="L97" s="233"/>
      <c r="M97" s="233">
        <f>SUM(M98:M98)</f>
        <v>0</v>
      </c>
      <c r="N97" s="227"/>
      <c r="O97" s="227">
        <f>SUM(O98:O98)</f>
        <v>1.4E-2</v>
      </c>
      <c r="P97" s="227"/>
      <c r="Q97" s="227">
        <f>SUM(Q98:Q98)</f>
        <v>0</v>
      </c>
      <c r="R97" s="227"/>
      <c r="S97" s="227"/>
      <c r="T97" s="228"/>
      <c r="U97" s="227">
        <f>SUM(U98:U98)</f>
        <v>8.57</v>
      </c>
      <c r="AE97" t="s">
        <v>121</v>
      </c>
    </row>
    <row r="98" spans="1:60" ht="22.5" outlineLevel="1" x14ac:dyDescent="0.2">
      <c r="A98" s="215">
        <v>76</v>
      </c>
      <c r="B98" s="221" t="s">
        <v>281</v>
      </c>
      <c r="C98" s="264" t="s">
        <v>282</v>
      </c>
      <c r="D98" s="223" t="s">
        <v>124</v>
      </c>
      <c r="E98" s="229">
        <v>28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15</v>
      </c>
      <c r="M98" s="232">
        <f>G98*(1+L98/100)</f>
        <v>0</v>
      </c>
      <c r="N98" s="224">
        <v>5.0000000000000001E-4</v>
      </c>
      <c r="O98" s="224">
        <f>ROUND(E98*N98,5)</f>
        <v>1.4E-2</v>
      </c>
      <c r="P98" s="224">
        <v>0</v>
      </c>
      <c r="Q98" s="224">
        <f>ROUND(E98*P98,5)</f>
        <v>0</v>
      </c>
      <c r="R98" s="224"/>
      <c r="S98" s="224"/>
      <c r="T98" s="225">
        <v>0.30599999999999999</v>
      </c>
      <c r="U98" s="224">
        <f>ROUND(E98*T98,2)</f>
        <v>8.57</v>
      </c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125</v>
      </c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x14ac:dyDescent="0.2">
      <c r="A99" s="216" t="s">
        <v>120</v>
      </c>
      <c r="B99" s="222" t="s">
        <v>89</v>
      </c>
      <c r="C99" s="265" t="s">
        <v>90</v>
      </c>
      <c r="D99" s="226"/>
      <c r="E99" s="230"/>
      <c r="F99" s="233"/>
      <c r="G99" s="233">
        <f>SUMIF(AE100:AE105,"&lt;&gt;NOR",G100:G105)</f>
        <v>0</v>
      </c>
      <c r="H99" s="233"/>
      <c r="I99" s="233">
        <f>SUM(I100:I105)</f>
        <v>0</v>
      </c>
      <c r="J99" s="233"/>
      <c r="K99" s="233">
        <f>SUM(K100:K105)</f>
        <v>0</v>
      </c>
      <c r="L99" s="233"/>
      <c r="M99" s="233">
        <f>SUM(M100:M105)</f>
        <v>0</v>
      </c>
      <c r="N99" s="227"/>
      <c r="O99" s="227">
        <f>SUM(O100:O105)</f>
        <v>6.6519999999999996E-2</v>
      </c>
      <c r="P99" s="227"/>
      <c r="Q99" s="227">
        <f>SUM(Q100:Q105)</f>
        <v>0</v>
      </c>
      <c r="R99" s="227"/>
      <c r="S99" s="227"/>
      <c r="T99" s="228"/>
      <c r="U99" s="227">
        <f>SUM(U100:U105)</f>
        <v>35.549999999999997</v>
      </c>
      <c r="AE99" t="s">
        <v>121</v>
      </c>
    </row>
    <row r="100" spans="1:60" outlineLevel="1" x14ac:dyDescent="0.2">
      <c r="A100" s="215">
        <v>77</v>
      </c>
      <c r="B100" s="221" t="s">
        <v>283</v>
      </c>
      <c r="C100" s="264" t="s">
        <v>284</v>
      </c>
      <c r="D100" s="223" t="s">
        <v>124</v>
      </c>
      <c r="E100" s="229">
        <v>157.80000000000001</v>
      </c>
      <c r="F100" s="231"/>
      <c r="G100" s="232">
        <f>ROUND(E100*F100,2)</f>
        <v>0</v>
      </c>
      <c r="H100" s="231"/>
      <c r="I100" s="232">
        <f>ROUND(E100*H100,2)</f>
        <v>0</v>
      </c>
      <c r="J100" s="231"/>
      <c r="K100" s="232">
        <f>ROUND(E100*J100,2)</f>
        <v>0</v>
      </c>
      <c r="L100" s="232">
        <v>15</v>
      </c>
      <c r="M100" s="232">
        <f>G100*(1+L100/100)</f>
        <v>0</v>
      </c>
      <c r="N100" s="224">
        <v>0</v>
      </c>
      <c r="O100" s="224">
        <f>ROUND(E100*N100,5)</f>
        <v>0</v>
      </c>
      <c r="P100" s="224">
        <v>0</v>
      </c>
      <c r="Q100" s="224">
        <f>ROUND(E100*P100,5)</f>
        <v>0</v>
      </c>
      <c r="R100" s="224"/>
      <c r="S100" s="224"/>
      <c r="T100" s="225">
        <v>6.9709999999999994E-2</v>
      </c>
      <c r="U100" s="224">
        <f>ROUND(E100*T100,2)</f>
        <v>11</v>
      </c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125</v>
      </c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15">
        <v>78</v>
      </c>
      <c r="B101" s="221" t="s">
        <v>285</v>
      </c>
      <c r="C101" s="264" t="s">
        <v>286</v>
      </c>
      <c r="D101" s="223" t="s">
        <v>252</v>
      </c>
      <c r="E101" s="229">
        <v>25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15</v>
      </c>
      <c r="M101" s="232">
        <f>G101*(1+L101/100)</f>
        <v>0</v>
      </c>
      <c r="N101" s="224">
        <v>1.0000000000000001E-5</v>
      </c>
      <c r="O101" s="224">
        <f>ROUND(E101*N101,5)</f>
        <v>2.5000000000000001E-4</v>
      </c>
      <c r="P101" s="224">
        <v>0</v>
      </c>
      <c r="Q101" s="224">
        <f>ROUND(E101*P101,5)</f>
        <v>0</v>
      </c>
      <c r="R101" s="224"/>
      <c r="S101" s="224"/>
      <c r="T101" s="225">
        <v>0.05</v>
      </c>
      <c r="U101" s="224">
        <f>ROUND(E101*T101,2)</f>
        <v>1.25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125</v>
      </c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15">
        <v>79</v>
      </c>
      <c r="B102" s="221" t="s">
        <v>287</v>
      </c>
      <c r="C102" s="264" t="s">
        <v>288</v>
      </c>
      <c r="D102" s="223" t="s">
        <v>124</v>
      </c>
      <c r="E102" s="229">
        <v>157.80000000000001</v>
      </c>
      <c r="F102" s="231"/>
      <c r="G102" s="232">
        <f>ROUND(E102*F102,2)</f>
        <v>0</v>
      </c>
      <c r="H102" s="231"/>
      <c r="I102" s="232">
        <f>ROUND(E102*H102,2)</f>
        <v>0</v>
      </c>
      <c r="J102" s="231"/>
      <c r="K102" s="232">
        <f>ROUND(E102*J102,2)</f>
        <v>0</v>
      </c>
      <c r="L102" s="232">
        <v>15</v>
      </c>
      <c r="M102" s="232">
        <f>G102*(1+L102/100)</f>
        <v>0</v>
      </c>
      <c r="N102" s="224">
        <v>0</v>
      </c>
      <c r="O102" s="224">
        <f>ROUND(E102*N102,5)</f>
        <v>0</v>
      </c>
      <c r="P102" s="224">
        <v>0</v>
      </c>
      <c r="Q102" s="224">
        <f>ROUND(E102*P102,5)</f>
        <v>0</v>
      </c>
      <c r="R102" s="224"/>
      <c r="S102" s="224"/>
      <c r="T102" s="225">
        <v>0.01</v>
      </c>
      <c r="U102" s="224">
        <f>ROUND(E102*T102,2)</f>
        <v>1.58</v>
      </c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 t="s">
        <v>125</v>
      </c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15">
        <v>80</v>
      </c>
      <c r="B103" s="221" t="s">
        <v>289</v>
      </c>
      <c r="C103" s="264" t="s">
        <v>290</v>
      </c>
      <c r="D103" s="223" t="s">
        <v>124</v>
      </c>
      <c r="E103" s="229">
        <v>24.5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15</v>
      </c>
      <c r="M103" s="232">
        <f>G103*(1+L103/100)</f>
        <v>0</v>
      </c>
      <c r="N103" s="224">
        <v>0</v>
      </c>
      <c r="O103" s="224">
        <f>ROUND(E103*N103,5)</f>
        <v>0</v>
      </c>
      <c r="P103" s="224">
        <v>0</v>
      </c>
      <c r="Q103" s="224">
        <f>ROUND(E103*P103,5)</f>
        <v>0</v>
      </c>
      <c r="R103" s="224"/>
      <c r="S103" s="224"/>
      <c r="T103" s="225">
        <v>2.1000000000000001E-2</v>
      </c>
      <c r="U103" s="224">
        <f>ROUND(E103*T103,2)</f>
        <v>0.51</v>
      </c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125</v>
      </c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15">
        <v>81</v>
      </c>
      <c r="B104" s="221" t="s">
        <v>291</v>
      </c>
      <c r="C104" s="264" t="s">
        <v>292</v>
      </c>
      <c r="D104" s="223" t="s">
        <v>124</v>
      </c>
      <c r="E104" s="229">
        <v>157.80000000000001</v>
      </c>
      <c r="F104" s="231"/>
      <c r="G104" s="232">
        <f>ROUND(E104*F104,2)</f>
        <v>0</v>
      </c>
      <c r="H104" s="231"/>
      <c r="I104" s="232">
        <f>ROUND(E104*H104,2)</f>
        <v>0</v>
      </c>
      <c r="J104" s="231"/>
      <c r="K104" s="232">
        <f>ROUND(E104*J104,2)</f>
        <v>0</v>
      </c>
      <c r="L104" s="232">
        <v>15</v>
      </c>
      <c r="M104" s="232">
        <f>G104*(1+L104/100)</f>
        <v>0</v>
      </c>
      <c r="N104" s="224">
        <v>1.2999999999999999E-4</v>
      </c>
      <c r="O104" s="224">
        <f>ROUND(E104*N104,5)</f>
        <v>2.051E-2</v>
      </c>
      <c r="P104" s="224">
        <v>0</v>
      </c>
      <c r="Q104" s="224">
        <f>ROUND(E104*P104,5)</f>
        <v>0</v>
      </c>
      <c r="R104" s="224"/>
      <c r="S104" s="224"/>
      <c r="T104" s="225">
        <v>3.2480000000000002E-2</v>
      </c>
      <c r="U104" s="224">
        <f>ROUND(E104*T104,2)</f>
        <v>5.13</v>
      </c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125</v>
      </c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15">
        <v>82</v>
      </c>
      <c r="B105" s="221" t="s">
        <v>293</v>
      </c>
      <c r="C105" s="264" t="s">
        <v>294</v>
      </c>
      <c r="D105" s="223" t="s">
        <v>124</v>
      </c>
      <c r="E105" s="229">
        <v>157.80000000000001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15</v>
      </c>
      <c r="M105" s="232">
        <f>G105*(1+L105/100)</f>
        <v>0</v>
      </c>
      <c r="N105" s="224">
        <v>2.9E-4</v>
      </c>
      <c r="O105" s="224">
        <f>ROUND(E105*N105,5)</f>
        <v>4.5760000000000002E-2</v>
      </c>
      <c r="P105" s="224">
        <v>0</v>
      </c>
      <c r="Q105" s="224">
        <f>ROUND(E105*P105,5)</f>
        <v>0</v>
      </c>
      <c r="R105" s="224"/>
      <c r="S105" s="224"/>
      <c r="T105" s="225">
        <v>0.10191</v>
      </c>
      <c r="U105" s="224">
        <f>ROUND(E105*T105,2)</f>
        <v>16.079999999999998</v>
      </c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125</v>
      </c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x14ac:dyDescent="0.2">
      <c r="A106" s="216" t="s">
        <v>120</v>
      </c>
      <c r="B106" s="222" t="s">
        <v>91</v>
      </c>
      <c r="C106" s="265" t="s">
        <v>92</v>
      </c>
      <c r="D106" s="226"/>
      <c r="E106" s="230"/>
      <c r="F106" s="233"/>
      <c r="G106" s="233">
        <f>SUMIF(AE107:AE107,"&lt;&gt;NOR",G107:G107)</f>
        <v>0</v>
      </c>
      <c r="H106" s="233"/>
      <c r="I106" s="233">
        <f>SUM(I107:I107)</f>
        <v>0</v>
      </c>
      <c r="J106" s="233"/>
      <c r="K106" s="233">
        <f>SUM(K107:K107)</f>
        <v>0</v>
      </c>
      <c r="L106" s="233"/>
      <c r="M106" s="233">
        <f>SUM(M107:M107)</f>
        <v>0</v>
      </c>
      <c r="N106" s="227"/>
      <c r="O106" s="227">
        <f>SUM(O107:O107)</f>
        <v>0</v>
      </c>
      <c r="P106" s="227"/>
      <c r="Q106" s="227">
        <f>SUM(Q107:Q107)</f>
        <v>0</v>
      </c>
      <c r="R106" s="227"/>
      <c r="S106" s="227"/>
      <c r="T106" s="228"/>
      <c r="U106" s="227">
        <f>SUM(U107:U107)</f>
        <v>1</v>
      </c>
      <c r="AE106" t="s">
        <v>121</v>
      </c>
    </row>
    <row r="107" spans="1:60" outlineLevel="1" x14ac:dyDescent="0.2">
      <c r="A107" s="242">
        <v>83</v>
      </c>
      <c r="B107" s="243" t="s">
        <v>295</v>
      </c>
      <c r="C107" s="266" t="s">
        <v>296</v>
      </c>
      <c r="D107" s="244" t="s">
        <v>138</v>
      </c>
      <c r="E107" s="245">
        <v>1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15</v>
      </c>
      <c r="M107" s="247">
        <f>G107*(1+L107/100)</f>
        <v>0</v>
      </c>
      <c r="N107" s="248">
        <v>0</v>
      </c>
      <c r="O107" s="248">
        <f>ROUND(E107*N107,5)</f>
        <v>0</v>
      </c>
      <c r="P107" s="248">
        <v>0</v>
      </c>
      <c r="Q107" s="248">
        <f>ROUND(E107*P107,5)</f>
        <v>0</v>
      </c>
      <c r="R107" s="248"/>
      <c r="S107" s="248"/>
      <c r="T107" s="249">
        <v>1</v>
      </c>
      <c r="U107" s="248">
        <f>ROUND(E107*T107,2)</f>
        <v>1</v>
      </c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 t="s">
        <v>125</v>
      </c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15" x14ac:dyDescent="0.2">
      <c r="A108" s="6"/>
      <c r="B108" s="7" t="s">
        <v>297</v>
      </c>
      <c r="C108" s="274" t="s">
        <v>301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AC108">
        <v>15</v>
      </c>
      <c r="AD108">
        <v>21</v>
      </c>
    </row>
    <row r="109" spans="1:60" ht="15" x14ac:dyDescent="0.2">
      <c r="A109" s="6"/>
      <c r="B109" s="7"/>
      <c r="C109" s="274" t="s">
        <v>302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ht="15" x14ac:dyDescent="0.2">
      <c r="A110" s="6"/>
      <c r="B110" s="7"/>
      <c r="C110" s="274" t="s">
        <v>303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A111" s="6"/>
      <c r="B111" s="7"/>
      <c r="C111" s="26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A112" s="250"/>
      <c r="B112" s="251">
        <v>26</v>
      </c>
      <c r="C112" s="268" t="s">
        <v>297</v>
      </c>
      <c r="D112" s="252"/>
      <c r="E112" s="252"/>
      <c r="F112" s="252"/>
      <c r="G112" s="263">
        <f>G8+G11+G14+G17+G19+G22+G25+G35+G37+G41+G61+G76+G83+G92+G97+G99+G106</f>
        <v>0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AC112">
        <f>SUMIF(L7:L107,AC108,G7:G107)</f>
        <v>0</v>
      </c>
      <c r="AD112">
        <f>SUMIF(L7:L107,AD108,G7:G107)</f>
        <v>0</v>
      </c>
      <c r="AE112" t="s">
        <v>298</v>
      </c>
    </row>
    <row r="113" spans="1:31" x14ac:dyDescent="0.2">
      <c r="A113" s="6"/>
      <c r="B113" s="7" t="s">
        <v>297</v>
      </c>
      <c r="C113" s="267" t="s">
        <v>297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6"/>
      <c r="B114" s="7" t="s">
        <v>297</v>
      </c>
      <c r="C114" s="267" t="s">
        <v>297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A115" s="253">
        <v>33</v>
      </c>
      <c r="B115" s="253"/>
      <c r="C115" s="269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A116" s="254"/>
      <c r="B116" s="255"/>
      <c r="C116" s="270"/>
      <c r="D116" s="255"/>
      <c r="E116" s="255"/>
      <c r="F116" s="255"/>
      <c r="G116" s="25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AE116" t="s">
        <v>299</v>
      </c>
    </row>
    <row r="117" spans="1:31" x14ac:dyDescent="0.2">
      <c r="A117" s="257"/>
      <c r="B117" s="258"/>
      <c r="C117" s="271"/>
      <c r="D117" s="258"/>
      <c r="E117" s="258"/>
      <c r="F117" s="258"/>
      <c r="G117" s="259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 x14ac:dyDescent="0.2">
      <c r="A118" s="257"/>
      <c r="B118" s="258"/>
      <c r="C118" s="271"/>
      <c r="D118" s="258"/>
      <c r="E118" s="258"/>
      <c r="F118" s="258"/>
      <c r="G118" s="259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31" x14ac:dyDescent="0.2">
      <c r="A119" s="257"/>
      <c r="B119" s="258"/>
      <c r="C119" s="271"/>
      <c r="D119" s="258"/>
      <c r="E119" s="258"/>
      <c r="F119" s="258"/>
      <c r="G119" s="259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31" x14ac:dyDescent="0.2">
      <c r="A120" s="260"/>
      <c r="B120" s="261"/>
      <c r="C120" s="272"/>
      <c r="D120" s="261"/>
      <c r="E120" s="261"/>
      <c r="F120" s="261"/>
      <c r="G120" s="262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31" x14ac:dyDescent="0.2">
      <c r="A121" s="6"/>
      <c r="B121" s="7" t="s">
        <v>297</v>
      </c>
      <c r="C121" s="267" t="s">
        <v>297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31" x14ac:dyDescent="0.2">
      <c r="C122" s="273"/>
      <c r="AE122" t="s">
        <v>300</v>
      </c>
    </row>
  </sheetData>
  <mergeCells count="6">
    <mergeCell ref="A1:G1"/>
    <mergeCell ref="C2:G2"/>
    <mergeCell ref="C3:G3"/>
    <mergeCell ref="C4:G4"/>
    <mergeCell ref="A115:C115"/>
    <mergeCell ref="A116:G120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2021-03-06T07:33:31Z</dcterms:modified>
</cp:coreProperties>
</file>