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Soutez 2021\Stavebni 9_byt 17_ zadat soutez\"/>
    </mc:Choice>
  </mc:AlternateContent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Pol'!$A$1:$U$145</definedName>
    <definedName name="_xlnm.Print_Area" localSheetId="1">Stavba!$A$1:$J$68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48" i="1" l="1"/>
  <c r="I47" i="1"/>
  <c r="F39" i="1"/>
  <c r="F40" i="1" s="1"/>
  <c r="G23" i="1" s="1"/>
  <c r="AC135" i="12"/>
  <c r="AD135" i="12"/>
  <c r="G39" i="1" s="1"/>
  <c r="G40" i="1" s="1"/>
  <c r="G25" i="1" s="1"/>
  <c r="G26" i="1" s="1"/>
  <c r="G8" i="12"/>
  <c r="G9" i="12"/>
  <c r="M9" i="12" s="1"/>
  <c r="M8" i="12" s="1"/>
  <c r="I9" i="12"/>
  <c r="I8" i="12" s="1"/>
  <c r="K9" i="12"/>
  <c r="K8" i="12" s="1"/>
  <c r="O9" i="12"/>
  <c r="O8" i="12" s="1"/>
  <c r="Q9" i="12"/>
  <c r="Q8" i="12" s="1"/>
  <c r="U9" i="12"/>
  <c r="U8" i="12" s="1"/>
  <c r="G11" i="12"/>
  <c r="M11" i="12" s="1"/>
  <c r="I11" i="12"/>
  <c r="K11" i="12"/>
  <c r="O11" i="12"/>
  <c r="Q11" i="12"/>
  <c r="U11" i="12"/>
  <c r="G12" i="12"/>
  <c r="G10" i="12" s="1"/>
  <c r="I12" i="12"/>
  <c r="K12" i="12"/>
  <c r="O12" i="12"/>
  <c r="Q12" i="12"/>
  <c r="U12" i="12"/>
  <c r="G13" i="12"/>
  <c r="I13" i="12"/>
  <c r="K13" i="12"/>
  <c r="M13" i="12"/>
  <c r="O13" i="12"/>
  <c r="Q13" i="12"/>
  <c r="U13" i="12"/>
  <c r="G15" i="12"/>
  <c r="I15" i="12"/>
  <c r="I14" i="12" s="1"/>
  <c r="K15" i="12"/>
  <c r="M15" i="12"/>
  <c r="O15" i="12"/>
  <c r="Q15" i="12"/>
  <c r="Q14" i="12" s="1"/>
  <c r="U15" i="12"/>
  <c r="G16" i="12"/>
  <c r="M16" i="12" s="1"/>
  <c r="I16" i="12"/>
  <c r="K16" i="12"/>
  <c r="O16" i="12"/>
  <c r="Q16" i="12"/>
  <c r="U16" i="12"/>
  <c r="G17" i="12"/>
  <c r="M17" i="12" s="1"/>
  <c r="I17" i="12"/>
  <c r="K17" i="12"/>
  <c r="O17" i="12"/>
  <c r="Q17" i="12"/>
  <c r="U17" i="12"/>
  <c r="G18" i="12"/>
  <c r="M18" i="12" s="1"/>
  <c r="I18" i="12"/>
  <c r="K18" i="12"/>
  <c r="O18" i="12"/>
  <c r="Q18" i="12"/>
  <c r="U18" i="12"/>
  <c r="G19" i="12"/>
  <c r="I19" i="12"/>
  <c r="K19" i="12"/>
  <c r="M19" i="12"/>
  <c r="O19" i="12"/>
  <c r="Q19" i="12"/>
  <c r="U19" i="12"/>
  <c r="G21" i="12"/>
  <c r="I21" i="12"/>
  <c r="I20" i="12" s="1"/>
  <c r="K21" i="12"/>
  <c r="M21" i="12"/>
  <c r="O21" i="12"/>
  <c r="Q21" i="12"/>
  <c r="Q20" i="12" s="1"/>
  <c r="U21" i="12"/>
  <c r="G22" i="12"/>
  <c r="G20" i="12" s="1"/>
  <c r="I50" i="1" s="1"/>
  <c r="I22" i="12"/>
  <c r="K22" i="12"/>
  <c r="O22" i="12"/>
  <c r="Q22" i="12"/>
  <c r="U22" i="12"/>
  <c r="G23" i="12"/>
  <c r="I51" i="1" s="1"/>
  <c r="G24" i="12"/>
  <c r="M24" i="12" s="1"/>
  <c r="M23" i="12" s="1"/>
  <c r="I24" i="12"/>
  <c r="I23" i="12" s="1"/>
  <c r="K24" i="12"/>
  <c r="K23" i="12" s="1"/>
  <c r="O24" i="12"/>
  <c r="O23" i="12" s="1"/>
  <c r="Q24" i="12"/>
  <c r="Q23" i="12" s="1"/>
  <c r="U24" i="12"/>
  <c r="U23" i="12" s="1"/>
  <c r="G26" i="12"/>
  <c r="G25" i="12" s="1"/>
  <c r="I52" i="1" s="1"/>
  <c r="I26" i="12"/>
  <c r="K26" i="12"/>
  <c r="K25" i="12" s="1"/>
  <c r="M26" i="12"/>
  <c r="O26" i="12"/>
  <c r="Q26" i="12"/>
  <c r="U26" i="12"/>
  <c r="U25" i="12" s="1"/>
  <c r="G27" i="12"/>
  <c r="M27" i="12" s="1"/>
  <c r="I27" i="12"/>
  <c r="I25" i="12" s="1"/>
  <c r="K27" i="12"/>
  <c r="O27" i="12"/>
  <c r="Q27" i="12"/>
  <c r="Q25" i="12" s="1"/>
  <c r="U27" i="12"/>
  <c r="G28" i="12"/>
  <c r="M28" i="12" s="1"/>
  <c r="I28" i="12"/>
  <c r="K28" i="12"/>
  <c r="O28" i="12"/>
  <c r="Q28" i="12"/>
  <c r="U28" i="12"/>
  <c r="G30" i="12"/>
  <c r="M30" i="12" s="1"/>
  <c r="I30" i="12"/>
  <c r="K30" i="12"/>
  <c r="O30" i="12"/>
  <c r="Q30" i="12"/>
  <c r="U30" i="12"/>
  <c r="U29" i="12" s="1"/>
  <c r="G31" i="12"/>
  <c r="M31" i="12" s="1"/>
  <c r="I31" i="12"/>
  <c r="K31" i="12"/>
  <c r="K29" i="12" s="1"/>
  <c r="O31" i="12"/>
  <c r="Q31" i="12"/>
  <c r="U31" i="12"/>
  <c r="G32" i="12"/>
  <c r="I32" i="12"/>
  <c r="K32" i="12"/>
  <c r="M32" i="12"/>
  <c r="O32" i="12"/>
  <c r="Q32" i="12"/>
  <c r="U32" i="12"/>
  <c r="G34" i="12"/>
  <c r="I34" i="12"/>
  <c r="K34" i="12"/>
  <c r="M34" i="12"/>
  <c r="O34" i="12"/>
  <c r="Q34" i="12"/>
  <c r="U34" i="12"/>
  <c r="G35" i="12"/>
  <c r="M35" i="12" s="1"/>
  <c r="I35" i="12"/>
  <c r="K35" i="12"/>
  <c r="O35" i="12"/>
  <c r="Q35" i="12"/>
  <c r="U35" i="12"/>
  <c r="G36" i="12"/>
  <c r="M36" i="12" s="1"/>
  <c r="I36" i="12"/>
  <c r="K36" i="12"/>
  <c r="O36" i="12"/>
  <c r="Q36" i="12"/>
  <c r="U36" i="12"/>
  <c r="G37" i="12"/>
  <c r="M37" i="12" s="1"/>
  <c r="I37" i="12"/>
  <c r="K37" i="12"/>
  <c r="O37" i="12"/>
  <c r="Q37" i="12"/>
  <c r="U37" i="12"/>
  <c r="G38" i="12"/>
  <c r="I38" i="12"/>
  <c r="K38" i="12"/>
  <c r="M38" i="12"/>
  <c r="O38" i="12"/>
  <c r="Q38" i="12"/>
  <c r="U38" i="12"/>
  <c r="G39" i="12"/>
  <c r="M39" i="12" s="1"/>
  <c r="I39" i="12"/>
  <c r="K39" i="12"/>
  <c r="O39" i="12"/>
  <c r="Q39" i="12"/>
  <c r="U39" i="12"/>
  <c r="G40" i="12"/>
  <c r="M40" i="12" s="1"/>
  <c r="I40" i="12"/>
  <c r="K40" i="12"/>
  <c r="O40" i="12"/>
  <c r="Q40" i="12"/>
  <c r="U40" i="12"/>
  <c r="G41" i="12"/>
  <c r="M41" i="12" s="1"/>
  <c r="I41" i="12"/>
  <c r="K41" i="12"/>
  <c r="O41" i="12"/>
  <c r="Q41" i="12"/>
  <c r="U41" i="12"/>
  <c r="G42" i="12"/>
  <c r="I42" i="12"/>
  <c r="K42" i="12"/>
  <c r="M42" i="12"/>
  <c r="O42" i="12"/>
  <c r="Q42" i="12"/>
  <c r="U42" i="12"/>
  <c r="G43" i="12"/>
  <c r="M43" i="12" s="1"/>
  <c r="I43" i="12"/>
  <c r="K43" i="12"/>
  <c r="O43" i="12"/>
  <c r="Q43" i="12"/>
  <c r="U43" i="12"/>
  <c r="G44" i="12"/>
  <c r="I44" i="12"/>
  <c r="K44" i="12"/>
  <c r="M44" i="12"/>
  <c r="O44" i="12"/>
  <c r="Q44" i="12"/>
  <c r="U44" i="12"/>
  <c r="G45" i="12"/>
  <c r="M45" i="12" s="1"/>
  <c r="I45" i="12"/>
  <c r="K45" i="12"/>
  <c r="O45" i="12"/>
  <c r="Q45" i="12"/>
  <c r="U45" i="12"/>
  <c r="G47" i="12"/>
  <c r="M47" i="12" s="1"/>
  <c r="M46" i="12" s="1"/>
  <c r="I47" i="12"/>
  <c r="I46" i="12" s="1"/>
  <c r="K47" i="12"/>
  <c r="K46" i="12" s="1"/>
  <c r="O47" i="12"/>
  <c r="O46" i="12" s="1"/>
  <c r="Q47" i="12"/>
  <c r="Q46" i="12" s="1"/>
  <c r="U47" i="12"/>
  <c r="U46" i="12" s="1"/>
  <c r="G49" i="12"/>
  <c r="G48" i="12" s="1"/>
  <c r="I56" i="1" s="1"/>
  <c r="I49" i="12"/>
  <c r="K49" i="12"/>
  <c r="O49" i="12"/>
  <c r="Q49" i="12"/>
  <c r="U49" i="12"/>
  <c r="G50" i="12"/>
  <c r="I50" i="12"/>
  <c r="K50" i="12"/>
  <c r="M50" i="12"/>
  <c r="O50" i="12"/>
  <c r="Q50" i="12"/>
  <c r="U50" i="12"/>
  <c r="G51" i="12"/>
  <c r="M51" i="12" s="1"/>
  <c r="I51" i="12"/>
  <c r="K51" i="12"/>
  <c r="O51" i="12"/>
  <c r="Q51" i="12"/>
  <c r="U51" i="12"/>
  <c r="G52" i="12"/>
  <c r="M52" i="12" s="1"/>
  <c r="I52" i="12"/>
  <c r="K52" i="12"/>
  <c r="O52" i="12"/>
  <c r="Q52" i="12"/>
  <c r="U52" i="12"/>
  <c r="G54" i="12"/>
  <c r="I54" i="12"/>
  <c r="K54" i="12"/>
  <c r="M54" i="12"/>
  <c r="O54" i="12"/>
  <c r="Q54" i="12"/>
  <c r="U54" i="12"/>
  <c r="G55" i="12"/>
  <c r="M55" i="12" s="1"/>
  <c r="I55" i="12"/>
  <c r="K55" i="12"/>
  <c r="O55" i="12"/>
  <c r="Q55" i="12"/>
  <c r="U55" i="12"/>
  <c r="G56" i="12"/>
  <c r="I56" i="12"/>
  <c r="K56" i="12"/>
  <c r="M56" i="12"/>
  <c r="O56" i="12"/>
  <c r="Q56" i="12"/>
  <c r="U56" i="12"/>
  <c r="G57" i="12"/>
  <c r="M57" i="12" s="1"/>
  <c r="I57" i="12"/>
  <c r="K57" i="12"/>
  <c r="O57" i="12"/>
  <c r="Q57" i="12"/>
  <c r="U57" i="12"/>
  <c r="G58" i="12"/>
  <c r="I58" i="12"/>
  <c r="K58" i="12"/>
  <c r="M58" i="12"/>
  <c r="O58" i="12"/>
  <c r="Q58" i="12"/>
  <c r="U58" i="12"/>
  <c r="G59" i="12"/>
  <c r="M59" i="12" s="1"/>
  <c r="I59" i="12"/>
  <c r="K59" i="12"/>
  <c r="O59" i="12"/>
  <c r="Q59" i="12"/>
  <c r="U59" i="12"/>
  <c r="G60" i="12"/>
  <c r="I60" i="12"/>
  <c r="K60" i="12"/>
  <c r="M60" i="12"/>
  <c r="O60" i="12"/>
  <c r="Q60" i="12"/>
  <c r="U60" i="12"/>
  <c r="G61" i="12"/>
  <c r="M61" i="12" s="1"/>
  <c r="I61" i="12"/>
  <c r="K61" i="12"/>
  <c r="O61" i="12"/>
  <c r="Q61" i="12"/>
  <c r="U61" i="12"/>
  <c r="G62" i="12"/>
  <c r="M62" i="12" s="1"/>
  <c r="I62" i="12"/>
  <c r="K62" i="12"/>
  <c r="O62" i="12"/>
  <c r="Q62" i="12"/>
  <c r="U62" i="12"/>
  <c r="G63" i="12"/>
  <c r="M63" i="12" s="1"/>
  <c r="I63" i="12"/>
  <c r="K63" i="12"/>
  <c r="O63" i="12"/>
  <c r="Q63" i="12"/>
  <c r="U63" i="12"/>
  <c r="G64" i="12"/>
  <c r="I64" i="12"/>
  <c r="K64" i="12"/>
  <c r="M64" i="12"/>
  <c r="O64" i="12"/>
  <c r="Q64" i="12"/>
  <c r="U64" i="12"/>
  <c r="G65" i="12"/>
  <c r="M65" i="12" s="1"/>
  <c r="I65" i="12"/>
  <c r="K65" i="12"/>
  <c r="O65" i="12"/>
  <c r="Q65" i="12"/>
  <c r="U65" i="12"/>
  <c r="G66" i="12"/>
  <c r="I66" i="12"/>
  <c r="K66" i="12"/>
  <c r="M66" i="12"/>
  <c r="O66" i="12"/>
  <c r="Q66" i="12"/>
  <c r="U66" i="12"/>
  <c r="G67" i="12"/>
  <c r="M67" i="12" s="1"/>
  <c r="I67" i="12"/>
  <c r="K67" i="12"/>
  <c r="O67" i="12"/>
  <c r="Q67" i="12"/>
  <c r="U67" i="12"/>
  <c r="G68" i="12"/>
  <c r="I68" i="12"/>
  <c r="K68" i="12"/>
  <c r="M68" i="12"/>
  <c r="O68" i="12"/>
  <c r="Q68" i="12"/>
  <c r="U68" i="12"/>
  <c r="G69" i="12"/>
  <c r="M69" i="12" s="1"/>
  <c r="I69" i="12"/>
  <c r="K69" i="12"/>
  <c r="O69" i="12"/>
  <c r="Q69" i="12"/>
  <c r="U69" i="12"/>
  <c r="G70" i="12"/>
  <c r="I70" i="12"/>
  <c r="K70" i="12"/>
  <c r="M70" i="12"/>
  <c r="O70" i="12"/>
  <c r="Q70" i="12"/>
  <c r="U70" i="12"/>
  <c r="G71" i="12"/>
  <c r="M71" i="12" s="1"/>
  <c r="I71" i="12"/>
  <c r="K71" i="12"/>
  <c r="O71" i="12"/>
  <c r="Q71" i="12"/>
  <c r="U71" i="12"/>
  <c r="G72" i="12"/>
  <c r="I72" i="12"/>
  <c r="K72" i="12"/>
  <c r="M72" i="12"/>
  <c r="O72" i="12"/>
  <c r="Q72" i="12"/>
  <c r="U72" i="12"/>
  <c r="G73" i="12"/>
  <c r="M73" i="12" s="1"/>
  <c r="I73" i="12"/>
  <c r="K73" i="12"/>
  <c r="O73" i="12"/>
  <c r="Q73" i="12"/>
  <c r="U73" i="12"/>
  <c r="G75" i="12"/>
  <c r="M75" i="12" s="1"/>
  <c r="I75" i="12"/>
  <c r="K75" i="12"/>
  <c r="O75" i="12"/>
  <c r="Q75" i="12"/>
  <c r="U75" i="12"/>
  <c r="G76" i="12"/>
  <c r="I76" i="12"/>
  <c r="K76" i="12"/>
  <c r="M76" i="12"/>
  <c r="O76" i="12"/>
  <c r="Q76" i="12"/>
  <c r="U76" i="12"/>
  <c r="G77" i="12"/>
  <c r="M77" i="12" s="1"/>
  <c r="I77" i="12"/>
  <c r="K77" i="12"/>
  <c r="O77" i="12"/>
  <c r="Q77" i="12"/>
  <c r="U77" i="12"/>
  <c r="G78" i="12"/>
  <c r="I78" i="12"/>
  <c r="K78" i="12"/>
  <c r="M78" i="12"/>
  <c r="O78" i="12"/>
  <c r="Q78" i="12"/>
  <c r="U78" i="12"/>
  <c r="G79" i="12"/>
  <c r="M79" i="12" s="1"/>
  <c r="I79" i="12"/>
  <c r="K79" i="12"/>
  <c r="O79" i="12"/>
  <c r="Q79" i="12"/>
  <c r="U79" i="12"/>
  <c r="G80" i="12"/>
  <c r="I80" i="12"/>
  <c r="K80" i="12"/>
  <c r="M80" i="12"/>
  <c r="O80" i="12"/>
  <c r="Q80" i="12"/>
  <c r="U80" i="12"/>
  <c r="G82" i="12"/>
  <c r="I82" i="12"/>
  <c r="K82" i="12"/>
  <c r="M82" i="12"/>
  <c r="O82" i="12"/>
  <c r="Q82" i="12"/>
  <c r="U82" i="12"/>
  <c r="G83" i="12"/>
  <c r="M83" i="12" s="1"/>
  <c r="I83" i="12"/>
  <c r="K83" i="12"/>
  <c r="O83" i="12"/>
  <c r="Q83" i="12"/>
  <c r="U83" i="12"/>
  <c r="G84" i="12"/>
  <c r="M84" i="12" s="1"/>
  <c r="I84" i="12"/>
  <c r="K84" i="12"/>
  <c r="O84" i="12"/>
  <c r="Q84" i="12"/>
  <c r="U84" i="12"/>
  <c r="G85" i="12"/>
  <c r="M85" i="12" s="1"/>
  <c r="I85" i="12"/>
  <c r="K85" i="12"/>
  <c r="O85" i="12"/>
  <c r="Q85" i="12"/>
  <c r="U85" i="12"/>
  <c r="G86" i="12"/>
  <c r="I86" i="12"/>
  <c r="K86" i="12"/>
  <c r="M86" i="12"/>
  <c r="O86" i="12"/>
  <c r="Q86" i="12"/>
  <c r="U86" i="12"/>
  <c r="G87" i="12"/>
  <c r="M87" i="12" s="1"/>
  <c r="I87" i="12"/>
  <c r="K87" i="12"/>
  <c r="O87" i="12"/>
  <c r="Q87" i="12"/>
  <c r="U87" i="12"/>
  <c r="G88" i="12"/>
  <c r="I88" i="12"/>
  <c r="K88" i="12"/>
  <c r="M88" i="12"/>
  <c r="O88" i="12"/>
  <c r="Q88" i="12"/>
  <c r="U88" i="12"/>
  <c r="G89" i="12"/>
  <c r="M89" i="12" s="1"/>
  <c r="I89" i="12"/>
  <c r="K89" i="12"/>
  <c r="O89" i="12"/>
  <c r="Q89" i="12"/>
  <c r="U89" i="12"/>
  <c r="G90" i="12"/>
  <c r="M90" i="12" s="1"/>
  <c r="I90" i="12"/>
  <c r="K90" i="12"/>
  <c r="O90" i="12"/>
  <c r="Q90" i="12"/>
  <c r="U90" i="12"/>
  <c r="G91" i="12"/>
  <c r="M91" i="12" s="1"/>
  <c r="I91" i="12"/>
  <c r="K91" i="12"/>
  <c r="O91" i="12"/>
  <c r="Q91" i="12"/>
  <c r="U91" i="12"/>
  <c r="G92" i="12"/>
  <c r="I92" i="12"/>
  <c r="K92" i="12"/>
  <c r="M92" i="12"/>
  <c r="O92" i="12"/>
  <c r="Q92" i="12"/>
  <c r="U92" i="12"/>
  <c r="G93" i="12"/>
  <c r="M93" i="12" s="1"/>
  <c r="I93" i="12"/>
  <c r="K93" i="12"/>
  <c r="O93" i="12"/>
  <c r="Q93" i="12"/>
  <c r="U93" i="12"/>
  <c r="G94" i="12"/>
  <c r="M94" i="12" s="1"/>
  <c r="I94" i="12"/>
  <c r="K94" i="12"/>
  <c r="O94" i="12"/>
  <c r="Q94" i="12"/>
  <c r="U94" i="12"/>
  <c r="G95" i="12"/>
  <c r="M95" i="12" s="1"/>
  <c r="I95" i="12"/>
  <c r="K95" i="12"/>
  <c r="O95" i="12"/>
  <c r="Q95" i="12"/>
  <c r="U95" i="12"/>
  <c r="G97" i="12"/>
  <c r="G96" i="12" s="1"/>
  <c r="I60" i="1" s="1"/>
  <c r="I97" i="12"/>
  <c r="K97" i="12"/>
  <c r="O97" i="12"/>
  <c r="Q97" i="12"/>
  <c r="U97" i="12"/>
  <c r="G98" i="12"/>
  <c r="I98" i="12"/>
  <c r="K98" i="12"/>
  <c r="M98" i="12"/>
  <c r="O98" i="12"/>
  <c r="Q98" i="12"/>
  <c r="U98" i="12"/>
  <c r="G99" i="12"/>
  <c r="M99" i="12" s="1"/>
  <c r="I99" i="12"/>
  <c r="K99" i="12"/>
  <c r="O99" i="12"/>
  <c r="Q99" i="12"/>
  <c r="U99" i="12"/>
  <c r="G100" i="12"/>
  <c r="M100" i="12" s="1"/>
  <c r="I100" i="12"/>
  <c r="K100" i="12"/>
  <c r="O100" i="12"/>
  <c r="Q100" i="12"/>
  <c r="U100" i="12"/>
  <c r="G101" i="12"/>
  <c r="M101" i="12" s="1"/>
  <c r="I101" i="12"/>
  <c r="K101" i="12"/>
  <c r="O101" i="12"/>
  <c r="Q101" i="12"/>
  <c r="U101" i="12"/>
  <c r="G102" i="12"/>
  <c r="I102" i="12"/>
  <c r="K102" i="12"/>
  <c r="M102" i="12"/>
  <c r="O102" i="12"/>
  <c r="Q102" i="12"/>
  <c r="U102" i="12"/>
  <c r="G103" i="12"/>
  <c r="M103" i="12" s="1"/>
  <c r="I103" i="12"/>
  <c r="K103" i="12"/>
  <c r="O103" i="12"/>
  <c r="Q103" i="12"/>
  <c r="U103" i="12"/>
  <c r="G104" i="12"/>
  <c r="I104" i="12"/>
  <c r="K104" i="12"/>
  <c r="M104" i="12"/>
  <c r="O104" i="12"/>
  <c r="Q104" i="12"/>
  <c r="U104" i="12"/>
  <c r="G106" i="12"/>
  <c r="M106" i="12" s="1"/>
  <c r="I106" i="12"/>
  <c r="K106" i="12"/>
  <c r="O106" i="12"/>
  <c r="Q106" i="12"/>
  <c r="U106" i="12"/>
  <c r="G107" i="12"/>
  <c r="M107" i="12" s="1"/>
  <c r="I107" i="12"/>
  <c r="K107" i="12"/>
  <c r="O107" i="12"/>
  <c r="Q107" i="12"/>
  <c r="U107" i="12"/>
  <c r="G108" i="12"/>
  <c r="I108" i="12"/>
  <c r="K108" i="12"/>
  <c r="M108" i="12"/>
  <c r="O108" i="12"/>
  <c r="Q108" i="12"/>
  <c r="U108" i="12"/>
  <c r="G109" i="12"/>
  <c r="M109" i="12" s="1"/>
  <c r="I109" i="12"/>
  <c r="K109" i="12"/>
  <c r="O109" i="12"/>
  <c r="O105" i="12" s="1"/>
  <c r="Q109" i="12"/>
  <c r="U109" i="12"/>
  <c r="G110" i="12"/>
  <c r="M110" i="12" s="1"/>
  <c r="I110" i="12"/>
  <c r="K110" i="12"/>
  <c r="O110" i="12"/>
  <c r="Q110" i="12"/>
  <c r="U110" i="12"/>
  <c r="G111" i="12"/>
  <c r="M111" i="12" s="1"/>
  <c r="I111" i="12"/>
  <c r="K111" i="12"/>
  <c r="O111" i="12"/>
  <c r="Q111" i="12"/>
  <c r="U111" i="12"/>
  <c r="G113" i="12"/>
  <c r="G112" i="12" s="1"/>
  <c r="I62" i="1" s="1"/>
  <c r="I113" i="12"/>
  <c r="K113" i="12"/>
  <c r="O113" i="12"/>
  <c r="Q113" i="12"/>
  <c r="U113" i="12"/>
  <c r="G114" i="12"/>
  <c r="I114" i="12"/>
  <c r="K114" i="12"/>
  <c r="M114" i="12"/>
  <c r="O114" i="12"/>
  <c r="Q114" i="12"/>
  <c r="U114" i="12"/>
  <c r="G115" i="12"/>
  <c r="M115" i="12" s="1"/>
  <c r="I115" i="12"/>
  <c r="K115" i="12"/>
  <c r="O115" i="12"/>
  <c r="Q115" i="12"/>
  <c r="U115" i="12"/>
  <c r="G116" i="12"/>
  <c r="M116" i="12" s="1"/>
  <c r="I116" i="12"/>
  <c r="K116" i="12"/>
  <c r="O116" i="12"/>
  <c r="Q116" i="12"/>
  <c r="U116" i="12"/>
  <c r="G117" i="12"/>
  <c r="M117" i="12" s="1"/>
  <c r="I117" i="12"/>
  <c r="K117" i="12"/>
  <c r="O117" i="12"/>
  <c r="Q117" i="12"/>
  <c r="U117" i="12"/>
  <c r="G118" i="12"/>
  <c r="I118" i="12"/>
  <c r="K118" i="12"/>
  <c r="M118" i="12"/>
  <c r="O118" i="12"/>
  <c r="Q118" i="12"/>
  <c r="U118" i="12"/>
  <c r="G119" i="12"/>
  <c r="M119" i="12" s="1"/>
  <c r="I119" i="12"/>
  <c r="K119" i="12"/>
  <c r="O119" i="12"/>
  <c r="Q119" i="12"/>
  <c r="U119" i="12"/>
  <c r="G121" i="12"/>
  <c r="G120" i="12" s="1"/>
  <c r="I63" i="1" s="1"/>
  <c r="I121" i="12"/>
  <c r="I120" i="12" s="1"/>
  <c r="K121" i="12"/>
  <c r="K120" i="12" s="1"/>
  <c r="O121" i="12"/>
  <c r="O120" i="12" s="1"/>
  <c r="Q121" i="12"/>
  <c r="Q120" i="12" s="1"/>
  <c r="U121" i="12"/>
  <c r="U120" i="12" s="1"/>
  <c r="G123" i="12"/>
  <c r="M123" i="12" s="1"/>
  <c r="M122" i="12" s="1"/>
  <c r="I123" i="12"/>
  <c r="K123" i="12"/>
  <c r="K122" i="12" s="1"/>
  <c r="O123" i="12"/>
  <c r="O122" i="12" s="1"/>
  <c r="Q123" i="12"/>
  <c r="U123" i="12"/>
  <c r="G124" i="12"/>
  <c r="I124" i="12"/>
  <c r="K124" i="12"/>
  <c r="M124" i="12"/>
  <c r="O124" i="12"/>
  <c r="Q124" i="12"/>
  <c r="U124" i="12"/>
  <c r="G125" i="12"/>
  <c r="M125" i="12" s="1"/>
  <c r="I125" i="12"/>
  <c r="K125" i="12"/>
  <c r="O125" i="12"/>
  <c r="Q125" i="12"/>
  <c r="U125" i="12"/>
  <c r="G127" i="12"/>
  <c r="M127" i="12" s="1"/>
  <c r="M126" i="12" s="1"/>
  <c r="I127" i="12"/>
  <c r="I126" i="12" s="1"/>
  <c r="K127" i="12"/>
  <c r="K126" i="12" s="1"/>
  <c r="O127" i="12"/>
  <c r="O126" i="12" s="1"/>
  <c r="Q127" i="12"/>
  <c r="Q126" i="12" s="1"/>
  <c r="U127" i="12"/>
  <c r="U126" i="12" s="1"/>
  <c r="Q128" i="12"/>
  <c r="G129" i="12"/>
  <c r="G128" i="12" s="1"/>
  <c r="I66" i="1" s="1"/>
  <c r="I18" i="1" s="1"/>
  <c r="I129" i="12"/>
  <c r="I128" i="12" s="1"/>
  <c r="K129" i="12"/>
  <c r="K128" i="12" s="1"/>
  <c r="O129" i="12"/>
  <c r="O128" i="12" s="1"/>
  <c r="Q129" i="12"/>
  <c r="U129" i="12"/>
  <c r="U128" i="12" s="1"/>
  <c r="I130" i="12"/>
  <c r="Q130" i="12"/>
  <c r="G131" i="12"/>
  <c r="M131" i="12" s="1"/>
  <c r="M130" i="12" s="1"/>
  <c r="I131" i="12"/>
  <c r="K131" i="12"/>
  <c r="K130" i="12" s="1"/>
  <c r="O131" i="12"/>
  <c r="O130" i="12" s="1"/>
  <c r="Q131" i="12"/>
  <c r="U131" i="12"/>
  <c r="U130" i="12" s="1"/>
  <c r="I20" i="1"/>
  <c r="G27" i="1"/>
  <c r="J28" i="1"/>
  <c r="J26" i="1"/>
  <c r="G38" i="1"/>
  <c r="F38" i="1"/>
  <c r="H32" i="1"/>
  <c r="J23" i="1"/>
  <c r="J24" i="1"/>
  <c r="J25" i="1"/>
  <c r="J27" i="1"/>
  <c r="E24" i="1"/>
  <c r="E26" i="1"/>
  <c r="K53" i="12" l="1"/>
  <c r="O81" i="12"/>
  <c r="K81" i="12"/>
  <c r="Q112" i="12"/>
  <c r="I81" i="12"/>
  <c r="O53" i="12"/>
  <c r="K14" i="12"/>
  <c r="U81" i="12"/>
  <c r="Q33" i="12"/>
  <c r="I33" i="12"/>
  <c r="Q81" i="12"/>
  <c r="Q96" i="12"/>
  <c r="Q74" i="12"/>
  <c r="U48" i="12"/>
  <c r="O25" i="12"/>
  <c r="U96" i="12"/>
  <c r="I74" i="12"/>
  <c r="O48" i="12"/>
  <c r="U33" i="12"/>
  <c r="H39" i="1"/>
  <c r="H40" i="1" s="1"/>
  <c r="K48" i="12"/>
  <c r="U10" i="12"/>
  <c r="K33" i="12"/>
  <c r="O29" i="12"/>
  <c r="O14" i="12"/>
  <c r="K96" i="12"/>
  <c r="O74" i="12"/>
  <c r="Q53" i="12"/>
  <c r="O10" i="12"/>
  <c r="U112" i="12"/>
  <c r="U105" i="12"/>
  <c r="O96" i="12"/>
  <c r="U74" i="12"/>
  <c r="I112" i="12"/>
  <c r="I96" i="12"/>
  <c r="K112" i="12"/>
  <c r="K105" i="12"/>
  <c r="I53" i="12"/>
  <c r="Q29" i="12"/>
  <c r="Q10" i="12"/>
  <c r="Q48" i="12"/>
  <c r="I29" i="12"/>
  <c r="U20" i="12"/>
  <c r="I10" i="12"/>
  <c r="Q105" i="12"/>
  <c r="I122" i="12"/>
  <c r="U14" i="12"/>
  <c r="I48" i="12"/>
  <c r="O33" i="12"/>
  <c r="O20" i="12"/>
  <c r="K74" i="12"/>
  <c r="K10" i="12"/>
  <c r="O112" i="12"/>
  <c r="M74" i="12"/>
  <c r="Q122" i="12"/>
  <c r="U122" i="12"/>
  <c r="I105" i="12"/>
  <c r="U53" i="12"/>
  <c r="K20" i="12"/>
  <c r="G28" i="1"/>
  <c r="G24" i="1"/>
  <c r="G29" i="1" s="1"/>
  <c r="M25" i="12"/>
  <c r="M14" i="12"/>
  <c r="M81" i="12"/>
  <c r="M105" i="12"/>
  <c r="M53" i="12"/>
  <c r="M33" i="12"/>
  <c r="M29" i="12"/>
  <c r="G105" i="12"/>
  <c r="I61" i="1" s="1"/>
  <c r="G81" i="12"/>
  <c r="I59" i="1" s="1"/>
  <c r="G53" i="12"/>
  <c r="I57" i="1" s="1"/>
  <c r="I17" i="1" s="1"/>
  <c r="G33" i="12"/>
  <c r="I54" i="1" s="1"/>
  <c r="G29" i="12"/>
  <c r="I53" i="1" s="1"/>
  <c r="M12" i="12"/>
  <c r="M10" i="12" s="1"/>
  <c r="G130" i="12"/>
  <c r="I67" i="1" s="1"/>
  <c r="I19" i="1" s="1"/>
  <c r="M129" i="12"/>
  <c r="M128" i="12" s="1"/>
  <c r="G126" i="12"/>
  <c r="I65" i="1" s="1"/>
  <c r="G122" i="12"/>
  <c r="I64" i="1" s="1"/>
  <c r="M121" i="12"/>
  <c r="M120" i="12" s="1"/>
  <c r="M113" i="12"/>
  <c r="M112" i="12" s="1"/>
  <c r="M97" i="12"/>
  <c r="M96" i="12" s="1"/>
  <c r="G74" i="12"/>
  <c r="I58" i="1" s="1"/>
  <c r="M49" i="12"/>
  <c r="M48" i="12" s="1"/>
  <c r="G46" i="12"/>
  <c r="I55" i="1" s="1"/>
  <c r="G14" i="12"/>
  <c r="I49" i="1" s="1"/>
  <c r="I68" i="1" s="1"/>
  <c r="M22" i="12"/>
  <c r="M20" i="12" s="1"/>
  <c r="I39" i="1"/>
  <c r="I40" i="1" s="1"/>
  <c r="J39" i="1" s="1"/>
  <c r="J40" i="1" s="1"/>
  <c r="I16" i="1" l="1"/>
  <c r="I21" i="1" s="1"/>
  <c r="G135" i="12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<sst xmlns="http://schemas.openxmlformats.org/spreadsheetml/2006/main" count="680" uniqueCount="347">
  <si>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</si>
  <si>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</si>
  <si>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</si>
  <si>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</si>
  <si>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</si>
  <si>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</si>
  <si>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</si>
  <si>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</si>
  <si>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</si>
  <si>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</si>
  <si>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</si>
  <si>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</si>
  <si>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</si>
  <si>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</si>
  <si>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</si>
  <si>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</si>
  <si>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</si>
  <si>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</si>
  <si>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</si>
  <si>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</si>
  <si>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</si>
  <si>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</si>
  <si>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</si>
  <si>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</si>
  <si>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</si>
  <si>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</si>
  <si>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</si>
  <si>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</si>
  <si>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</si>
  <si>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</si>
  <si>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</si>
  <si>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</si>
  <si>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</si>
  <si>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</si>
  <si>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</si>
  <si>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</si>
  <si>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</si>
  <si>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</si>
  <si>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</si>
  <si>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</si>
  <si>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</si>
  <si>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</si>
  <si>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</si>
  <si>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Brno</t>
  </si>
  <si>
    <t>Rozpočet:</t>
  </si>
  <si>
    <t>Misto</t>
  </si>
  <si>
    <t>Oprava Stavební 9, byt č.17</t>
  </si>
  <si>
    <t>Statutární město Brno</t>
  </si>
  <si>
    <t>Dominikánské náměstí 196/1</t>
  </si>
  <si>
    <t>Brno-Brno město</t>
  </si>
  <si>
    <t>60200</t>
  </si>
  <si>
    <t>44992785</t>
  </si>
  <si>
    <t>Rozpočet</t>
  </si>
  <si>
    <t>Celkem za stavbu</t>
  </si>
  <si>
    <t>CZK</t>
  </si>
  <si>
    <t>Rekapitulace dílů</t>
  </si>
  <si>
    <t>Typ dílu</t>
  </si>
  <si>
    <t>3</t>
  </si>
  <si>
    <t>Svislé a kompletní konstrukce</t>
  </si>
  <si>
    <t>60</t>
  </si>
  <si>
    <t>Úpravy povrchů, omítky</t>
  </si>
  <si>
    <t>61</t>
  </si>
  <si>
    <t>Upravy povrchů vnitřní</t>
  </si>
  <si>
    <t>63</t>
  </si>
  <si>
    <t>Podlahy a podlahové konstrukce</t>
  </si>
  <si>
    <t>64</t>
  </si>
  <si>
    <t>Výplně otvorů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</si>
  <si>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</si>
  <si>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</si>
  <si>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</si>
  <si>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</si>
  <si>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</si>
  <si>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</si>
  <si>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</si>
  <si>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</si>
  <si>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</si>
  <si>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</si>
  <si>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725</t>
  </si>
  <si>
    <t>Zařizovací předměty</t>
  </si>
  <si>
    <t>762</t>
  </si>
  <si>
    <t>Konstrukce tesařské</t>
  </si>
  <si>
    <t>766</t>
  </si>
  <si>
    <t>Konstrukce truhlářské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</si>
  <si>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</si>
  <si>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</si>
  <si>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</si>
  <si>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</si>
  <si>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</si>
  <si>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</si>
  <si>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</si>
  <si>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</si>
  <si>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</si>
  <si>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</si>
  <si>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785</t>
  </si>
  <si>
    <t>Tapety</t>
  </si>
  <si>
    <t>M65</t>
  </si>
  <si>
    <t>Elektroinstalace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</si>
  <si>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</si>
  <si>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</si>
  <si>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</si>
  <si>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</si>
  <si>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</si>
  <si>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</si>
  <si>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</si>
  <si>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</si>
  <si>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</si>
  <si>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</si>
  <si>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</si>
  <si>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</si>
  <si>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</si>
  <si>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</si>
  <si>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</si>
  <si>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</si>
  <si>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</si>
  <si>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</si>
  <si>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</si>
  <si>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</si>
  <si>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</si>
  <si>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</si>
  <si>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</si>
  <si>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</si>
  <si>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</si>
  <si>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</si>
  <si>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</si>
  <si>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</si>
  <si>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</si>
  <si>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346244351RT2</t>
  </si>
  <si>
    <t>Obezdívka koupelnových van tl. 6,5 cm, s použitím suché maltové směsi</t>
  </si>
  <si>
    <t>m2</t>
  </si>
  <si>
    <t>POL1_0</t>
  </si>
  <si>
    <t>602011102R00</t>
  </si>
  <si>
    <t>Postřik cementový Cemix 052, ručně</t>
  </si>
  <si>
    <t>602011112RT3</t>
  </si>
  <si>
    <t>Omítka jádrová Cemix 082, ručně, tloušťka vrstvy 15 mm</t>
  </si>
  <si>
    <t>28349014R</t>
  </si>
  <si>
    <t>Dvířka revizní plná SI 3030 rozměr 300x300 mm</t>
  </si>
  <si>
    <t>kus</t>
  </si>
  <si>
    <t>POL3_0</t>
  </si>
  <si>
    <t>611421121RT2</t>
  </si>
  <si>
    <t>Oprava váp. omítek stropů do 5% plochy - hladkých, s použitím suché maltové směsi</t>
  </si>
  <si>
    <t>612421221R00</t>
  </si>
  <si>
    <t>Oprava vápen.omítek stěn do 10 % pl. - hladkých</t>
  </si>
  <si>
    <t>611403380R00</t>
  </si>
  <si>
    <t>Hrubá výplň rýh ve stropech do 3x3 cm maltou z SMS</t>
  </si>
  <si>
    <t>m</t>
  </si>
  <si>
    <t>612403385R00</t>
  </si>
  <si>
    <t>Hrubá výplň rýh ve stěnách do 10x5 cm maltou z SMS</t>
  </si>
  <si>
    <t>612403380R00</t>
  </si>
  <si>
    <t>Hrubá výplň rýh ve stěnách do 3x3 cm maltou ze SMS</t>
  </si>
  <si>
    <t>632411105RT2</t>
  </si>
  <si>
    <t>Samonivelační sterka Cemix,30Mp</t>
  </si>
  <si>
    <t>632412140R00</t>
  </si>
  <si>
    <t>Potěr ze SMS Hasit, ruční zpracování, tl. 40 mm</t>
  </si>
  <si>
    <t>642942111RU4</t>
  </si>
  <si>
    <t>Osazení zárubní dveřních ocelových, pl. do 2,5 m2, včetně dodávky zárubně  80 x 197 x 16 cm</t>
  </si>
  <si>
    <t>952901110R00</t>
  </si>
  <si>
    <t>Čištění mytím vnějších ploch oken a dveří</t>
  </si>
  <si>
    <t>952902110R00</t>
  </si>
  <si>
    <t>Čištění zametáním v místnostech a chodbách</t>
  </si>
  <si>
    <t>953943111R00</t>
  </si>
  <si>
    <t>Osazení revizních dvířek vana</t>
  </si>
  <si>
    <t>965044121R00</t>
  </si>
  <si>
    <t>Bourání podkladů bet., tl. 4 cm, s rabic.pletivem</t>
  </si>
  <si>
    <t>965081713R00</t>
  </si>
  <si>
    <t>Bourání dlažeb keramických tl.10 mm, nad 1 m2</t>
  </si>
  <si>
    <t>965081702R00</t>
  </si>
  <si>
    <t xml:space="preserve">Bourání soklíků z dlažeb keramických </t>
  </si>
  <si>
    <t>978059531R00</t>
  </si>
  <si>
    <t>Odsekání vnitřních obkladů stěn nad 2 m2</t>
  </si>
  <si>
    <t>978071221R00</t>
  </si>
  <si>
    <t>Odsekání omítky a izolace lepenk. svislé nad 1 m2</t>
  </si>
  <si>
    <t>974031133R00</t>
  </si>
  <si>
    <t>Vysekání rýh ve zdi cihelné 5 x 10 cm</t>
  </si>
  <si>
    <t>974031121R00</t>
  </si>
  <si>
    <t>Vysekání rýh ve zdi cihelné 3 x 3 cm</t>
  </si>
  <si>
    <t>974052313R00</t>
  </si>
  <si>
    <t>Frézování drážky do 30x30 mm, strop,cihel.tvárnice</t>
  </si>
  <si>
    <t>979990107R00</t>
  </si>
  <si>
    <t>Poplatek za skládku suti - směs betonu,cihel,dřeva</t>
  </si>
  <si>
    <t>t</t>
  </si>
  <si>
    <t>979011211R00</t>
  </si>
  <si>
    <t>Svislá doprava suti a vybour. hmot za 2.NP nošením</t>
  </si>
  <si>
    <t>979011121R00</t>
  </si>
  <si>
    <t>Příplatek za každé další podlaží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</si>
  <si>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</si>
  <si>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</si>
  <si>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</si>
  <si>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</si>
  <si>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</si>
  <si>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</si>
  <si>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</si>
  <si>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</si>
  <si>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999281111R00</t>
  </si>
  <si>
    <t>Přesun hmot pro opravy a údržbu do výšky 25 m</t>
  </si>
  <si>
    <t>711212201R00</t>
  </si>
  <si>
    <t>Penetrace hloubková FERMACELL 0,20 l/m2</t>
  </si>
  <si>
    <t>711212221R00</t>
  </si>
  <si>
    <t>Stěrka hydroizolační těsnicí hmotou Fermacell</t>
  </si>
  <si>
    <t>711261111R00</t>
  </si>
  <si>
    <t>Izolace proti vodě vodor. izolač. pás do tmelu</t>
  </si>
  <si>
    <t>998711202R00</t>
  </si>
  <si>
    <t>Přesun hmot pro izolace proti vodě, výšky do 12 m</t>
  </si>
  <si>
    <t>725013138RU1</t>
  </si>
  <si>
    <t>Klozet kombi OLYMP,nádrž s armat.odpad svislý,bílý, bez dodávky sedátka</t>
  </si>
  <si>
    <t>soubor</t>
  </si>
  <si>
    <t>725017132R00</t>
  </si>
  <si>
    <t>Umyvadlo na šrouby OLYMP Deep 55 x 42 cm, bílé</t>
  </si>
  <si>
    <t>725018105R00</t>
  </si>
  <si>
    <t>Vana ocelová standardní RIGA 3405.0, dl. 1500 mm</t>
  </si>
  <si>
    <t>725829301RT2</t>
  </si>
  <si>
    <t>Montáž baterie umyv.a dřezové stojánkové, včetně baterie</t>
  </si>
  <si>
    <t>725835111R00</t>
  </si>
  <si>
    <t>Baterie vanová nástěnná ruční, bez příslušenství</t>
  </si>
  <si>
    <t>725839203R00</t>
  </si>
  <si>
    <t>Montáž baterie vanové nástěnné G 1/2</t>
  </si>
  <si>
    <t>725860431R00</t>
  </si>
  <si>
    <t>Přípojka se zpětným a přivzd. ventilem HL 2.1,G 1"</t>
  </si>
  <si>
    <t>725980113R00</t>
  </si>
  <si>
    <t>Dvířka vanová 300 x 300 mm</t>
  </si>
  <si>
    <t>998725103R00</t>
  </si>
  <si>
    <t>Přesun hmot pro zařizovací předměty, výšky do 24 m</t>
  </si>
  <si>
    <t>725110811R00</t>
  </si>
  <si>
    <t>Demontáž klozetů splachovacích</t>
  </si>
  <si>
    <t>725210821R00</t>
  </si>
  <si>
    <t>Demontáž umyvadel bez výtokových armatur</t>
  </si>
  <si>
    <t>725220851R00</t>
  </si>
  <si>
    <t>Demontáž van včetně vybourání obezdezdívky</t>
  </si>
  <si>
    <t>725310823R00</t>
  </si>
  <si>
    <t>Demontáž dřezů 1dílných v kuchyňské sestavě</t>
  </si>
  <si>
    <t>725610810R00</t>
  </si>
  <si>
    <t>Demontáž plynového sporáku</t>
  </si>
  <si>
    <t>725820803R00</t>
  </si>
  <si>
    <t>Demontáž baterie stojánkové do 2-3 otvorů</t>
  </si>
  <si>
    <t>725991811R00</t>
  </si>
  <si>
    <t>Demontáž konzol jednoduchých</t>
  </si>
  <si>
    <t>725991812R00</t>
  </si>
  <si>
    <t>Demontáž konzol zdvojených</t>
  </si>
  <si>
    <t>725820801R00</t>
  </si>
  <si>
    <t>Demontáž baterie nástěnné do G 3/4</t>
  </si>
  <si>
    <t>725840850R00</t>
  </si>
  <si>
    <t>Demontáž baterie sprch.diferenciální G 3/4x1</t>
  </si>
  <si>
    <t>725590813R00</t>
  </si>
  <si>
    <t>Přesun vybour.hmot, zařizovací předměty H 24 m</t>
  </si>
  <si>
    <t>762521812R00</t>
  </si>
  <si>
    <t>Demontáž mezistropu m.č. 008</t>
  </si>
  <si>
    <t>762522812R00</t>
  </si>
  <si>
    <t xml:space="preserve">Demontáž podlah (soklík-kuchyně) </t>
  </si>
  <si>
    <t>762512115R00</t>
  </si>
  <si>
    <t>Položení podlahových desek na pero a drážku</t>
  </si>
  <si>
    <t>60725014R</t>
  </si>
  <si>
    <t>Deska dřevoštěpková OSB 3 N tl. 18 mm</t>
  </si>
  <si>
    <t>762526811R00</t>
  </si>
  <si>
    <t>Demontáž podlah bez polštářů z dřevotřísky do 2 cm</t>
  </si>
  <si>
    <t>998762203R00</t>
  </si>
  <si>
    <t>Přesun hmot pro tesařské konstrukce, výšky do 24 m</t>
  </si>
  <si>
    <t>766421821R00</t>
  </si>
  <si>
    <t>Demontáž obložení stropů m.č. 008</t>
  </si>
  <si>
    <t>766662811R00</t>
  </si>
  <si>
    <t>Demontáž prahů dveří 1křídlových</t>
  </si>
  <si>
    <t>766812840R00</t>
  </si>
  <si>
    <t>Demontáž kuchyňských linek do 2,1 m</t>
  </si>
  <si>
    <t>766825821R00</t>
  </si>
  <si>
    <t>Demontáž vestavěných skříní 2křídlových</t>
  </si>
  <si>
    <t>766825811R00</t>
  </si>
  <si>
    <t>Demontáž vestavěných polic</t>
  </si>
  <si>
    <t>kpl</t>
  </si>
  <si>
    <t>Demontáž pultíku v kuchyni</t>
  </si>
  <si>
    <t>766661112R00</t>
  </si>
  <si>
    <t>Montáž dveří do zárubně,otevíravých 1kř.do 0,8 m</t>
  </si>
  <si>
    <t>61160101R</t>
  </si>
  <si>
    <t>Dveře vnitřní hladké plné 1kř. 60x197 bílé</t>
  </si>
  <si>
    <t>61160603R</t>
  </si>
  <si>
    <t>Dveře vnitřní hladké 2/3 sklo 1kř. 80x197 bílé</t>
  </si>
  <si>
    <t>766670021R00</t>
  </si>
  <si>
    <t>Montáž kliky a štítku</t>
  </si>
  <si>
    <t>766695213R00</t>
  </si>
  <si>
    <t>Montáž prahů dveří jednokřídlových š. nad 10 cm</t>
  </si>
  <si>
    <t>61187358.AR</t>
  </si>
  <si>
    <t>Prah bukový délka 60 cm šířka 12 cm tl. 2 cm</t>
  </si>
  <si>
    <t>61187401R</t>
  </si>
  <si>
    <t>Prah bukový délka 80 cm šířka 15 cm 2 cm</t>
  </si>
  <si>
    <t>998766203R00</t>
  </si>
  <si>
    <t>Přesun hmot pro truhlářské konstr., výšky do 24 m</t>
  </si>
  <si>
    <t>771101101R00</t>
  </si>
  <si>
    <t>Vysávání podlah prům.vysavačem pro pokládku dlažby</t>
  </si>
  <si>
    <t>771101210R00</t>
  </si>
  <si>
    <t>Penetrace podkladu pod dlažby</t>
  </si>
  <si>
    <t>771101310R00</t>
  </si>
  <si>
    <t>Vyčištění keramické dlažby , WC + komora</t>
  </si>
  <si>
    <t>771575107RT5</t>
  </si>
  <si>
    <t>Montáž podlah keram.,režné hladké, tmel, 20x20 cm, Flexkleber (lepidlo), Fugenbund (spár. hmota)</t>
  </si>
  <si>
    <t>771579791R00</t>
  </si>
  <si>
    <t>Příplatek za plochu podlah keram. do 5 m2 jednotl.</t>
  </si>
  <si>
    <t>771578011R00</t>
  </si>
  <si>
    <t>Spára podlaha - stěna, silikonem</t>
  </si>
  <si>
    <t>597643043R</t>
  </si>
  <si>
    <t>Dlaždice 20x20x0,9 cm , Nordic</t>
  </si>
  <si>
    <t>998771203R00</t>
  </si>
  <si>
    <t>Přesun hmot pro podlahy z dlaždic, výšky do 24 m</t>
  </si>
  <si>
    <t>776101101R00</t>
  </si>
  <si>
    <t>Vysávání podlah prům.vysavačem pod povlak.podlahy</t>
  </si>
  <si>
    <t>776101121R00</t>
  </si>
  <si>
    <t>Provedení penetrace podkladu pod.povlak.podlahy</t>
  </si>
  <si>
    <t>776101115R00</t>
  </si>
  <si>
    <t>Vyrovnání podkladů samonivelační hmotou</t>
  </si>
  <si>
    <t>776521200RV1</t>
  </si>
  <si>
    <t>Lepení povlakových podlah z dílců PVC a CV (vinyl), včetně vinylové podlahoviny tl. 2 mm</t>
  </si>
  <si>
    <t>776421100RU1</t>
  </si>
  <si>
    <t>Lepení podlahových soklíků z PVC a vinylu, včetně dodávky soklíku PVC</t>
  </si>
  <si>
    <t>998776203R00</t>
  </si>
  <si>
    <t>Přesun hmot pro podlahy povlakové, výšky do 24 m</t>
  </si>
  <si>
    <t>781101210R00</t>
  </si>
  <si>
    <t>Penetrace podkladu pod obklady</t>
  </si>
  <si>
    <t>781475115R00</t>
  </si>
  <si>
    <t>Obklad vnitřní stěn keramický, do tmele, 25x25 cm</t>
  </si>
  <si>
    <t>781101111R00</t>
  </si>
  <si>
    <t>Vyrovnání podkladu maltou ze SMS tl. do 7 mm</t>
  </si>
  <si>
    <t>781111115R00</t>
  </si>
  <si>
    <t>Otvor v obkladačce diamant.korunkou prům.do 30 mm</t>
  </si>
  <si>
    <t>781111116R00</t>
  </si>
  <si>
    <t>Otvor v obkladačce diamant.korunkou prům.do 90 mm</t>
  </si>
  <si>
    <t>597813605R</t>
  </si>
  <si>
    <t>Obkládačka 20x20 světle béžová lesk, Color One</t>
  </si>
  <si>
    <t>998781203R00</t>
  </si>
  <si>
    <t>Přesun hmot pro obklady keramické, výšky do 24 m</t>
  </si>
  <si>
    <t>783222941RT1</t>
  </si>
  <si>
    <t>Údržba, nátěr syntetický kovových konstr. Roko 2x, 4 radiátory, 5 xzárubně</t>
  </si>
  <si>
    <t>784402801R00</t>
  </si>
  <si>
    <t>Odstranění malby oškrábáním v místnosti H do 3,8 m</t>
  </si>
  <si>
    <t>784498931R00</t>
  </si>
  <si>
    <t xml:space="preserve">Tmelení trhlin v omítce š. do 4 mm akryl. tmelem </t>
  </si>
  <si>
    <t>784195622R00</t>
  </si>
  <si>
    <t>Malba Primalex Mykostop, barva, bez penetrace, 2 x</t>
  </si>
  <si>
    <t>785411800R00</t>
  </si>
  <si>
    <t>Odstranění tapet lepených papírových do 3,8 m</t>
  </si>
  <si>
    <t>650031621R00</t>
  </si>
  <si>
    <t>Elektroinstalace byt 2+1 včetně RZ</t>
  </si>
  <si>
    <t>005231010R</t>
  </si>
  <si>
    <t>Revize plynu  v bytě</t>
  </si>
  <si>
    <t>Soubor</t>
  </si>
  <si>
    <t/>
  </si>
  <si>
    <t>SUM</t>
  </si>
  <si>
    <t>POPUZIV</t>
  </si>
  <si>
    <t>END</t>
  </si>
  <si>
    <t>Provedení nové elektrické instalace bude</t>
  </si>
  <si>
    <t>v souladu s ČSN 332130, edice 3, tabulka 8</t>
  </si>
  <si>
    <t>včetně rozvaděče ČSN 33 2000-4-41 edice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</si>
</sst>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6" fillId="0" borderId="0" xfId="0" applyFont="1" applyBorder="1" applyAlignment="1">
      <alignment vertical="top"/>
    </xf>
    <xf numFmtId="0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vertical="top" shrinkToFit="1"/>
    </xf>
    <xf numFmtId="16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4" fontId="16" fillId="0" borderId="0" xfId="0" applyNumberFormat="1" applyFont="1" applyBorder="1" applyAlignment="1">
      <alignment vertical="top" shrinkToFit="1"/>
    </xf>
    <xf numFmtId="0" fontId="17" fillId="0" borderId="0" xfId="0" applyFont="1" applyAlignment="1">
      <alignment vertical="center"/>
    </xf>
    <xf numFmtId="0" fontId="3" fillId="2" borderId="0" xfId="0" applyFont="1" applyFill="1" applyAlignment="1">
      <alignment horizontal="left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6" t="s">
        <v>39</v>
      </c>
      <c r="B2" s="206"/>
      <c r="C2" s="206"/>
      <c r="D2" s="206"/>
      <c r="E2" s="206"/>
      <c r="F2" s="206"/>
      <c r="G2" s="20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1"/>
  <sheetViews>
    <sheetView showGridLines="0" tabSelected="1" topLeftCell="B15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38" t="s">
        <v>42</v>
      </c>
      <c r="C1" s="239"/>
      <c r="D1" s="239"/>
      <c r="E1" s="239"/>
      <c r="F1" s="239"/>
      <c r="G1" s="239"/>
      <c r="H1" s="239"/>
      <c r="I1" s="239"/>
      <c r="J1" s="240"/>
    </row>
    <row r="2" spans="1:15" ht="23.25" customHeight="1" x14ac:dyDescent="0.2">
      <c r="A2" s="4"/>
      <c r="B2" s="81" t="s">
        <v>40</v>
      </c>
      <c r="C2" s="82"/>
      <c r="D2" s="223" t="s">
        <v>46</v>
      </c>
      <c r="E2" s="224"/>
      <c r="F2" s="224"/>
      <c r="G2" s="224"/>
      <c r="H2" s="224"/>
      <c r="I2" s="224"/>
      <c r="J2" s="225"/>
      <c r="O2" s="2"/>
    </row>
    <row r="3" spans="1:15" ht="23.25" customHeight="1" x14ac:dyDescent="0.2">
      <c r="A3" s="4"/>
      <c r="B3" s="83" t="s">
        <v>45</v>
      </c>
      <c r="C3" s="84"/>
      <c r="D3" s="251" t="s">
        <v>43</v>
      </c>
      <c r="E3" s="252"/>
      <c r="F3" s="252"/>
      <c r="G3" s="252"/>
      <c r="H3" s="252"/>
      <c r="I3" s="252"/>
      <c r="J3" s="253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47</v>
      </c>
      <c r="E5" s="26"/>
      <c r="F5" s="26"/>
      <c r="G5" s="26"/>
      <c r="H5" s="28" t="s">
        <v>33</v>
      </c>
      <c r="I5" s="91" t="s">
        <v>51</v>
      </c>
      <c r="J5" s="11"/>
    </row>
    <row r="6" spans="1:15" ht="15.75" customHeight="1" x14ac:dyDescent="0.2">
      <c r="A6" s="4"/>
      <c r="B6" s="41"/>
      <c r="C6" s="26"/>
      <c r="D6" s="91" t="s">
        <v>48</v>
      </c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 t="s">
        <v>50</v>
      </c>
      <c r="D7" s="80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30"/>
      <c r="E11" s="230"/>
      <c r="F11" s="230"/>
      <c r="G11" s="230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49"/>
      <c r="E12" s="249"/>
      <c r="F12" s="249"/>
      <c r="G12" s="249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50"/>
      <c r="E13" s="250"/>
      <c r="F13" s="250"/>
      <c r="G13" s="250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9"/>
      <c r="F15" s="229"/>
      <c r="G15" s="247"/>
      <c r="H15" s="247"/>
      <c r="I15" s="247" t="s">
        <v>28</v>
      </c>
      <c r="J15" s="248"/>
    </row>
    <row r="16" spans="1:15" ht="23.25" customHeight="1" x14ac:dyDescent="0.2">
      <c r="A16" s="141" t="s">
        <v>23</v>
      </c>
      <c r="B16" s="142" t="s">
        <v>23</v>
      </c>
      <c r="C16" s="58"/>
      <c r="D16" s="59"/>
      <c r="E16" s="226"/>
      <c r="F16" s="227"/>
      <c r="G16" s="226"/>
      <c r="H16" s="227"/>
      <c r="I16" s="226">
        <f>SUMIF(F47:F67,A16,I47:I67)+SUMIF(F47:F67,"PSU",I47:I67)</f>
        <v>0</v>
      </c>
      <c r="J16" s="228"/>
    </row>
    <row r="17" spans="1:10" ht="23.25" customHeight="1" x14ac:dyDescent="0.2">
      <c r="A17" s="141" t="s">
        <v>24</v>
      </c>
      <c r="B17" s="142" t="s">
        <v>24</v>
      </c>
      <c r="C17" s="58"/>
      <c r="D17" s="59"/>
      <c r="E17" s="226"/>
      <c r="F17" s="227"/>
      <c r="G17" s="226"/>
      <c r="H17" s="227"/>
      <c r="I17" s="226">
        <f>SUMIF(F47:F67,A17,I47:I67)</f>
        <v>0</v>
      </c>
      <c r="J17" s="228"/>
    </row>
    <row r="18" spans="1:10" ht="23.25" customHeight="1" x14ac:dyDescent="0.2">
      <c r="A18" s="141" t="s">
        <v>25</v>
      </c>
      <c r="B18" s="142" t="s">
        <v>25</v>
      </c>
      <c r="C18" s="58"/>
      <c r="D18" s="59"/>
      <c r="E18" s="226"/>
      <c r="F18" s="227"/>
      <c r="G18" s="226"/>
      <c r="H18" s="227"/>
      <c r="I18" s="226">
        <f>SUMIF(F47:F67,A18,I47:I67)</f>
        <v>0</v>
      </c>
      <c r="J18" s="228"/>
    </row>
    <row r="19" spans="1:10" ht="23.25" customHeight="1" x14ac:dyDescent="0.2">
      <c r="A19" s="141" t="s">
        <v>97</v>
      </c>
      <c r="B19" s="142" t="s">
        <v>26</v>
      </c>
      <c r="C19" s="58"/>
      <c r="D19" s="59"/>
      <c r="E19" s="226"/>
      <c r="F19" s="227"/>
      <c r="G19" s="226"/>
      <c r="H19" s="227"/>
      <c r="I19" s="226">
        <f>SUMIF(F47:F67,A19,I47:I67)</f>
        <v>0</v>
      </c>
      <c r="J19" s="228"/>
    </row>
    <row r="20" spans="1:10" ht="23.25" customHeight="1" x14ac:dyDescent="0.2">
      <c r="A20" s="141" t="s">
        <v>98</v>
      </c>
      <c r="B20" s="142" t="s">
        <v>27</v>
      </c>
      <c r="C20" s="58"/>
      <c r="D20" s="59"/>
      <c r="E20" s="226"/>
      <c r="F20" s="227"/>
      <c r="G20" s="226"/>
      <c r="H20" s="227"/>
      <c r="I20" s="226">
        <f>SUMIF(F47:F67,A20,I47:I67)</f>
        <v>0</v>
      </c>
      <c r="J20" s="228"/>
    </row>
    <row r="21" spans="1:10" ht="23.25" customHeight="1" x14ac:dyDescent="0.2">
      <c r="A21" s="4"/>
      <c r="B21" s="74" t="s">
        <v>28</v>
      </c>
      <c r="C21" s="75"/>
      <c r="D21" s="76"/>
      <c r="E21" s="236"/>
      <c r="F21" s="245"/>
      <c r="G21" s="236"/>
      <c r="H21" s="245"/>
      <c r="I21" s="236">
        <f>SUM(I16:J20)</f>
        <v>0</v>
      </c>
      <c r="J21" s="237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34">
        <f>ZakladDPHSniVypocet</f>
        <v>0</v>
      </c>
      <c r="H23" s="235"/>
      <c r="I23" s="235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32">
        <f>ZakladDPHSni*SazbaDPH1/100</f>
        <v>0</v>
      </c>
      <c r="H24" s="233"/>
      <c r="I24" s="233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34">
        <f>ZakladDPHZaklVypocet</f>
        <v>0</v>
      </c>
      <c r="H25" s="235"/>
      <c r="I25" s="235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41">
        <f>ZakladDPHZakl*SazbaDPH2/100</f>
        <v>0</v>
      </c>
      <c r="H26" s="242"/>
      <c r="I26" s="242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43">
        <f>0</f>
        <v>0</v>
      </c>
      <c r="H27" s="243"/>
      <c r="I27" s="243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46">
        <f>ZakladDPHSniVypocet+ZakladDPHZaklVypocet</f>
        <v>0</v>
      </c>
      <c r="H28" s="246"/>
      <c r="I28" s="246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44">
        <f>ZakladDPHSni+DPHSni+ZakladDPHZakl+DPHZakl+Zaokrouhleni</f>
        <v>0</v>
      </c>
      <c r="H29" s="244"/>
      <c r="I29" s="244"/>
      <c r="J29" s="119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44321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31" t="s">
        <v>2</v>
      </c>
      <c r="E35" s="231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1</v>
      </c>
      <c r="B39" s="103" t="s">
        <v>52</v>
      </c>
      <c r="C39" s="214" t="s">
        <v>46</v>
      </c>
      <c r="D39" s="215"/>
      <c r="E39" s="215"/>
      <c r="F39" s="108">
        <f>'Rozpočet Pol'!AC135</f>
        <v>0</v>
      </c>
      <c r="G39" s="109">
        <f>'Rozpočet Pol'!AD135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16" t="s">
        <v>53</v>
      </c>
      <c r="C40" s="217"/>
      <c r="D40" s="217"/>
      <c r="E40" s="218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 x14ac:dyDescent="0.25">
      <c r="B44" s="120" t="s">
        <v>55</v>
      </c>
    </row>
    <row r="46" spans="1:10" ht="25.5" customHeight="1" x14ac:dyDescent="0.2">
      <c r="A46" s="121"/>
      <c r="B46" s="125" t="s">
        <v>16</v>
      </c>
      <c r="C46" s="125" t="s">
        <v>5</v>
      </c>
      <c r="D46" s="126"/>
      <c r="E46" s="126"/>
      <c r="F46" s="129" t="s">
        <v>56</v>
      </c>
      <c r="G46" s="129"/>
      <c r="H46" s="129"/>
      <c r="I46" s="219" t="s">
        <v>28</v>
      </c>
      <c r="J46" s="219"/>
    </row>
    <row r="47" spans="1:10" ht="25.5" customHeight="1" x14ac:dyDescent="0.2">
      <c r="A47" s="122"/>
      <c r="B47" s="130" t="s">
        <v>57</v>
      </c>
      <c r="C47" s="221" t="s">
        <v>58</v>
      </c>
      <c r="D47" s="222"/>
      <c r="E47" s="222"/>
      <c r="F47" s="132" t="s">
        <v>23</v>
      </c>
      <c r="G47" s="133"/>
      <c r="H47" s="133"/>
      <c r="I47" s="220">
        <f>'Rozpočet Pol'!G8</f>
        <v>0</v>
      </c>
      <c r="J47" s="220"/>
    </row>
    <row r="48" spans="1:10" ht="25.5" customHeight="1" x14ac:dyDescent="0.2">
      <c r="A48" s="122"/>
      <c r="B48" s="124" t="s">
        <v>59</v>
      </c>
      <c r="C48" s="212" t="s">
        <v>60</v>
      </c>
      <c r="D48" s="213"/>
      <c r="E48" s="213"/>
      <c r="F48" s="134" t="s">
        <v>23</v>
      </c>
      <c r="G48" s="135"/>
      <c r="H48" s="135"/>
      <c r="I48" s="211">
        <f>'Rozpočet Pol'!G10</f>
        <v>0</v>
      </c>
      <c r="J48" s="211"/>
    </row>
    <row r="49" spans="1:10" ht="25.5" customHeight="1" x14ac:dyDescent="0.2">
      <c r="A49" s="122"/>
      <c r="B49" s="124" t="s">
        <v>61</v>
      </c>
      <c r="C49" s="212" t="s">
        <v>62</v>
      </c>
      <c r="D49" s="213"/>
      <c r="E49" s="213"/>
      <c r="F49" s="134" t="s">
        <v>23</v>
      </c>
      <c r="G49" s="135"/>
      <c r="H49" s="135"/>
      <c r="I49" s="211">
        <f>'Rozpočet Pol'!G14</f>
        <v>0</v>
      </c>
      <c r="J49" s="211"/>
    </row>
    <row r="50" spans="1:10" ht="25.5" customHeight="1" x14ac:dyDescent="0.2">
      <c r="A50" s="122"/>
      <c r="B50" s="124" t="s">
        <v>63</v>
      </c>
      <c r="C50" s="212" t="s">
        <v>64</v>
      </c>
      <c r="D50" s="213"/>
      <c r="E50" s="213"/>
      <c r="F50" s="134" t="s">
        <v>23</v>
      </c>
      <c r="G50" s="135"/>
      <c r="H50" s="135"/>
      <c r="I50" s="211">
        <f>'Rozpočet Pol'!G20</f>
        <v>0</v>
      </c>
      <c r="J50" s="211"/>
    </row>
    <row r="51" spans="1:10" ht="25.5" customHeight="1" x14ac:dyDescent="0.2">
      <c r="A51" s="122"/>
      <c r="B51" s="124" t="s">
        <v>65</v>
      </c>
      <c r="C51" s="212" t="s">
        <v>66</v>
      </c>
      <c r="D51" s="213"/>
      <c r="E51" s="213"/>
      <c r="F51" s="134" t="s">
        <v>23</v>
      </c>
      <c r="G51" s="135"/>
      <c r="H51" s="135"/>
      <c r="I51" s="211">
        <f>'Rozpočet Pol'!G23</f>
        <v>0</v>
      </c>
      <c r="J51" s="211"/>
    </row>
    <row r="52" spans="1:10" ht="25.5" customHeight="1" x14ac:dyDescent="0.2">
      <c r="A52" s="122"/>
      <c r="B52" s="124" t="s">
        <v>67</v>
      </c>
      <c r="C52" s="212" t="s">
        <v>68</v>
      </c>
      <c r="D52" s="213"/>
      <c r="E52" s="213"/>
      <c r="F52" s="134" t="s">
        <v>23</v>
      </c>
      <c r="G52" s="135"/>
      <c r="H52" s="135"/>
      <c r="I52" s="211">
        <f>'Rozpočet Pol'!G25</f>
        <v>0</v>
      </c>
      <c r="J52" s="211"/>
    </row>
    <row r="53" spans="1:10" ht="25.5" customHeight="1" x14ac:dyDescent="0.2">
      <c r="A53" s="122"/>
      <c r="B53" s="124" t="s">
        <v>69</v>
      </c>
      <c r="C53" s="212" t="s">
        <v>70</v>
      </c>
      <c r="D53" s="213"/>
      <c r="E53" s="213"/>
      <c r="F53" s="134" t="s">
        <v>23</v>
      </c>
      <c r="G53" s="135"/>
      <c r="H53" s="135"/>
      <c r="I53" s="211">
        <f>'Rozpočet Pol'!G29</f>
        <v>0</v>
      </c>
      <c r="J53" s="211"/>
    </row>
    <row r="54" spans="1:10" ht="25.5" customHeight="1" x14ac:dyDescent="0.2">
      <c r="A54" s="122"/>
      <c r="B54" s="124" t="s">
        <v>71</v>
      </c>
      <c r="C54" s="212" t="s">
        <v>72</v>
      </c>
      <c r="D54" s="213"/>
      <c r="E54" s="213"/>
      <c r="F54" s="134" t="s">
        <v>23</v>
      </c>
      <c r="G54" s="135"/>
      <c r="H54" s="135"/>
      <c r="I54" s="211">
        <f>'Rozpočet Pol'!G33</f>
        <v>0</v>
      </c>
      <c r="J54" s="211"/>
    </row>
    <row r="55" spans="1:10" ht="25.5" customHeight="1" x14ac:dyDescent="0.2">
      <c r="A55" s="122"/>
      <c r="B55" s="124" t="s">
        <v>73</v>
      </c>
      <c r="C55" s="212" t="s">
        <v>74</v>
      </c>
      <c r="D55" s="213"/>
      <c r="E55" s="213"/>
      <c r="F55" s="134" t="s">
        <v>23</v>
      </c>
      <c r="G55" s="135"/>
      <c r="H55" s="135"/>
      <c r="I55" s="211">
        <f>'Rozpočet Pol'!G46</f>
        <v>0</v>
      </c>
      <c r="J55" s="211"/>
    </row>
    <row r="56" spans="1:10" ht="25.5" customHeight="1" x14ac:dyDescent="0.2">
      <c r="A56" s="122"/>
      <c r="B56" s="124" t="s">
        <v>75</v>
      </c>
      <c r="C56" s="212" t="s">
        <v>76</v>
      </c>
      <c r="D56" s="213"/>
      <c r="E56" s="213"/>
      <c r="F56" s="134" t="s">
        <v>24</v>
      </c>
      <c r="G56" s="135"/>
      <c r="H56" s="135"/>
      <c r="I56" s="211">
        <f>'Rozpočet Pol'!G48</f>
        <v>0</v>
      </c>
      <c r="J56" s="211"/>
    </row>
    <row r="57" spans="1:10" ht="25.5" customHeight="1" x14ac:dyDescent="0.2">
      <c r="A57" s="122"/>
      <c r="B57" s="124" t="s">
        <v>77</v>
      </c>
      <c r="C57" s="212" t="s">
        <v>78</v>
      </c>
      <c r="D57" s="213"/>
      <c r="E57" s="213"/>
      <c r="F57" s="134" t="s">
        <v>24</v>
      </c>
      <c r="G57" s="135"/>
      <c r="H57" s="135"/>
      <c r="I57" s="211">
        <f>'Rozpočet Pol'!G53</f>
        <v>0</v>
      </c>
      <c r="J57" s="211"/>
    </row>
    <row r="58" spans="1:10" ht="25.5" customHeight="1" x14ac:dyDescent="0.2">
      <c r="A58" s="122"/>
      <c r="B58" s="124" t="s">
        <v>79</v>
      </c>
      <c r="C58" s="212" t="s">
        <v>80</v>
      </c>
      <c r="D58" s="213"/>
      <c r="E58" s="213"/>
      <c r="F58" s="134" t="s">
        <v>24</v>
      </c>
      <c r="G58" s="135"/>
      <c r="H58" s="135"/>
      <c r="I58" s="211">
        <f>'Rozpočet Pol'!G74</f>
        <v>0</v>
      </c>
      <c r="J58" s="211"/>
    </row>
    <row r="59" spans="1:10" ht="25.5" customHeight="1" x14ac:dyDescent="0.2">
      <c r="A59" s="122"/>
      <c r="B59" s="124" t="s">
        <v>81</v>
      </c>
      <c r="C59" s="212" t="s">
        <v>82</v>
      </c>
      <c r="D59" s="213"/>
      <c r="E59" s="213"/>
      <c r="F59" s="134" t="s">
        <v>24</v>
      </c>
      <c r="G59" s="135"/>
      <c r="H59" s="135"/>
      <c r="I59" s="211">
        <f>'Rozpočet Pol'!G81</f>
        <v>0</v>
      </c>
      <c r="J59" s="211"/>
    </row>
    <row r="60" spans="1:10" ht="25.5" customHeight="1" x14ac:dyDescent="0.2">
      <c r="A60" s="122"/>
      <c r="B60" s="124" t="s">
        <v>83</v>
      </c>
      <c r="C60" s="212" t="s">
        <v>84</v>
      </c>
      <c r="D60" s="213"/>
      <c r="E60" s="213"/>
      <c r="F60" s="134" t="s">
        <v>24</v>
      </c>
      <c r="G60" s="135"/>
      <c r="H60" s="135"/>
      <c r="I60" s="211">
        <f>'Rozpočet Pol'!G96</f>
        <v>0</v>
      </c>
      <c r="J60" s="211"/>
    </row>
    <row r="61" spans="1:10" ht="25.5" customHeight="1" x14ac:dyDescent="0.2">
      <c r="A61" s="122"/>
      <c r="B61" s="124" t="s">
        <v>85</v>
      </c>
      <c r="C61" s="212" t="s">
        <v>86</v>
      </c>
      <c r="D61" s="213"/>
      <c r="E61" s="213"/>
      <c r="F61" s="134" t="s">
        <v>24</v>
      </c>
      <c r="G61" s="135"/>
      <c r="H61" s="135"/>
      <c r="I61" s="211">
        <f>'Rozpočet Pol'!G105</f>
        <v>0</v>
      </c>
      <c r="J61" s="211"/>
    </row>
    <row r="62" spans="1:10" ht="25.5" customHeight="1" x14ac:dyDescent="0.2">
      <c r="A62" s="122"/>
      <c r="B62" s="124" t="s">
        <v>87</v>
      </c>
      <c r="C62" s="212" t="s">
        <v>88</v>
      </c>
      <c r="D62" s="213"/>
      <c r="E62" s="213"/>
      <c r="F62" s="134" t="s">
        <v>24</v>
      </c>
      <c r="G62" s="135"/>
      <c r="H62" s="135"/>
      <c r="I62" s="211">
        <f>'Rozpočet Pol'!G112</f>
        <v>0</v>
      </c>
      <c r="J62" s="211"/>
    </row>
    <row r="63" spans="1:10" ht="25.5" customHeight="1" x14ac:dyDescent="0.2">
      <c r="A63" s="122"/>
      <c r="B63" s="124" t="s">
        <v>89</v>
      </c>
      <c r="C63" s="212" t="s">
        <v>90</v>
      </c>
      <c r="D63" s="213"/>
      <c r="E63" s="213"/>
      <c r="F63" s="134" t="s">
        <v>24</v>
      </c>
      <c r="G63" s="135"/>
      <c r="H63" s="135"/>
      <c r="I63" s="211">
        <f>'Rozpočet Pol'!G120</f>
        <v>0</v>
      </c>
      <c r="J63" s="211"/>
    </row>
    <row r="64" spans="1:10" ht="25.5" customHeight="1" x14ac:dyDescent="0.2">
      <c r="A64" s="122"/>
      <c r="B64" s="124" t="s">
        <v>91</v>
      </c>
      <c r="C64" s="212" t="s">
        <v>92</v>
      </c>
      <c r="D64" s="213"/>
      <c r="E64" s="213"/>
      <c r="F64" s="134" t="s">
        <v>24</v>
      </c>
      <c r="G64" s="135"/>
      <c r="H64" s="135"/>
      <c r="I64" s="211">
        <f>'Rozpočet Pol'!G122</f>
        <v>0</v>
      </c>
      <c r="J64" s="211"/>
    </row>
    <row r="65" spans="1:10" ht="25.5" customHeight="1" x14ac:dyDescent="0.2">
      <c r="A65" s="122"/>
      <c r="B65" s="124" t="s">
        <v>93</v>
      </c>
      <c r="C65" s="212" t="s">
        <v>94</v>
      </c>
      <c r="D65" s="213"/>
      <c r="E65" s="213"/>
      <c r="F65" s="134" t="s">
        <v>24</v>
      </c>
      <c r="G65" s="135"/>
      <c r="H65" s="135"/>
      <c r="I65" s="211">
        <f>'Rozpočet Pol'!G126</f>
        <v>0</v>
      </c>
      <c r="J65" s="211"/>
    </row>
    <row r="66" spans="1:10" ht="25.5" customHeight="1" x14ac:dyDescent="0.2">
      <c r="A66" s="122"/>
      <c r="B66" s="124" t="s">
        <v>95</v>
      </c>
      <c r="C66" s="212" t="s">
        <v>96</v>
      </c>
      <c r="D66" s="213"/>
      <c r="E66" s="213"/>
      <c r="F66" s="134" t="s">
        <v>25</v>
      </c>
      <c r="G66" s="135"/>
      <c r="H66" s="135"/>
      <c r="I66" s="211">
        <f>'Rozpočet Pol'!G128</f>
        <v>0</v>
      </c>
      <c r="J66" s="211"/>
    </row>
    <row r="67" spans="1:10" ht="25.5" customHeight="1" x14ac:dyDescent="0.2">
      <c r="A67" s="122"/>
      <c r="B67" s="131" t="s">
        <v>97</v>
      </c>
      <c r="C67" s="208" t="s">
        <v>26</v>
      </c>
      <c r="D67" s="209"/>
      <c r="E67" s="209"/>
      <c r="F67" s="136" t="s">
        <v>97</v>
      </c>
      <c r="G67" s="137"/>
      <c r="H67" s="137"/>
      <c r="I67" s="207">
        <f>'Rozpočet Pol'!G130</f>
        <v>0</v>
      </c>
      <c r="J67" s="207"/>
    </row>
    <row r="68" spans="1:10" ht="25.5" customHeight="1" x14ac:dyDescent="0.2">
      <c r="A68" s="123"/>
      <c r="B68" s="127" t="s">
        <v>1</v>
      </c>
      <c r="C68" s="127"/>
      <c r="D68" s="128"/>
      <c r="E68" s="128"/>
      <c r="F68" s="138"/>
      <c r="G68" s="139"/>
      <c r="H68" s="139"/>
      <c r="I68" s="210">
        <f>SUM(I47:I67)</f>
        <v>0</v>
      </c>
      <c r="J68" s="210"/>
    </row>
    <row r="69" spans="1:10" x14ac:dyDescent="0.2">
      <c r="F69" s="140"/>
      <c r="G69" s="96"/>
      <c r="H69" s="140"/>
      <c r="I69" s="96"/>
      <c r="J69" s="96"/>
    </row>
    <row r="70" spans="1:10" x14ac:dyDescent="0.2">
      <c r="F70" s="140"/>
      <c r="G70" s="96"/>
      <c r="H70" s="140"/>
      <c r="I70" s="96"/>
      <c r="J70" s="96"/>
    </row>
    <row r="71" spans="1:10" x14ac:dyDescent="0.2">
      <c r="F71" s="140"/>
      <c r="G71" s="96"/>
      <c r="H71" s="140"/>
      <c r="I71" s="96"/>
      <c r="J71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1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1:J61"/>
    <mergeCell ref="C61:E61"/>
    <mergeCell ref="I62:J62"/>
    <mergeCell ref="C62:E62"/>
    <mergeCell ref="I63:J63"/>
    <mergeCell ref="C63:E63"/>
    <mergeCell ref="I67:J67"/>
    <mergeCell ref="C67:E67"/>
    <mergeCell ref="I68:J68"/>
    <mergeCell ref="I64:J64"/>
    <mergeCell ref="C64:E64"/>
    <mergeCell ref="I65:J65"/>
    <mergeCell ref="C65:E65"/>
    <mergeCell ref="I66:J66"/>
    <mergeCell ref="C66:E6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4" t="s">
        <v>6</v>
      </c>
      <c r="B1" s="254"/>
      <c r="C1" s="255"/>
      <c r="D1" s="254"/>
      <c r="E1" s="254"/>
      <c r="F1" s="254"/>
      <c r="G1" s="254"/>
    </row>
    <row r="2" spans="1:7" ht="24.95" customHeight="1" x14ac:dyDescent="0.2">
      <c r="A2" s="79" t="s">
        <v>41</v>
      </c>
      <c r="B2" s="78"/>
      <c r="C2" s="256"/>
      <c r="D2" s="256"/>
      <c r="E2" s="256"/>
      <c r="F2" s="256"/>
      <c r="G2" s="257"/>
    </row>
    <row r="3" spans="1:7" ht="24.95" hidden="1" customHeight="1" x14ac:dyDescent="0.2">
      <c r="A3" s="79" t="s">
        <v>7</v>
      </c>
      <c r="B3" s="78"/>
      <c r="C3" s="256"/>
      <c r="D3" s="256"/>
      <c r="E3" s="256"/>
      <c r="F3" s="256"/>
      <c r="G3" s="257"/>
    </row>
    <row r="4" spans="1:7" ht="24.95" hidden="1" customHeight="1" x14ac:dyDescent="0.2">
      <c r="A4" s="79" t="s">
        <v>8</v>
      </c>
      <c r="B4" s="78"/>
      <c r="C4" s="256"/>
      <c r="D4" s="256"/>
      <c r="E4" s="256"/>
      <c r="F4" s="256"/>
      <c r="G4" s="257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45"/>
  <sheetViews>
    <sheetView topLeftCell="A111" workbookViewId="0">
      <selection activeCell="C132" sqref="C132:C134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58" t="s">
        <v>6</v>
      </c>
      <c r="B1" s="258"/>
      <c r="C1" s="258"/>
      <c r="D1" s="258"/>
      <c r="E1" s="258"/>
      <c r="F1" s="258"/>
      <c r="G1" s="258"/>
      <c r="AE1" t="s">
        <v>100</v>
      </c>
    </row>
    <row r="2" spans="1:60" ht="24.95" customHeight="1" x14ac:dyDescent="0.2">
      <c r="A2" s="145" t="s">
        <v>99</v>
      </c>
      <c r="B2" s="143"/>
      <c r="C2" s="259" t="s">
        <v>46</v>
      </c>
      <c r="D2" s="260"/>
      <c r="E2" s="260"/>
      <c r="F2" s="260"/>
      <c r="G2" s="261"/>
      <c r="AE2" t="s">
        <v>101</v>
      </c>
    </row>
    <row r="3" spans="1:60" ht="24.95" customHeight="1" x14ac:dyDescent="0.2">
      <c r="A3" s="146" t="s">
        <v>7</v>
      </c>
      <c r="B3" s="144"/>
      <c r="C3" s="262" t="s">
        <v>43</v>
      </c>
      <c r="D3" s="263"/>
      <c r="E3" s="263"/>
      <c r="F3" s="263"/>
      <c r="G3" s="264"/>
      <c r="AE3" t="s">
        <v>102</v>
      </c>
    </row>
    <row r="4" spans="1:60" ht="24.95" hidden="1" customHeight="1" x14ac:dyDescent="0.2">
      <c r="A4" s="146" t="s">
        <v>8</v>
      </c>
      <c r="B4" s="144"/>
      <c r="C4" s="262"/>
      <c r="D4" s="263"/>
      <c r="E4" s="263"/>
      <c r="F4" s="263"/>
      <c r="G4" s="264"/>
      <c r="AE4" t="s">
        <v>103</v>
      </c>
    </row>
    <row r="5" spans="1:60" hidden="1" x14ac:dyDescent="0.2">
      <c r="A5" s="147" t="s">
        <v>104</v>
      </c>
      <c r="B5" s="148"/>
      <c r="C5" s="149"/>
      <c r="D5" s="150"/>
      <c r="E5" s="150"/>
      <c r="F5" s="150"/>
      <c r="G5" s="151"/>
      <c r="AE5" t="s">
        <v>105</v>
      </c>
    </row>
    <row r="7" spans="1:60" ht="38.25" x14ac:dyDescent="0.2">
      <c r="A7" s="156" t="s">
        <v>106</v>
      </c>
      <c r="B7" s="157" t="s">
        <v>107</v>
      </c>
      <c r="C7" s="157" t="s">
        <v>108</v>
      </c>
      <c r="D7" s="156" t="s">
        <v>109</v>
      </c>
      <c r="E7" s="156" t="s">
        <v>110</v>
      </c>
      <c r="F7" s="152" t="s">
        <v>111</v>
      </c>
      <c r="G7" s="173" t="s">
        <v>28</v>
      </c>
      <c r="H7" s="174" t="s">
        <v>29</v>
      </c>
      <c r="I7" s="174" t="s">
        <v>112</v>
      </c>
      <c r="J7" s="174" t="s">
        <v>30</v>
      </c>
      <c r="K7" s="174" t="s">
        <v>113</v>
      </c>
      <c r="L7" s="174" t="s">
        <v>114</v>
      </c>
      <c r="M7" s="174" t="s">
        <v>115</v>
      </c>
      <c r="N7" s="174" t="s">
        <v>116</v>
      </c>
      <c r="O7" s="174" t="s">
        <v>117</v>
      </c>
      <c r="P7" s="174" t="s">
        <v>118</v>
      </c>
      <c r="Q7" s="174" t="s">
        <v>119</v>
      </c>
      <c r="R7" s="174" t="s">
        <v>120</v>
      </c>
      <c r="S7" s="174" t="s">
        <v>121</v>
      </c>
      <c r="T7" s="174" t="s">
        <v>122</v>
      </c>
      <c r="U7" s="159" t="s">
        <v>123</v>
      </c>
    </row>
    <row r="8" spans="1:60" x14ac:dyDescent="0.2">
      <c r="A8" s="175" t="s">
        <v>124</v>
      </c>
      <c r="B8" s="176" t="s">
        <v>57</v>
      </c>
      <c r="C8" s="177" t="s">
        <v>58</v>
      </c>
      <c r="D8" s="178"/>
      <c r="E8" s="179"/>
      <c r="F8" s="180"/>
      <c r="G8" s="180">
        <f>SUMIF(AE9:AE9,"&lt;&gt;NOR",G9:G9)</f>
        <v>0</v>
      </c>
      <c r="H8" s="180"/>
      <c r="I8" s="180">
        <f>SUM(I9:I9)</f>
        <v>0</v>
      </c>
      <c r="J8" s="180"/>
      <c r="K8" s="180">
        <f>SUM(K9:K9)</f>
        <v>0</v>
      </c>
      <c r="L8" s="180"/>
      <c r="M8" s="180">
        <f>SUM(M9:M9)</f>
        <v>0</v>
      </c>
      <c r="N8" s="158"/>
      <c r="O8" s="158">
        <f>SUM(O9:O9)</f>
        <v>0.14033999999999999</v>
      </c>
      <c r="P8" s="158"/>
      <c r="Q8" s="158">
        <f>SUM(Q9:Q9)</f>
        <v>0</v>
      </c>
      <c r="R8" s="158"/>
      <c r="S8" s="158"/>
      <c r="T8" s="175"/>
      <c r="U8" s="158">
        <f>SUM(U9:U9)</f>
        <v>0.91</v>
      </c>
      <c r="AE8" t="s">
        <v>125</v>
      </c>
    </row>
    <row r="9" spans="1:60" ht="22.5" outlineLevel="1" x14ac:dyDescent="0.2">
      <c r="A9" s="154">
        <v>1</v>
      </c>
      <c r="B9" s="160" t="s">
        <v>126</v>
      </c>
      <c r="C9" s="193" t="s">
        <v>127</v>
      </c>
      <c r="D9" s="162" t="s">
        <v>128</v>
      </c>
      <c r="E9" s="168">
        <v>0.97799999999999987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15</v>
      </c>
      <c r="M9" s="171">
        <f>G9*(1+L9/100)</f>
        <v>0</v>
      </c>
      <c r="N9" s="163">
        <v>0.14349999999999999</v>
      </c>
      <c r="O9" s="163">
        <f>ROUND(E9*N9,5)</f>
        <v>0.14033999999999999</v>
      </c>
      <c r="P9" s="163">
        <v>0</v>
      </c>
      <c r="Q9" s="163">
        <f>ROUND(E9*P9,5)</f>
        <v>0</v>
      </c>
      <c r="R9" s="163"/>
      <c r="S9" s="163"/>
      <c r="T9" s="164">
        <v>0.93459999999999999</v>
      </c>
      <c r="U9" s="163">
        <f>ROUND(E9*T9,2)</f>
        <v>0.91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129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x14ac:dyDescent="0.2">
      <c r="A10" s="155" t="s">
        <v>124</v>
      </c>
      <c r="B10" s="161" t="s">
        <v>59</v>
      </c>
      <c r="C10" s="194" t="s">
        <v>60</v>
      </c>
      <c r="D10" s="165"/>
      <c r="E10" s="169"/>
      <c r="F10" s="172"/>
      <c r="G10" s="172">
        <f>SUMIF(AE11:AE13,"&lt;&gt;NOR",G11:G13)</f>
        <v>0</v>
      </c>
      <c r="H10" s="172"/>
      <c r="I10" s="172">
        <f>SUM(I11:I13)</f>
        <v>0</v>
      </c>
      <c r="J10" s="172"/>
      <c r="K10" s="172">
        <f>SUM(K11:K13)</f>
        <v>0</v>
      </c>
      <c r="L10" s="172"/>
      <c r="M10" s="172">
        <f>SUM(M11:M13)</f>
        <v>0</v>
      </c>
      <c r="N10" s="166"/>
      <c r="O10" s="166">
        <f>SUM(O11:O13)</f>
        <v>0.45080000000000003</v>
      </c>
      <c r="P10" s="166"/>
      <c r="Q10" s="166">
        <f>SUM(Q11:Q13)</f>
        <v>0</v>
      </c>
      <c r="R10" s="166"/>
      <c r="S10" s="166"/>
      <c r="T10" s="167"/>
      <c r="U10" s="166">
        <f>SUM(U11:U13)</f>
        <v>7.43</v>
      </c>
      <c r="AE10" t="s">
        <v>125</v>
      </c>
    </row>
    <row r="11" spans="1:60" outlineLevel="1" x14ac:dyDescent="0.2">
      <c r="A11" s="154">
        <v>2</v>
      </c>
      <c r="B11" s="160" t="s">
        <v>130</v>
      </c>
      <c r="C11" s="193" t="s">
        <v>131</v>
      </c>
      <c r="D11" s="162" t="s">
        <v>128</v>
      </c>
      <c r="E11" s="168">
        <v>14.4</v>
      </c>
      <c r="F11" s="170"/>
      <c r="G11" s="171">
        <f>ROUND(E11*F11,2)</f>
        <v>0</v>
      </c>
      <c r="H11" s="170"/>
      <c r="I11" s="171">
        <f>ROUND(E11*H11,2)</f>
        <v>0</v>
      </c>
      <c r="J11" s="170"/>
      <c r="K11" s="171">
        <f>ROUND(E11*J11,2)</f>
        <v>0</v>
      </c>
      <c r="L11" s="171">
        <v>15</v>
      </c>
      <c r="M11" s="171">
        <f>G11*(1+L11/100)</f>
        <v>0</v>
      </c>
      <c r="N11" s="163">
        <v>5.2500000000000003E-3</v>
      </c>
      <c r="O11" s="163">
        <f>ROUND(E11*N11,5)</f>
        <v>7.5600000000000001E-2</v>
      </c>
      <c r="P11" s="163">
        <v>0</v>
      </c>
      <c r="Q11" s="163">
        <f>ROUND(E11*P11,5)</f>
        <v>0</v>
      </c>
      <c r="R11" s="163"/>
      <c r="S11" s="163"/>
      <c r="T11" s="164">
        <v>9.6000000000000002E-2</v>
      </c>
      <c r="U11" s="163">
        <f>ROUND(E11*T11,2)</f>
        <v>1.38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129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ht="22.5" outlineLevel="1" x14ac:dyDescent="0.2">
      <c r="A12" s="154">
        <v>3</v>
      </c>
      <c r="B12" s="160" t="s">
        <v>132</v>
      </c>
      <c r="C12" s="193" t="s">
        <v>133</v>
      </c>
      <c r="D12" s="162" t="s">
        <v>128</v>
      </c>
      <c r="E12" s="168">
        <v>14.4</v>
      </c>
      <c r="F12" s="170"/>
      <c r="G12" s="171">
        <f>ROUND(E12*F12,2)</f>
        <v>0</v>
      </c>
      <c r="H12" s="170"/>
      <c r="I12" s="171">
        <f>ROUND(E12*H12,2)</f>
        <v>0</v>
      </c>
      <c r="J12" s="170"/>
      <c r="K12" s="171">
        <f>ROUND(E12*J12,2)</f>
        <v>0</v>
      </c>
      <c r="L12" s="171">
        <v>15</v>
      </c>
      <c r="M12" s="171">
        <f>G12*(1+L12/100)</f>
        <v>0</v>
      </c>
      <c r="N12" s="163">
        <v>2.5999999999999999E-2</v>
      </c>
      <c r="O12" s="163">
        <f>ROUND(E12*N12,5)</f>
        <v>0.37440000000000001</v>
      </c>
      <c r="P12" s="163">
        <v>0</v>
      </c>
      <c r="Q12" s="163">
        <f>ROUND(E12*P12,5)</f>
        <v>0</v>
      </c>
      <c r="R12" s="163"/>
      <c r="S12" s="163"/>
      <c r="T12" s="164">
        <v>0.42</v>
      </c>
      <c r="U12" s="163">
        <f>ROUND(E12*T12,2)</f>
        <v>6.05</v>
      </c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129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54">
        <v>4</v>
      </c>
      <c r="B13" s="160" t="s">
        <v>134</v>
      </c>
      <c r="C13" s="193" t="s">
        <v>135</v>
      </c>
      <c r="D13" s="162" t="s">
        <v>136</v>
      </c>
      <c r="E13" s="168">
        <v>1</v>
      </c>
      <c r="F13" s="170"/>
      <c r="G13" s="171">
        <f>ROUND(E13*F13,2)</f>
        <v>0</v>
      </c>
      <c r="H13" s="170"/>
      <c r="I13" s="171">
        <f>ROUND(E13*H13,2)</f>
        <v>0</v>
      </c>
      <c r="J13" s="170"/>
      <c r="K13" s="171">
        <f>ROUND(E13*J13,2)</f>
        <v>0</v>
      </c>
      <c r="L13" s="171">
        <v>15</v>
      </c>
      <c r="M13" s="171">
        <f>G13*(1+L13/100)</f>
        <v>0</v>
      </c>
      <c r="N13" s="163">
        <v>8.0000000000000004E-4</v>
      </c>
      <c r="O13" s="163">
        <f>ROUND(E13*N13,5)</f>
        <v>8.0000000000000004E-4</v>
      </c>
      <c r="P13" s="163">
        <v>0</v>
      </c>
      <c r="Q13" s="163">
        <f>ROUND(E13*P13,5)</f>
        <v>0</v>
      </c>
      <c r="R13" s="163"/>
      <c r="S13" s="163"/>
      <c r="T13" s="164">
        <v>0</v>
      </c>
      <c r="U13" s="163">
        <f>ROUND(E13*T13,2)</f>
        <v>0</v>
      </c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137</v>
      </c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x14ac:dyDescent="0.2">
      <c r="A14" s="155" t="s">
        <v>124</v>
      </c>
      <c r="B14" s="161" t="s">
        <v>61</v>
      </c>
      <c r="C14" s="194" t="s">
        <v>62</v>
      </c>
      <c r="D14" s="165"/>
      <c r="E14" s="169"/>
      <c r="F14" s="172"/>
      <c r="G14" s="172">
        <f>SUMIF(AE15:AE19,"&lt;&gt;NOR",G15:G19)</f>
        <v>0</v>
      </c>
      <c r="H14" s="172"/>
      <c r="I14" s="172">
        <f>SUM(I15:I19)</f>
        <v>0</v>
      </c>
      <c r="J14" s="172"/>
      <c r="K14" s="172">
        <f>SUM(K15:K19)</f>
        <v>0</v>
      </c>
      <c r="L14" s="172"/>
      <c r="M14" s="172">
        <f>SUM(M15:M19)</f>
        <v>0</v>
      </c>
      <c r="N14" s="166"/>
      <c r="O14" s="166">
        <f>SUM(O15:O19)</f>
        <v>1.6049500000000001</v>
      </c>
      <c r="P14" s="166"/>
      <c r="Q14" s="166">
        <f>SUM(Q15:Q19)</f>
        <v>0</v>
      </c>
      <c r="R14" s="166"/>
      <c r="S14" s="166"/>
      <c r="T14" s="167"/>
      <c r="U14" s="166">
        <f>SUM(U15:U19)</f>
        <v>43.33</v>
      </c>
      <c r="AE14" t="s">
        <v>125</v>
      </c>
    </row>
    <row r="15" spans="1:60" ht="22.5" outlineLevel="1" x14ac:dyDescent="0.2">
      <c r="A15" s="154">
        <v>5</v>
      </c>
      <c r="B15" s="160" t="s">
        <v>138</v>
      </c>
      <c r="C15" s="193" t="s">
        <v>139</v>
      </c>
      <c r="D15" s="162" t="s">
        <v>128</v>
      </c>
      <c r="E15" s="168">
        <v>96.409949999999995</v>
      </c>
      <c r="F15" s="170"/>
      <c r="G15" s="171">
        <f>ROUND(E15*F15,2)</f>
        <v>0</v>
      </c>
      <c r="H15" s="170"/>
      <c r="I15" s="171">
        <f>ROUND(E15*H15,2)</f>
        <v>0</v>
      </c>
      <c r="J15" s="170"/>
      <c r="K15" s="171">
        <f>ROUND(E15*J15,2)</f>
        <v>0</v>
      </c>
      <c r="L15" s="171">
        <v>15</v>
      </c>
      <c r="M15" s="171">
        <f>G15*(1+L15/100)</f>
        <v>0</v>
      </c>
      <c r="N15" s="163">
        <v>1.9300000000000001E-3</v>
      </c>
      <c r="O15" s="163">
        <f>ROUND(E15*N15,5)</f>
        <v>0.18607000000000001</v>
      </c>
      <c r="P15" s="163">
        <v>0</v>
      </c>
      <c r="Q15" s="163">
        <f>ROUND(E15*P15,5)</f>
        <v>0</v>
      </c>
      <c r="R15" s="163"/>
      <c r="S15" s="163"/>
      <c r="T15" s="164">
        <v>0.10764</v>
      </c>
      <c r="U15" s="163">
        <f>ROUND(E15*T15,2)</f>
        <v>10.38</v>
      </c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129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54">
        <v>6</v>
      </c>
      <c r="B16" s="160" t="s">
        <v>140</v>
      </c>
      <c r="C16" s="193" t="s">
        <v>141</v>
      </c>
      <c r="D16" s="162" t="s">
        <v>128</v>
      </c>
      <c r="E16" s="168">
        <v>169.21</v>
      </c>
      <c r="F16" s="170"/>
      <c r="G16" s="171">
        <f>ROUND(E16*F16,2)</f>
        <v>0</v>
      </c>
      <c r="H16" s="170"/>
      <c r="I16" s="171">
        <f>ROUND(E16*H16,2)</f>
        <v>0</v>
      </c>
      <c r="J16" s="170"/>
      <c r="K16" s="171">
        <f>ROUND(E16*J16,2)</f>
        <v>0</v>
      </c>
      <c r="L16" s="171">
        <v>15</v>
      </c>
      <c r="M16" s="171">
        <f>G16*(1+L16/100)</f>
        <v>0</v>
      </c>
      <c r="N16" s="163">
        <v>5.3400000000000001E-3</v>
      </c>
      <c r="O16" s="163">
        <f>ROUND(E16*N16,5)</f>
        <v>0.90358000000000005</v>
      </c>
      <c r="P16" s="163">
        <v>0</v>
      </c>
      <c r="Q16" s="163">
        <f>ROUND(E16*P16,5)</f>
        <v>0</v>
      </c>
      <c r="R16" s="163"/>
      <c r="S16" s="163"/>
      <c r="T16" s="164">
        <v>0.10854999999999999</v>
      </c>
      <c r="U16" s="163">
        <f>ROUND(E16*T16,2)</f>
        <v>18.37</v>
      </c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129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ht="22.5" outlineLevel="1" x14ac:dyDescent="0.2">
      <c r="A17" s="154">
        <v>7</v>
      </c>
      <c r="B17" s="160" t="s">
        <v>142</v>
      </c>
      <c r="C17" s="193" t="s">
        <v>143</v>
      </c>
      <c r="D17" s="162" t="s">
        <v>144</v>
      </c>
      <c r="E17" s="168">
        <v>15</v>
      </c>
      <c r="F17" s="170"/>
      <c r="G17" s="171">
        <f>ROUND(E17*F17,2)</f>
        <v>0</v>
      </c>
      <c r="H17" s="170"/>
      <c r="I17" s="171">
        <f>ROUND(E17*H17,2)</f>
        <v>0</v>
      </c>
      <c r="J17" s="170"/>
      <c r="K17" s="171">
        <f>ROUND(E17*J17,2)</f>
        <v>0</v>
      </c>
      <c r="L17" s="171">
        <v>15</v>
      </c>
      <c r="M17" s="171">
        <f>G17*(1+L17/100)</f>
        <v>0</v>
      </c>
      <c r="N17" s="163">
        <v>1.56E-3</v>
      </c>
      <c r="O17" s="163">
        <f>ROUND(E17*N17,5)</f>
        <v>2.3400000000000001E-2</v>
      </c>
      <c r="P17" s="163">
        <v>0</v>
      </c>
      <c r="Q17" s="163">
        <f>ROUND(E17*P17,5)</f>
        <v>0</v>
      </c>
      <c r="R17" s="163"/>
      <c r="S17" s="163"/>
      <c r="T17" s="164">
        <v>0.21</v>
      </c>
      <c r="U17" s="163">
        <f>ROUND(E17*T17,2)</f>
        <v>3.15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129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ht="22.5" outlineLevel="1" x14ac:dyDescent="0.2">
      <c r="A18" s="154">
        <v>8</v>
      </c>
      <c r="B18" s="160" t="s">
        <v>145</v>
      </c>
      <c r="C18" s="193" t="s">
        <v>146</v>
      </c>
      <c r="D18" s="162" t="s">
        <v>144</v>
      </c>
      <c r="E18" s="168">
        <v>55</v>
      </c>
      <c r="F18" s="170"/>
      <c r="G18" s="171">
        <f>ROUND(E18*F18,2)</f>
        <v>0</v>
      </c>
      <c r="H18" s="170"/>
      <c r="I18" s="171">
        <f>ROUND(E18*H18,2)</f>
        <v>0</v>
      </c>
      <c r="J18" s="170"/>
      <c r="K18" s="171">
        <f>ROUND(E18*J18,2)</f>
        <v>0</v>
      </c>
      <c r="L18" s="171">
        <v>15</v>
      </c>
      <c r="M18" s="171">
        <f>G18*(1+L18/100)</f>
        <v>0</v>
      </c>
      <c r="N18" s="163">
        <v>8.6599999999999993E-3</v>
      </c>
      <c r="O18" s="163">
        <f>ROUND(E18*N18,5)</f>
        <v>0.4763</v>
      </c>
      <c r="P18" s="163">
        <v>0</v>
      </c>
      <c r="Q18" s="163">
        <f>ROUND(E18*P18,5)</f>
        <v>0</v>
      </c>
      <c r="R18" s="163"/>
      <c r="S18" s="163"/>
      <c r="T18" s="164">
        <v>0.186</v>
      </c>
      <c r="U18" s="163">
        <f>ROUND(E18*T18,2)</f>
        <v>10.23</v>
      </c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129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ht="22.5" outlineLevel="1" x14ac:dyDescent="0.2">
      <c r="A19" s="154">
        <v>9</v>
      </c>
      <c r="B19" s="160" t="s">
        <v>147</v>
      </c>
      <c r="C19" s="193" t="s">
        <v>148</v>
      </c>
      <c r="D19" s="162" t="s">
        <v>144</v>
      </c>
      <c r="E19" s="168">
        <v>10</v>
      </c>
      <c r="F19" s="170"/>
      <c r="G19" s="171">
        <f>ROUND(E19*F19,2)</f>
        <v>0</v>
      </c>
      <c r="H19" s="170"/>
      <c r="I19" s="171">
        <f>ROUND(E19*H19,2)</f>
        <v>0</v>
      </c>
      <c r="J19" s="170"/>
      <c r="K19" s="171">
        <f>ROUND(E19*J19,2)</f>
        <v>0</v>
      </c>
      <c r="L19" s="171">
        <v>15</v>
      </c>
      <c r="M19" s="171">
        <f>G19*(1+L19/100)</f>
        <v>0</v>
      </c>
      <c r="N19" s="163">
        <v>1.56E-3</v>
      </c>
      <c r="O19" s="163">
        <f>ROUND(E19*N19,5)</f>
        <v>1.5599999999999999E-2</v>
      </c>
      <c r="P19" s="163">
        <v>0</v>
      </c>
      <c r="Q19" s="163">
        <f>ROUND(E19*P19,5)</f>
        <v>0</v>
      </c>
      <c r="R19" s="163"/>
      <c r="S19" s="163"/>
      <c r="T19" s="164">
        <v>0.12</v>
      </c>
      <c r="U19" s="163">
        <f>ROUND(E19*T19,2)</f>
        <v>1.2</v>
      </c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129</v>
      </c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x14ac:dyDescent="0.2">
      <c r="A20" s="155" t="s">
        <v>124</v>
      </c>
      <c r="B20" s="161" t="s">
        <v>63</v>
      </c>
      <c r="C20" s="194" t="s">
        <v>64</v>
      </c>
      <c r="D20" s="165"/>
      <c r="E20" s="169"/>
      <c r="F20" s="172"/>
      <c r="G20" s="172">
        <f>SUMIF(AE21:AE22,"&lt;&gt;NOR",G21:G22)</f>
        <v>0</v>
      </c>
      <c r="H20" s="172"/>
      <c r="I20" s="172">
        <f>SUM(I21:I22)</f>
        <v>0</v>
      </c>
      <c r="J20" s="172"/>
      <c r="K20" s="172">
        <f>SUM(K21:K22)</f>
        <v>0</v>
      </c>
      <c r="L20" s="172"/>
      <c r="M20" s="172">
        <f>SUM(M21:M22)</f>
        <v>0</v>
      </c>
      <c r="N20" s="166"/>
      <c r="O20" s="166">
        <f>SUM(O21:O22)</f>
        <v>0.37969000000000003</v>
      </c>
      <c r="P20" s="166"/>
      <c r="Q20" s="166">
        <f>SUM(Q21:Q22)</f>
        <v>0</v>
      </c>
      <c r="R20" s="166"/>
      <c r="S20" s="166"/>
      <c r="T20" s="167"/>
      <c r="U20" s="166">
        <f>SUM(U21:U22)</f>
        <v>2.93</v>
      </c>
      <c r="AE20" t="s">
        <v>125</v>
      </c>
    </row>
    <row r="21" spans="1:60" outlineLevel="1" x14ac:dyDescent="0.2">
      <c r="A21" s="154">
        <v>10</v>
      </c>
      <c r="B21" s="160" t="s">
        <v>149</v>
      </c>
      <c r="C21" s="193" t="s">
        <v>150</v>
      </c>
      <c r="D21" s="162" t="s">
        <v>128</v>
      </c>
      <c r="E21" s="168">
        <v>4.2706</v>
      </c>
      <c r="F21" s="170"/>
      <c r="G21" s="171">
        <f>ROUND(E21*F21,2)</f>
        <v>0</v>
      </c>
      <c r="H21" s="170"/>
      <c r="I21" s="171">
        <f>ROUND(E21*H21,2)</f>
        <v>0</v>
      </c>
      <c r="J21" s="170"/>
      <c r="K21" s="171">
        <f>ROUND(E21*J21,2)</f>
        <v>0</v>
      </c>
      <c r="L21" s="171">
        <v>15</v>
      </c>
      <c r="M21" s="171">
        <f>G21*(1+L21/100)</f>
        <v>0</v>
      </c>
      <c r="N21" s="163">
        <v>8.9200000000000008E-3</v>
      </c>
      <c r="O21" s="163">
        <f>ROUND(E21*N21,5)</f>
        <v>3.8089999999999999E-2</v>
      </c>
      <c r="P21" s="163">
        <v>0</v>
      </c>
      <c r="Q21" s="163">
        <f>ROUND(E21*P21,5)</f>
        <v>0</v>
      </c>
      <c r="R21" s="163"/>
      <c r="S21" s="163"/>
      <c r="T21" s="164">
        <v>0.25800000000000001</v>
      </c>
      <c r="U21" s="163">
        <f>ROUND(E21*T21,2)</f>
        <v>1.1000000000000001</v>
      </c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129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54">
        <v>11</v>
      </c>
      <c r="B22" s="160" t="s">
        <v>151</v>
      </c>
      <c r="C22" s="193" t="s">
        <v>152</v>
      </c>
      <c r="D22" s="162" t="s">
        <v>128</v>
      </c>
      <c r="E22" s="168">
        <v>4.2699999999999996</v>
      </c>
      <c r="F22" s="170"/>
      <c r="G22" s="171">
        <f>ROUND(E22*F22,2)</f>
        <v>0</v>
      </c>
      <c r="H22" s="170"/>
      <c r="I22" s="171">
        <f>ROUND(E22*H22,2)</f>
        <v>0</v>
      </c>
      <c r="J22" s="170"/>
      <c r="K22" s="171">
        <f>ROUND(E22*J22,2)</f>
        <v>0</v>
      </c>
      <c r="L22" s="171">
        <v>15</v>
      </c>
      <c r="M22" s="171">
        <f>G22*(1+L22/100)</f>
        <v>0</v>
      </c>
      <c r="N22" s="163">
        <v>0.08</v>
      </c>
      <c r="O22" s="163">
        <f>ROUND(E22*N22,5)</f>
        <v>0.34160000000000001</v>
      </c>
      <c r="P22" s="163">
        <v>0</v>
      </c>
      <c r="Q22" s="163">
        <f>ROUND(E22*P22,5)</f>
        <v>0</v>
      </c>
      <c r="R22" s="163"/>
      <c r="S22" s="163"/>
      <c r="T22" s="164">
        <v>0.42899999999999999</v>
      </c>
      <c r="U22" s="163">
        <f>ROUND(E22*T22,2)</f>
        <v>1.83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129</v>
      </c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x14ac:dyDescent="0.2">
      <c r="A23" s="155" t="s">
        <v>124</v>
      </c>
      <c r="B23" s="161" t="s">
        <v>65</v>
      </c>
      <c r="C23" s="194" t="s">
        <v>66</v>
      </c>
      <c r="D23" s="165"/>
      <c r="E23" s="169"/>
      <c r="F23" s="172"/>
      <c r="G23" s="172">
        <f>SUMIF(AE24:AE24,"&lt;&gt;NOR",G24:G24)</f>
        <v>0</v>
      </c>
      <c r="H23" s="172"/>
      <c r="I23" s="172">
        <f>SUM(I24:I24)</f>
        <v>0</v>
      </c>
      <c r="J23" s="172"/>
      <c r="K23" s="172">
        <f>SUM(K24:K24)</f>
        <v>0</v>
      </c>
      <c r="L23" s="172"/>
      <c r="M23" s="172">
        <f>SUM(M24:M24)</f>
        <v>0</v>
      </c>
      <c r="N23" s="166"/>
      <c r="O23" s="166">
        <f>SUM(O24:O24)</f>
        <v>6.4140000000000003E-2</v>
      </c>
      <c r="P23" s="166"/>
      <c r="Q23" s="166">
        <f>SUM(Q24:Q24)</f>
        <v>0</v>
      </c>
      <c r="R23" s="166"/>
      <c r="S23" s="166"/>
      <c r="T23" s="167"/>
      <c r="U23" s="166">
        <f>SUM(U24:U24)</f>
        <v>3.72</v>
      </c>
      <c r="AE23" t="s">
        <v>125</v>
      </c>
    </row>
    <row r="24" spans="1:60" ht="22.5" outlineLevel="1" x14ac:dyDescent="0.2">
      <c r="A24" s="154">
        <v>12</v>
      </c>
      <c r="B24" s="160" t="s">
        <v>153</v>
      </c>
      <c r="C24" s="193" t="s">
        <v>154</v>
      </c>
      <c r="D24" s="162" t="s">
        <v>136</v>
      </c>
      <c r="E24" s="168">
        <v>2</v>
      </c>
      <c r="F24" s="170"/>
      <c r="G24" s="171">
        <f>ROUND(E24*F24,2)</f>
        <v>0</v>
      </c>
      <c r="H24" s="170"/>
      <c r="I24" s="171">
        <f>ROUND(E24*H24,2)</f>
        <v>0</v>
      </c>
      <c r="J24" s="170"/>
      <c r="K24" s="171">
        <f>ROUND(E24*J24,2)</f>
        <v>0</v>
      </c>
      <c r="L24" s="171">
        <v>15</v>
      </c>
      <c r="M24" s="171">
        <f>G24*(1+L24/100)</f>
        <v>0</v>
      </c>
      <c r="N24" s="163">
        <v>3.2070000000000001E-2</v>
      </c>
      <c r="O24" s="163">
        <f>ROUND(E24*N24,5)</f>
        <v>6.4140000000000003E-2</v>
      </c>
      <c r="P24" s="163">
        <v>0</v>
      </c>
      <c r="Q24" s="163">
        <f>ROUND(E24*P24,5)</f>
        <v>0</v>
      </c>
      <c r="R24" s="163"/>
      <c r="S24" s="163"/>
      <c r="T24" s="164">
        <v>1.86</v>
      </c>
      <c r="U24" s="163">
        <f>ROUND(E24*T24,2)</f>
        <v>3.72</v>
      </c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129</v>
      </c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x14ac:dyDescent="0.2">
      <c r="A25" s="155" t="s">
        <v>124</v>
      </c>
      <c r="B25" s="161" t="s">
        <v>67</v>
      </c>
      <c r="C25" s="194" t="s">
        <v>68</v>
      </c>
      <c r="D25" s="165"/>
      <c r="E25" s="169"/>
      <c r="F25" s="172"/>
      <c r="G25" s="172">
        <f>SUMIF(AE26:AE28,"&lt;&gt;NOR",G26:G28)</f>
        <v>0</v>
      </c>
      <c r="H25" s="172"/>
      <c r="I25" s="172">
        <f>SUM(I26:I28)</f>
        <v>0</v>
      </c>
      <c r="J25" s="172"/>
      <c r="K25" s="172">
        <f>SUM(K26:K28)</f>
        <v>0</v>
      </c>
      <c r="L25" s="172"/>
      <c r="M25" s="172">
        <f>SUM(M26:M28)</f>
        <v>0</v>
      </c>
      <c r="N25" s="166"/>
      <c r="O25" s="166">
        <f>SUM(O26:O28)</f>
        <v>1.2460000000000001E-2</v>
      </c>
      <c r="P25" s="166"/>
      <c r="Q25" s="166">
        <f>SUM(Q26:Q28)</f>
        <v>0</v>
      </c>
      <c r="R25" s="166"/>
      <c r="S25" s="166"/>
      <c r="T25" s="167"/>
      <c r="U25" s="166">
        <f>SUM(U26:U28)</f>
        <v>12.989999999999998</v>
      </c>
      <c r="AE25" t="s">
        <v>125</v>
      </c>
    </row>
    <row r="26" spans="1:60" outlineLevel="1" x14ac:dyDescent="0.2">
      <c r="A26" s="154">
        <v>13</v>
      </c>
      <c r="B26" s="160" t="s">
        <v>155</v>
      </c>
      <c r="C26" s="193" t="s">
        <v>156</v>
      </c>
      <c r="D26" s="162" t="s">
        <v>128</v>
      </c>
      <c r="E26" s="168">
        <v>75.8</v>
      </c>
      <c r="F26" s="170"/>
      <c r="G26" s="171">
        <f>ROUND(E26*F26,2)</f>
        <v>0</v>
      </c>
      <c r="H26" s="170"/>
      <c r="I26" s="171">
        <f>ROUND(E26*H26,2)</f>
        <v>0</v>
      </c>
      <c r="J26" s="170"/>
      <c r="K26" s="171">
        <f>ROUND(E26*J26,2)</f>
        <v>0</v>
      </c>
      <c r="L26" s="171">
        <v>15</v>
      </c>
      <c r="M26" s="171">
        <f>G26*(1+L26/100)</f>
        <v>0</v>
      </c>
      <c r="N26" s="163">
        <v>1.0000000000000001E-5</v>
      </c>
      <c r="O26" s="163">
        <f>ROUND(E26*N26,5)</f>
        <v>7.6000000000000004E-4</v>
      </c>
      <c r="P26" s="163">
        <v>0</v>
      </c>
      <c r="Q26" s="163">
        <f>ROUND(E26*P26,5)</f>
        <v>0</v>
      </c>
      <c r="R26" s="163"/>
      <c r="S26" s="163"/>
      <c r="T26" s="164">
        <v>0.13</v>
      </c>
      <c r="U26" s="163">
        <f>ROUND(E26*T26,2)</f>
        <v>9.85</v>
      </c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129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54">
        <v>14</v>
      </c>
      <c r="B27" s="160" t="s">
        <v>157</v>
      </c>
      <c r="C27" s="193" t="s">
        <v>158</v>
      </c>
      <c r="D27" s="162" t="s">
        <v>128</v>
      </c>
      <c r="E27" s="168">
        <v>190</v>
      </c>
      <c r="F27" s="170"/>
      <c r="G27" s="171">
        <f>ROUND(E27*F27,2)</f>
        <v>0</v>
      </c>
      <c r="H27" s="170"/>
      <c r="I27" s="171">
        <f>ROUND(E27*H27,2)</f>
        <v>0</v>
      </c>
      <c r="J27" s="170"/>
      <c r="K27" s="171">
        <f>ROUND(E27*J27,2)</f>
        <v>0</v>
      </c>
      <c r="L27" s="171">
        <v>15</v>
      </c>
      <c r="M27" s="171">
        <f>G27*(1+L27/100)</f>
        <v>0</v>
      </c>
      <c r="N27" s="163">
        <v>0</v>
      </c>
      <c r="O27" s="163">
        <f>ROUND(E27*N27,5)</f>
        <v>0</v>
      </c>
      <c r="P27" s="163">
        <v>0</v>
      </c>
      <c r="Q27" s="163">
        <f>ROUND(E27*P27,5)</f>
        <v>0</v>
      </c>
      <c r="R27" s="163"/>
      <c r="S27" s="163"/>
      <c r="T27" s="164">
        <v>1.4999999999999999E-2</v>
      </c>
      <c r="U27" s="163">
        <f>ROUND(E27*T27,2)</f>
        <v>2.85</v>
      </c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129</v>
      </c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54">
        <v>15</v>
      </c>
      <c r="B28" s="160" t="s">
        <v>159</v>
      </c>
      <c r="C28" s="193" t="s">
        <v>160</v>
      </c>
      <c r="D28" s="162" t="s">
        <v>136</v>
      </c>
      <c r="E28" s="168">
        <v>1</v>
      </c>
      <c r="F28" s="170"/>
      <c r="G28" s="171">
        <f>ROUND(E28*F28,2)</f>
        <v>0</v>
      </c>
      <c r="H28" s="170"/>
      <c r="I28" s="171">
        <f>ROUND(E28*H28,2)</f>
        <v>0</v>
      </c>
      <c r="J28" s="170"/>
      <c r="K28" s="171">
        <f>ROUND(E28*J28,2)</f>
        <v>0</v>
      </c>
      <c r="L28" s="171">
        <v>15</v>
      </c>
      <c r="M28" s="171">
        <f>G28*(1+L28/100)</f>
        <v>0</v>
      </c>
      <c r="N28" s="163">
        <v>1.17E-2</v>
      </c>
      <c r="O28" s="163">
        <f>ROUND(E28*N28,5)</f>
        <v>1.17E-2</v>
      </c>
      <c r="P28" s="163">
        <v>0</v>
      </c>
      <c r="Q28" s="163">
        <f>ROUND(E28*P28,5)</f>
        <v>0</v>
      </c>
      <c r="R28" s="163"/>
      <c r="S28" s="163"/>
      <c r="T28" s="164">
        <v>0.28999999999999998</v>
      </c>
      <c r="U28" s="163">
        <f>ROUND(E28*T28,2)</f>
        <v>0.28999999999999998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129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x14ac:dyDescent="0.2">
      <c r="A29" s="155" t="s">
        <v>124</v>
      </c>
      <c r="B29" s="161" t="s">
        <v>69</v>
      </c>
      <c r="C29" s="194" t="s">
        <v>70</v>
      </c>
      <c r="D29" s="165"/>
      <c r="E29" s="169"/>
      <c r="F29" s="172"/>
      <c r="G29" s="172">
        <f>SUMIF(AE30:AE32,"&lt;&gt;NOR",G30:G32)</f>
        <v>0</v>
      </c>
      <c r="H29" s="172"/>
      <c r="I29" s="172">
        <f>SUM(I30:I32)</f>
        <v>0</v>
      </c>
      <c r="J29" s="172"/>
      <c r="K29" s="172">
        <f>SUM(K30:K32)</f>
        <v>0</v>
      </c>
      <c r="L29" s="172"/>
      <c r="M29" s="172">
        <f>SUM(M30:M32)</f>
        <v>0</v>
      </c>
      <c r="N29" s="166"/>
      <c r="O29" s="166">
        <f>SUM(O30:O32)</f>
        <v>0</v>
      </c>
      <c r="P29" s="166"/>
      <c r="Q29" s="166">
        <f>SUM(Q30:Q32)</f>
        <v>0.47122999999999998</v>
      </c>
      <c r="R29" s="166"/>
      <c r="S29" s="166"/>
      <c r="T29" s="167"/>
      <c r="U29" s="166">
        <f>SUM(U30:U32)</f>
        <v>4.7900000000000009</v>
      </c>
      <c r="AE29" t="s">
        <v>125</v>
      </c>
    </row>
    <row r="30" spans="1:60" outlineLevel="1" x14ac:dyDescent="0.2">
      <c r="A30" s="154">
        <v>16</v>
      </c>
      <c r="B30" s="160" t="s">
        <v>161</v>
      </c>
      <c r="C30" s="193" t="s">
        <v>162</v>
      </c>
      <c r="D30" s="162" t="s">
        <v>128</v>
      </c>
      <c r="E30" s="168">
        <v>4.2699999999999996</v>
      </c>
      <c r="F30" s="170"/>
      <c r="G30" s="171">
        <f>ROUND(E30*F30,2)</f>
        <v>0</v>
      </c>
      <c r="H30" s="170"/>
      <c r="I30" s="171">
        <f>ROUND(E30*H30,2)</f>
        <v>0</v>
      </c>
      <c r="J30" s="170"/>
      <c r="K30" s="171">
        <f>ROUND(E30*J30,2)</f>
        <v>0</v>
      </c>
      <c r="L30" s="171">
        <v>15</v>
      </c>
      <c r="M30" s="171">
        <f>G30*(1+L30/100)</f>
        <v>0</v>
      </c>
      <c r="N30" s="163">
        <v>0</v>
      </c>
      <c r="O30" s="163">
        <f>ROUND(E30*N30,5)</f>
        <v>0</v>
      </c>
      <c r="P30" s="163">
        <v>0.09</v>
      </c>
      <c r="Q30" s="163">
        <f>ROUND(E30*P30,5)</f>
        <v>0.38429999999999997</v>
      </c>
      <c r="R30" s="163"/>
      <c r="S30" s="163"/>
      <c r="T30" s="164">
        <v>0.91</v>
      </c>
      <c r="U30" s="163">
        <f>ROUND(E30*T30,2)</f>
        <v>3.89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129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54">
        <v>17</v>
      </c>
      <c r="B31" s="160" t="s">
        <v>163</v>
      </c>
      <c r="C31" s="193" t="s">
        <v>164</v>
      </c>
      <c r="D31" s="162" t="s">
        <v>128</v>
      </c>
      <c r="E31" s="168">
        <v>4.2699999999999996</v>
      </c>
      <c r="F31" s="170"/>
      <c r="G31" s="171">
        <f>ROUND(E31*F31,2)</f>
        <v>0</v>
      </c>
      <c r="H31" s="170"/>
      <c r="I31" s="171">
        <f>ROUND(E31*H31,2)</f>
        <v>0</v>
      </c>
      <c r="J31" s="170"/>
      <c r="K31" s="171">
        <f>ROUND(E31*J31,2)</f>
        <v>0</v>
      </c>
      <c r="L31" s="171">
        <v>15</v>
      </c>
      <c r="M31" s="171">
        <f>G31*(1+L31/100)</f>
        <v>0</v>
      </c>
      <c r="N31" s="163">
        <v>0</v>
      </c>
      <c r="O31" s="163">
        <f>ROUND(E31*N31,5)</f>
        <v>0</v>
      </c>
      <c r="P31" s="163">
        <v>0.02</v>
      </c>
      <c r="Q31" s="163">
        <f>ROUND(E31*P31,5)</f>
        <v>8.5400000000000004E-2</v>
      </c>
      <c r="R31" s="163"/>
      <c r="S31" s="163"/>
      <c r="T31" s="164">
        <v>0.14699999999999999</v>
      </c>
      <c r="U31" s="163">
        <f>ROUND(E31*T31,2)</f>
        <v>0.63</v>
      </c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129</v>
      </c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54">
        <v>18</v>
      </c>
      <c r="B32" s="160" t="s">
        <v>165</v>
      </c>
      <c r="C32" s="193" t="s">
        <v>166</v>
      </c>
      <c r="D32" s="162" t="s">
        <v>144</v>
      </c>
      <c r="E32" s="168">
        <v>3.83</v>
      </c>
      <c r="F32" s="170"/>
      <c r="G32" s="171">
        <f>ROUND(E32*F32,2)</f>
        <v>0</v>
      </c>
      <c r="H32" s="170"/>
      <c r="I32" s="171">
        <f>ROUND(E32*H32,2)</f>
        <v>0</v>
      </c>
      <c r="J32" s="170"/>
      <c r="K32" s="171">
        <f>ROUND(E32*J32,2)</f>
        <v>0</v>
      </c>
      <c r="L32" s="171">
        <v>15</v>
      </c>
      <c r="M32" s="171">
        <f>G32*(1+L32/100)</f>
        <v>0</v>
      </c>
      <c r="N32" s="163">
        <v>0</v>
      </c>
      <c r="O32" s="163">
        <f>ROUND(E32*N32,5)</f>
        <v>0</v>
      </c>
      <c r="P32" s="163">
        <v>4.0000000000000002E-4</v>
      </c>
      <c r="Q32" s="163">
        <f>ROUND(E32*P32,5)</f>
        <v>1.5299999999999999E-3</v>
      </c>
      <c r="R32" s="163"/>
      <c r="S32" s="163"/>
      <c r="T32" s="164">
        <v>7.0000000000000007E-2</v>
      </c>
      <c r="U32" s="163">
        <f>ROUND(E32*T32,2)</f>
        <v>0.27</v>
      </c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129</v>
      </c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x14ac:dyDescent="0.2">
      <c r="A33" s="155" t="s">
        <v>124</v>
      </c>
      <c r="B33" s="161" t="s">
        <v>71</v>
      </c>
      <c r="C33" s="194" t="s">
        <v>72</v>
      </c>
      <c r="D33" s="165"/>
      <c r="E33" s="169"/>
      <c r="F33" s="172"/>
      <c r="G33" s="172">
        <f>SUMIF(AE34:AE45,"&lt;&gt;NOR",G34:G45)</f>
        <v>0</v>
      </c>
      <c r="H33" s="172"/>
      <c r="I33" s="172">
        <f>SUM(I34:I45)</f>
        <v>0</v>
      </c>
      <c r="J33" s="172"/>
      <c r="K33" s="172">
        <f>SUM(K34:K45)</f>
        <v>0</v>
      </c>
      <c r="L33" s="172"/>
      <c r="M33" s="172">
        <f>SUM(M34:M45)</f>
        <v>0</v>
      </c>
      <c r="N33" s="166"/>
      <c r="O33" s="166">
        <f>SUM(O34:O45)</f>
        <v>3.1850000000000003E-2</v>
      </c>
      <c r="P33" s="166"/>
      <c r="Q33" s="166">
        <f>SUM(Q34:Q45)</f>
        <v>2.56115</v>
      </c>
      <c r="R33" s="166"/>
      <c r="S33" s="166"/>
      <c r="T33" s="167"/>
      <c r="U33" s="166">
        <f>SUM(U34:U45)</f>
        <v>50.18</v>
      </c>
      <c r="AE33" t="s">
        <v>125</v>
      </c>
    </row>
    <row r="34" spans="1:60" outlineLevel="1" x14ac:dyDescent="0.2">
      <c r="A34" s="154">
        <v>19</v>
      </c>
      <c r="B34" s="160" t="s">
        <v>167</v>
      </c>
      <c r="C34" s="193" t="s">
        <v>168</v>
      </c>
      <c r="D34" s="162" t="s">
        <v>128</v>
      </c>
      <c r="E34" s="168">
        <v>14.4</v>
      </c>
      <c r="F34" s="170"/>
      <c r="G34" s="171">
        <f t="shared" ref="G34:G45" si="0">ROUND(E34*F34,2)</f>
        <v>0</v>
      </c>
      <c r="H34" s="170"/>
      <c r="I34" s="171">
        <f t="shared" ref="I34:I45" si="1">ROUND(E34*H34,2)</f>
        <v>0</v>
      </c>
      <c r="J34" s="170"/>
      <c r="K34" s="171">
        <f t="shared" ref="K34:K45" si="2">ROUND(E34*J34,2)</f>
        <v>0</v>
      </c>
      <c r="L34" s="171">
        <v>15</v>
      </c>
      <c r="M34" s="171">
        <f t="shared" ref="M34:M45" si="3">G34*(1+L34/100)</f>
        <v>0</v>
      </c>
      <c r="N34" s="163">
        <v>0</v>
      </c>
      <c r="O34" s="163">
        <f t="shared" ref="O34:O45" si="4">ROUND(E34*N34,5)</f>
        <v>0</v>
      </c>
      <c r="P34" s="163">
        <v>6.8000000000000005E-2</v>
      </c>
      <c r="Q34" s="163">
        <f t="shared" ref="Q34:Q45" si="5">ROUND(E34*P34,5)</f>
        <v>0.97919999999999996</v>
      </c>
      <c r="R34" s="163"/>
      <c r="S34" s="163"/>
      <c r="T34" s="164">
        <v>0.3</v>
      </c>
      <c r="U34" s="163">
        <f t="shared" ref="U34:U45" si="6">ROUND(E34*T34,2)</f>
        <v>4.32</v>
      </c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129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">
      <c r="A35" s="154">
        <v>20</v>
      </c>
      <c r="B35" s="160" t="s">
        <v>169</v>
      </c>
      <c r="C35" s="193" t="s">
        <v>170</v>
      </c>
      <c r="D35" s="162" t="s">
        <v>128</v>
      </c>
      <c r="E35" s="168">
        <v>14.4</v>
      </c>
      <c r="F35" s="170"/>
      <c r="G35" s="171">
        <f t="shared" si="0"/>
        <v>0</v>
      </c>
      <c r="H35" s="170"/>
      <c r="I35" s="171">
        <f t="shared" si="1"/>
        <v>0</v>
      </c>
      <c r="J35" s="170"/>
      <c r="K35" s="171">
        <f t="shared" si="2"/>
        <v>0</v>
      </c>
      <c r="L35" s="171">
        <v>15</v>
      </c>
      <c r="M35" s="171">
        <f t="shared" si="3"/>
        <v>0</v>
      </c>
      <c r="N35" s="163">
        <v>0</v>
      </c>
      <c r="O35" s="163">
        <f t="shared" si="4"/>
        <v>0</v>
      </c>
      <c r="P35" s="163">
        <v>7.2999999999999995E-2</v>
      </c>
      <c r="Q35" s="163">
        <f t="shared" si="5"/>
        <v>1.0511999999999999</v>
      </c>
      <c r="R35" s="163"/>
      <c r="S35" s="163"/>
      <c r="T35" s="164">
        <v>0.45</v>
      </c>
      <c r="U35" s="163">
        <f t="shared" si="6"/>
        <v>6.48</v>
      </c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129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54">
        <v>21</v>
      </c>
      <c r="B36" s="160" t="s">
        <v>171</v>
      </c>
      <c r="C36" s="193" t="s">
        <v>172</v>
      </c>
      <c r="D36" s="162" t="s">
        <v>144</v>
      </c>
      <c r="E36" s="168">
        <v>55</v>
      </c>
      <c r="F36" s="170"/>
      <c r="G36" s="171">
        <f t="shared" si="0"/>
        <v>0</v>
      </c>
      <c r="H36" s="170"/>
      <c r="I36" s="171">
        <f t="shared" si="1"/>
        <v>0</v>
      </c>
      <c r="J36" s="170"/>
      <c r="K36" s="171">
        <f t="shared" si="2"/>
        <v>0</v>
      </c>
      <c r="L36" s="171">
        <v>15</v>
      </c>
      <c r="M36" s="171">
        <f t="shared" si="3"/>
        <v>0</v>
      </c>
      <c r="N36" s="163">
        <v>4.8999999999999998E-4</v>
      </c>
      <c r="O36" s="163">
        <f t="shared" si="4"/>
        <v>2.6950000000000002E-2</v>
      </c>
      <c r="P36" s="163">
        <v>8.9999999999999993E-3</v>
      </c>
      <c r="Q36" s="163">
        <f t="shared" si="5"/>
        <v>0.495</v>
      </c>
      <c r="R36" s="163"/>
      <c r="S36" s="163"/>
      <c r="T36" s="164">
        <v>0.30099999999999999</v>
      </c>
      <c r="U36" s="163">
        <f t="shared" si="6"/>
        <v>16.559999999999999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129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54">
        <v>22</v>
      </c>
      <c r="B37" s="160" t="s">
        <v>173</v>
      </c>
      <c r="C37" s="193" t="s">
        <v>174</v>
      </c>
      <c r="D37" s="162" t="s">
        <v>144</v>
      </c>
      <c r="E37" s="168">
        <v>10</v>
      </c>
      <c r="F37" s="170"/>
      <c r="G37" s="171">
        <f t="shared" si="0"/>
        <v>0</v>
      </c>
      <c r="H37" s="170"/>
      <c r="I37" s="171">
        <f t="shared" si="1"/>
        <v>0</v>
      </c>
      <c r="J37" s="170"/>
      <c r="K37" s="171">
        <f t="shared" si="2"/>
        <v>0</v>
      </c>
      <c r="L37" s="171">
        <v>15</v>
      </c>
      <c r="M37" s="171">
        <f t="shared" si="3"/>
        <v>0</v>
      </c>
      <c r="N37" s="163">
        <v>4.8999999999999998E-4</v>
      </c>
      <c r="O37" s="163">
        <f t="shared" si="4"/>
        <v>4.8999999999999998E-3</v>
      </c>
      <c r="P37" s="163">
        <v>2E-3</v>
      </c>
      <c r="Q37" s="163">
        <f t="shared" si="5"/>
        <v>0.02</v>
      </c>
      <c r="R37" s="163"/>
      <c r="S37" s="163"/>
      <c r="T37" s="164">
        <v>0.17599999999999999</v>
      </c>
      <c r="U37" s="163">
        <f t="shared" si="6"/>
        <v>1.76</v>
      </c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129</v>
      </c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54">
        <v>23</v>
      </c>
      <c r="B38" s="160" t="s">
        <v>175</v>
      </c>
      <c r="C38" s="193" t="s">
        <v>176</v>
      </c>
      <c r="D38" s="162" t="s">
        <v>144</v>
      </c>
      <c r="E38" s="168">
        <v>15</v>
      </c>
      <c r="F38" s="170"/>
      <c r="G38" s="171">
        <f t="shared" si="0"/>
        <v>0</v>
      </c>
      <c r="H38" s="170"/>
      <c r="I38" s="171">
        <f t="shared" si="1"/>
        <v>0</v>
      </c>
      <c r="J38" s="170"/>
      <c r="K38" s="171">
        <f t="shared" si="2"/>
        <v>0</v>
      </c>
      <c r="L38" s="171">
        <v>15</v>
      </c>
      <c r="M38" s="171">
        <f t="shared" si="3"/>
        <v>0</v>
      </c>
      <c r="N38" s="163">
        <v>0</v>
      </c>
      <c r="O38" s="163">
        <f t="shared" si="4"/>
        <v>0</v>
      </c>
      <c r="P38" s="163">
        <v>1.0499999999999999E-3</v>
      </c>
      <c r="Q38" s="163">
        <f t="shared" si="5"/>
        <v>1.575E-2</v>
      </c>
      <c r="R38" s="163"/>
      <c r="S38" s="163"/>
      <c r="T38" s="164">
        <v>0.15160000000000001</v>
      </c>
      <c r="U38" s="163">
        <f t="shared" si="6"/>
        <v>2.27</v>
      </c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129</v>
      </c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54">
        <v>24</v>
      </c>
      <c r="B39" s="160" t="s">
        <v>177</v>
      </c>
      <c r="C39" s="193" t="s">
        <v>178</v>
      </c>
      <c r="D39" s="162" t="s">
        <v>179</v>
      </c>
      <c r="E39" s="168">
        <v>3.0323000000000002</v>
      </c>
      <c r="F39" s="170"/>
      <c r="G39" s="171">
        <f t="shared" si="0"/>
        <v>0</v>
      </c>
      <c r="H39" s="170"/>
      <c r="I39" s="171">
        <f t="shared" si="1"/>
        <v>0</v>
      </c>
      <c r="J39" s="170"/>
      <c r="K39" s="171">
        <f t="shared" si="2"/>
        <v>0</v>
      </c>
      <c r="L39" s="171">
        <v>15</v>
      </c>
      <c r="M39" s="171">
        <f t="shared" si="3"/>
        <v>0</v>
      </c>
      <c r="N39" s="163">
        <v>0</v>
      </c>
      <c r="O39" s="163">
        <f t="shared" si="4"/>
        <v>0</v>
      </c>
      <c r="P39" s="163">
        <v>0</v>
      </c>
      <c r="Q39" s="163">
        <f t="shared" si="5"/>
        <v>0</v>
      </c>
      <c r="R39" s="163"/>
      <c r="S39" s="163"/>
      <c r="T39" s="164">
        <v>0</v>
      </c>
      <c r="U39" s="163">
        <f t="shared" si="6"/>
        <v>0</v>
      </c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129</v>
      </c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54">
        <v>25</v>
      </c>
      <c r="B40" s="160" t="s">
        <v>180</v>
      </c>
      <c r="C40" s="193" t="s">
        <v>181</v>
      </c>
      <c r="D40" s="162" t="s">
        <v>179</v>
      </c>
      <c r="E40" s="168">
        <v>3.0323000000000002</v>
      </c>
      <c r="F40" s="170"/>
      <c r="G40" s="171">
        <f t="shared" si="0"/>
        <v>0</v>
      </c>
      <c r="H40" s="170"/>
      <c r="I40" s="171">
        <f t="shared" si="1"/>
        <v>0</v>
      </c>
      <c r="J40" s="170"/>
      <c r="K40" s="171">
        <f t="shared" si="2"/>
        <v>0</v>
      </c>
      <c r="L40" s="171">
        <v>15</v>
      </c>
      <c r="M40" s="171">
        <f t="shared" si="3"/>
        <v>0</v>
      </c>
      <c r="N40" s="163">
        <v>0</v>
      </c>
      <c r="O40" s="163">
        <f t="shared" si="4"/>
        <v>0</v>
      </c>
      <c r="P40" s="163">
        <v>0</v>
      </c>
      <c r="Q40" s="163">
        <f t="shared" si="5"/>
        <v>0</v>
      </c>
      <c r="R40" s="163"/>
      <c r="S40" s="163"/>
      <c r="T40" s="164">
        <v>2.0089999999999999</v>
      </c>
      <c r="U40" s="163">
        <f t="shared" si="6"/>
        <v>6.09</v>
      </c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129</v>
      </c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54">
        <v>26</v>
      </c>
      <c r="B41" s="160" t="s">
        <v>182</v>
      </c>
      <c r="C41" s="193" t="s">
        <v>183</v>
      </c>
      <c r="D41" s="162" t="s">
        <v>179</v>
      </c>
      <c r="E41" s="168">
        <v>3.0323000000000002</v>
      </c>
      <c r="F41" s="170"/>
      <c r="G41" s="171">
        <f t="shared" si="0"/>
        <v>0</v>
      </c>
      <c r="H41" s="170"/>
      <c r="I41" s="171">
        <f t="shared" si="1"/>
        <v>0</v>
      </c>
      <c r="J41" s="170"/>
      <c r="K41" s="171">
        <f t="shared" si="2"/>
        <v>0</v>
      </c>
      <c r="L41" s="171">
        <v>15</v>
      </c>
      <c r="M41" s="171">
        <f t="shared" si="3"/>
        <v>0</v>
      </c>
      <c r="N41" s="163">
        <v>0</v>
      </c>
      <c r="O41" s="163">
        <f t="shared" si="4"/>
        <v>0</v>
      </c>
      <c r="P41" s="163">
        <v>0</v>
      </c>
      <c r="Q41" s="163">
        <f t="shared" si="5"/>
        <v>0</v>
      </c>
      <c r="R41" s="163"/>
      <c r="S41" s="163"/>
      <c r="T41" s="164">
        <v>0.65300000000000002</v>
      </c>
      <c r="U41" s="163">
        <f t="shared" si="6"/>
        <v>1.98</v>
      </c>
      <c r="V41" s="153"/>
      <c r="W41" s="153"/>
      <c r="X41" s="153"/>
      <c r="Y41" s="153"/>
      <c r="Z41" s="153"/>
      <c r="AA41" s="153"/>
      <c r="AB41" s="153"/>
      <c r="AC41" s="153"/>
      <c r="AD41" s="153"/>
      <c r="AE41" s="153" t="s">
        <v>129</v>
      </c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54">
        <v>27</v>
      </c>
      <c r="B42" s="160" t="s">
        <v>184</v>
      </c>
      <c r="C42" s="193" t="s">
        <v>185</v>
      </c>
      <c r="D42" s="162" t="s">
        <v>179</v>
      </c>
      <c r="E42" s="168">
        <v>3.0323000000000002</v>
      </c>
      <c r="F42" s="170"/>
      <c r="G42" s="171">
        <f t="shared" si="0"/>
        <v>0</v>
      </c>
      <c r="H42" s="170"/>
      <c r="I42" s="171">
        <f t="shared" si="1"/>
        <v>0</v>
      </c>
      <c r="J42" s="170"/>
      <c r="K42" s="171">
        <f t="shared" si="2"/>
        <v>0</v>
      </c>
      <c r="L42" s="171">
        <v>15</v>
      </c>
      <c r="M42" s="171">
        <f t="shared" si="3"/>
        <v>0</v>
      </c>
      <c r="N42" s="163">
        <v>0</v>
      </c>
      <c r="O42" s="163">
        <f t="shared" si="4"/>
        <v>0</v>
      </c>
      <c r="P42" s="163">
        <v>0</v>
      </c>
      <c r="Q42" s="163">
        <f t="shared" si="5"/>
        <v>0</v>
      </c>
      <c r="R42" s="163"/>
      <c r="S42" s="163"/>
      <c r="T42" s="164">
        <v>0.49</v>
      </c>
      <c r="U42" s="163">
        <f t="shared" si="6"/>
        <v>1.49</v>
      </c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129</v>
      </c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54">
        <v>28</v>
      </c>
      <c r="B43" s="160" t="s">
        <v>186</v>
      </c>
      <c r="C43" s="193" t="s">
        <v>187</v>
      </c>
      <c r="D43" s="162" t="s">
        <v>179</v>
      </c>
      <c r="E43" s="168">
        <v>30.323</v>
      </c>
      <c r="F43" s="170"/>
      <c r="G43" s="171">
        <f t="shared" si="0"/>
        <v>0</v>
      </c>
      <c r="H43" s="170"/>
      <c r="I43" s="171">
        <f t="shared" si="1"/>
        <v>0</v>
      </c>
      <c r="J43" s="170"/>
      <c r="K43" s="171">
        <f t="shared" si="2"/>
        <v>0</v>
      </c>
      <c r="L43" s="171">
        <v>15</v>
      </c>
      <c r="M43" s="171">
        <f t="shared" si="3"/>
        <v>0</v>
      </c>
      <c r="N43" s="163">
        <v>0</v>
      </c>
      <c r="O43" s="163">
        <f t="shared" si="4"/>
        <v>0</v>
      </c>
      <c r="P43" s="163">
        <v>0</v>
      </c>
      <c r="Q43" s="163">
        <f t="shared" si="5"/>
        <v>0</v>
      </c>
      <c r="R43" s="163"/>
      <c r="S43" s="163"/>
      <c r="T43" s="164">
        <v>0</v>
      </c>
      <c r="U43" s="163">
        <f t="shared" si="6"/>
        <v>0</v>
      </c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129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54">
        <v>29</v>
      </c>
      <c r="B44" s="160" t="s">
        <v>188</v>
      </c>
      <c r="C44" s="193" t="s">
        <v>189</v>
      </c>
      <c r="D44" s="162" t="s">
        <v>179</v>
      </c>
      <c r="E44" s="168">
        <v>3.0323000000000002</v>
      </c>
      <c r="F44" s="170"/>
      <c r="G44" s="171">
        <f t="shared" si="0"/>
        <v>0</v>
      </c>
      <c r="H44" s="170"/>
      <c r="I44" s="171">
        <f t="shared" si="1"/>
        <v>0</v>
      </c>
      <c r="J44" s="170"/>
      <c r="K44" s="171">
        <f t="shared" si="2"/>
        <v>0</v>
      </c>
      <c r="L44" s="171">
        <v>15</v>
      </c>
      <c r="M44" s="171">
        <f t="shared" si="3"/>
        <v>0</v>
      </c>
      <c r="N44" s="163">
        <v>0</v>
      </c>
      <c r="O44" s="163">
        <f t="shared" si="4"/>
        <v>0</v>
      </c>
      <c r="P44" s="163">
        <v>0</v>
      </c>
      <c r="Q44" s="163">
        <f t="shared" si="5"/>
        <v>0</v>
      </c>
      <c r="R44" s="163"/>
      <c r="S44" s="163"/>
      <c r="T44" s="164">
        <v>0.94199999999999995</v>
      </c>
      <c r="U44" s="163">
        <f t="shared" si="6"/>
        <v>2.86</v>
      </c>
      <c r="V44" s="153"/>
      <c r="W44" s="153"/>
      <c r="X44" s="153"/>
      <c r="Y44" s="153"/>
      <c r="Z44" s="153"/>
      <c r="AA44" s="153"/>
      <c r="AB44" s="153"/>
      <c r="AC44" s="153"/>
      <c r="AD44" s="153"/>
      <c r="AE44" s="153" t="s">
        <v>129</v>
      </c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54">
        <v>30</v>
      </c>
      <c r="B45" s="160" t="s">
        <v>190</v>
      </c>
      <c r="C45" s="193" t="s">
        <v>191</v>
      </c>
      <c r="D45" s="162" t="s">
        <v>179</v>
      </c>
      <c r="E45" s="168">
        <v>60.646000000000001</v>
      </c>
      <c r="F45" s="170"/>
      <c r="G45" s="171">
        <f t="shared" si="0"/>
        <v>0</v>
      </c>
      <c r="H45" s="170"/>
      <c r="I45" s="171">
        <f t="shared" si="1"/>
        <v>0</v>
      </c>
      <c r="J45" s="170"/>
      <c r="K45" s="171">
        <f t="shared" si="2"/>
        <v>0</v>
      </c>
      <c r="L45" s="171">
        <v>15</v>
      </c>
      <c r="M45" s="171">
        <f t="shared" si="3"/>
        <v>0</v>
      </c>
      <c r="N45" s="163">
        <v>0</v>
      </c>
      <c r="O45" s="163">
        <f t="shared" si="4"/>
        <v>0</v>
      </c>
      <c r="P45" s="163">
        <v>0</v>
      </c>
      <c r="Q45" s="163">
        <f t="shared" si="5"/>
        <v>0</v>
      </c>
      <c r="R45" s="163"/>
      <c r="S45" s="163"/>
      <c r="T45" s="164">
        <v>0.105</v>
      </c>
      <c r="U45" s="163">
        <f t="shared" si="6"/>
        <v>6.37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129</v>
      </c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x14ac:dyDescent="0.2">
      <c r="A46" s="155" t="s">
        <v>124</v>
      </c>
      <c r="B46" s="161" t="s">
        <v>73</v>
      </c>
      <c r="C46" s="194" t="s">
        <v>74</v>
      </c>
      <c r="D46" s="165"/>
      <c r="E46" s="169"/>
      <c r="F46" s="172"/>
      <c r="G46" s="172">
        <f>SUMIF(AE47:AE47,"&lt;&gt;NOR",G47:G47)</f>
        <v>0</v>
      </c>
      <c r="H46" s="172"/>
      <c r="I46" s="172">
        <f>SUM(I47:I47)</f>
        <v>0</v>
      </c>
      <c r="J46" s="172"/>
      <c r="K46" s="172">
        <f>SUM(K47:K47)</f>
        <v>0</v>
      </c>
      <c r="L46" s="172"/>
      <c r="M46" s="172">
        <f>SUM(M47:M47)</f>
        <v>0</v>
      </c>
      <c r="N46" s="166"/>
      <c r="O46" s="166">
        <f>SUM(O47:O47)</f>
        <v>0</v>
      </c>
      <c r="P46" s="166"/>
      <c r="Q46" s="166">
        <f>SUM(Q47:Q47)</f>
        <v>0</v>
      </c>
      <c r="R46" s="166"/>
      <c r="S46" s="166"/>
      <c r="T46" s="167"/>
      <c r="U46" s="166">
        <f>SUM(U47:U47)</f>
        <v>6.52</v>
      </c>
      <c r="AE46" t="s">
        <v>125</v>
      </c>
    </row>
    <row r="47" spans="1:60" outlineLevel="1" x14ac:dyDescent="0.2">
      <c r="A47" s="154">
        <v>31</v>
      </c>
      <c r="B47" s="160" t="s">
        <v>192</v>
      </c>
      <c r="C47" s="193" t="s">
        <v>193</v>
      </c>
      <c r="D47" s="162" t="s">
        <v>179</v>
      </c>
      <c r="E47" s="168">
        <v>2.5312999999999999</v>
      </c>
      <c r="F47" s="170"/>
      <c r="G47" s="171">
        <f>ROUND(E47*F47,2)</f>
        <v>0</v>
      </c>
      <c r="H47" s="170"/>
      <c r="I47" s="171">
        <f>ROUND(E47*H47,2)</f>
        <v>0</v>
      </c>
      <c r="J47" s="170"/>
      <c r="K47" s="171">
        <f>ROUND(E47*J47,2)</f>
        <v>0</v>
      </c>
      <c r="L47" s="171">
        <v>15</v>
      </c>
      <c r="M47" s="171">
        <f>G47*(1+L47/100)</f>
        <v>0</v>
      </c>
      <c r="N47" s="163">
        <v>0</v>
      </c>
      <c r="O47" s="163">
        <f>ROUND(E47*N47,5)</f>
        <v>0</v>
      </c>
      <c r="P47" s="163">
        <v>0</v>
      </c>
      <c r="Q47" s="163">
        <f>ROUND(E47*P47,5)</f>
        <v>0</v>
      </c>
      <c r="R47" s="163"/>
      <c r="S47" s="163"/>
      <c r="T47" s="164">
        <v>2.577</v>
      </c>
      <c r="U47" s="163">
        <f>ROUND(E47*T47,2)</f>
        <v>6.52</v>
      </c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129</v>
      </c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x14ac:dyDescent="0.2">
      <c r="A48" s="155" t="s">
        <v>124</v>
      </c>
      <c r="B48" s="161" t="s">
        <v>75</v>
      </c>
      <c r="C48" s="194" t="s">
        <v>76</v>
      </c>
      <c r="D48" s="165"/>
      <c r="E48" s="169"/>
      <c r="F48" s="172"/>
      <c r="G48" s="172">
        <f>SUMIF(AE49:AE52,"&lt;&gt;NOR",G49:G52)</f>
        <v>0</v>
      </c>
      <c r="H48" s="172"/>
      <c r="I48" s="172">
        <f>SUM(I49:I52)</f>
        <v>0</v>
      </c>
      <c r="J48" s="172"/>
      <c r="K48" s="172">
        <f>SUM(K49:K52)</f>
        <v>0</v>
      </c>
      <c r="L48" s="172"/>
      <c r="M48" s="172">
        <f>SUM(M49:M52)</f>
        <v>0</v>
      </c>
      <c r="N48" s="166"/>
      <c r="O48" s="166">
        <f>SUM(O49:O52)</f>
        <v>4.3709999999999999E-2</v>
      </c>
      <c r="P48" s="166"/>
      <c r="Q48" s="166">
        <f>SUM(Q49:Q52)</f>
        <v>0</v>
      </c>
      <c r="R48" s="166"/>
      <c r="S48" s="166"/>
      <c r="T48" s="167"/>
      <c r="U48" s="166">
        <f>SUM(U49:U52)</f>
        <v>11.370000000000001</v>
      </c>
      <c r="AE48" t="s">
        <v>125</v>
      </c>
    </row>
    <row r="49" spans="1:60" outlineLevel="1" x14ac:dyDescent="0.2">
      <c r="A49" s="154">
        <v>32</v>
      </c>
      <c r="B49" s="160" t="s">
        <v>194</v>
      </c>
      <c r="C49" s="193" t="s">
        <v>195</v>
      </c>
      <c r="D49" s="162" t="s">
        <v>128</v>
      </c>
      <c r="E49" s="168">
        <v>21.212</v>
      </c>
      <c r="F49" s="170"/>
      <c r="G49" s="171">
        <f>ROUND(E49*F49,2)</f>
        <v>0</v>
      </c>
      <c r="H49" s="170"/>
      <c r="I49" s="171">
        <f>ROUND(E49*H49,2)</f>
        <v>0</v>
      </c>
      <c r="J49" s="170"/>
      <c r="K49" s="171">
        <f>ROUND(E49*J49,2)</f>
        <v>0</v>
      </c>
      <c r="L49" s="171">
        <v>15</v>
      </c>
      <c r="M49" s="171">
        <f>G49*(1+L49/100)</f>
        <v>0</v>
      </c>
      <c r="N49" s="163">
        <v>2.1000000000000001E-4</v>
      </c>
      <c r="O49" s="163">
        <f>ROUND(E49*N49,5)</f>
        <v>4.45E-3</v>
      </c>
      <c r="P49" s="163">
        <v>0</v>
      </c>
      <c r="Q49" s="163">
        <f>ROUND(E49*P49,5)</f>
        <v>0</v>
      </c>
      <c r="R49" s="163"/>
      <c r="S49" s="163"/>
      <c r="T49" s="164">
        <v>0.09</v>
      </c>
      <c r="U49" s="163">
        <f>ROUND(E49*T49,2)</f>
        <v>1.91</v>
      </c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129</v>
      </c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54">
        <v>33</v>
      </c>
      <c r="B50" s="160" t="s">
        <v>196</v>
      </c>
      <c r="C50" s="193" t="s">
        <v>197</v>
      </c>
      <c r="D50" s="162" t="s">
        <v>128</v>
      </c>
      <c r="E50" s="168">
        <v>21.21</v>
      </c>
      <c r="F50" s="170"/>
      <c r="G50" s="171">
        <f>ROUND(E50*F50,2)</f>
        <v>0</v>
      </c>
      <c r="H50" s="170"/>
      <c r="I50" s="171">
        <f>ROUND(E50*H50,2)</f>
        <v>0</v>
      </c>
      <c r="J50" s="170"/>
      <c r="K50" s="171">
        <f>ROUND(E50*J50,2)</f>
        <v>0</v>
      </c>
      <c r="L50" s="171">
        <v>15</v>
      </c>
      <c r="M50" s="171">
        <f>G50*(1+L50/100)</f>
        <v>0</v>
      </c>
      <c r="N50" s="163">
        <v>1.2600000000000001E-3</v>
      </c>
      <c r="O50" s="163">
        <f>ROUND(E50*N50,5)</f>
        <v>2.6720000000000001E-2</v>
      </c>
      <c r="P50" s="163">
        <v>0</v>
      </c>
      <c r="Q50" s="163">
        <f>ROUND(E50*P50,5)</f>
        <v>0</v>
      </c>
      <c r="R50" s="163"/>
      <c r="S50" s="163"/>
      <c r="T50" s="164">
        <v>0.38500000000000001</v>
      </c>
      <c r="U50" s="163">
        <f>ROUND(E50*T50,2)</f>
        <v>8.17</v>
      </c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129</v>
      </c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54">
        <v>34</v>
      </c>
      <c r="B51" s="160" t="s">
        <v>198</v>
      </c>
      <c r="C51" s="193" t="s">
        <v>199</v>
      </c>
      <c r="D51" s="162" t="s">
        <v>128</v>
      </c>
      <c r="E51" s="168">
        <v>6</v>
      </c>
      <c r="F51" s="170"/>
      <c r="G51" s="171">
        <f>ROUND(E51*F51,2)</f>
        <v>0</v>
      </c>
      <c r="H51" s="170"/>
      <c r="I51" s="171">
        <f>ROUND(E51*H51,2)</f>
        <v>0</v>
      </c>
      <c r="J51" s="170"/>
      <c r="K51" s="171">
        <f>ROUND(E51*J51,2)</f>
        <v>0</v>
      </c>
      <c r="L51" s="171">
        <v>15</v>
      </c>
      <c r="M51" s="171">
        <f>G51*(1+L51/100)</f>
        <v>0</v>
      </c>
      <c r="N51" s="163">
        <v>2.0899999999999998E-3</v>
      </c>
      <c r="O51" s="163">
        <f>ROUND(E51*N51,5)</f>
        <v>1.2540000000000001E-2</v>
      </c>
      <c r="P51" s="163">
        <v>0</v>
      </c>
      <c r="Q51" s="163">
        <f>ROUND(E51*P51,5)</f>
        <v>0</v>
      </c>
      <c r="R51" s="163"/>
      <c r="S51" s="163"/>
      <c r="T51" s="164">
        <v>0.215</v>
      </c>
      <c r="U51" s="163">
        <f>ROUND(E51*T51,2)</f>
        <v>1.29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129</v>
      </c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">
      <c r="A52" s="154">
        <v>35</v>
      </c>
      <c r="B52" s="160" t="s">
        <v>200</v>
      </c>
      <c r="C52" s="193" t="s">
        <v>201</v>
      </c>
      <c r="D52" s="162" t="s">
        <v>0</v>
      </c>
      <c r="E52" s="168">
        <v>125.43</v>
      </c>
      <c r="F52" s="170"/>
      <c r="G52" s="171">
        <f>ROUND(E52*F52,2)</f>
        <v>0</v>
      </c>
      <c r="H52" s="170"/>
      <c r="I52" s="171">
        <f>ROUND(E52*H52,2)</f>
        <v>0</v>
      </c>
      <c r="J52" s="170"/>
      <c r="K52" s="171">
        <f>ROUND(E52*J52,2)</f>
        <v>0</v>
      </c>
      <c r="L52" s="171">
        <v>15</v>
      </c>
      <c r="M52" s="171">
        <f>G52*(1+L52/100)</f>
        <v>0</v>
      </c>
      <c r="N52" s="163">
        <v>0</v>
      </c>
      <c r="O52" s="163">
        <f>ROUND(E52*N52,5)</f>
        <v>0</v>
      </c>
      <c r="P52" s="163">
        <v>0</v>
      </c>
      <c r="Q52" s="163">
        <f>ROUND(E52*P52,5)</f>
        <v>0</v>
      </c>
      <c r="R52" s="163"/>
      <c r="S52" s="163"/>
      <c r="T52" s="164">
        <v>0</v>
      </c>
      <c r="U52" s="163">
        <f>ROUND(E52*T52,2)</f>
        <v>0</v>
      </c>
      <c r="V52" s="153"/>
      <c r="W52" s="153"/>
      <c r="X52" s="153"/>
      <c r="Y52" s="153"/>
      <c r="Z52" s="153"/>
      <c r="AA52" s="153"/>
      <c r="AB52" s="153"/>
      <c r="AC52" s="153"/>
      <c r="AD52" s="153"/>
      <c r="AE52" s="153" t="s">
        <v>129</v>
      </c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x14ac:dyDescent="0.2">
      <c r="A53" s="155" t="s">
        <v>124</v>
      </c>
      <c r="B53" s="161" t="s">
        <v>77</v>
      </c>
      <c r="C53" s="194" t="s">
        <v>78</v>
      </c>
      <c r="D53" s="165"/>
      <c r="E53" s="169"/>
      <c r="F53" s="172"/>
      <c r="G53" s="172">
        <f>SUMIF(AE54:AE73,"&lt;&gt;NOR",G54:G73)</f>
        <v>0</v>
      </c>
      <c r="H53" s="172"/>
      <c r="I53" s="172">
        <f>SUM(I54:I73)</f>
        <v>0</v>
      </c>
      <c r="J53" s="172"/>
      <c r="K53" s="172">
        <f>SUM(K54:K73)</f>
        <v>0</v>
      </c>
      <c r="L53" s="172"/>
      <c r="M53" s="172">
        <f>SUM(M54:M73)</f>
        <v>0</v>
      </c>
      <c r="N53" s="166"/>
      <c r="O53" s="166">
        <f>SUM(O54:O73)</f>
        <v>9.5679999999999987E-2</v>
      </c>
      <c r="P53" s="166"/>
      <c r="Q53" s="166">
        <f>SUM(Q54:Q73)</f>
        <v>0.29931999999999992</v>
      </c>
      <c r="R53" s="166"/>
      <c r="S53" s="166"/>
      <c r="T53" s="167"/>
      <c r="U53" s="166">
        <f>SUM(U54:U73)</f>
        <v>14.660000000000004</v>
      </c>
      <c r="AE53" t="s">
        <v>125</v>
      </c>
    </row>
    <row r="54" spans="1:60" ht="22.5" outlineLevel="1" x14ac:dyDescent="0.2">
      <c r="A54" s="154">
        <v>36</v>
      </c>
      <c r="B54" s="160" t="s">
        <v>202</v>
      </c>
      <c r="C54" s="193" t="s">
        <v>203</v>
      </c>
      <c r="D54" s="162" t="s">
        <v>204</v>
      </c>
      <c r="E54" s="168">
        <v>1</v>
      </c>
      <c r="F54" s="170"/>
      <c r="G54" s="171">
        <f t="shared" ref="G54:G73" si="7">ROUND(E54*F54,2)</f>
        <v>0</v>
      </c>
      <c r="H54" s="170"/>
      <c r="I54" s="171">
        <f t="shared" ref="I54:I73" si="8">ROUND(E54*H54,2)</f>
        <v>0</v>
      </c>
      <c r="J54" s="170"/>
      <c r="K54" s="171">
        <f t="shared" ref="K54:K73" si="9">ROUND(E54*J54,2)</f>
        <v>0</v>
      </c>
      <c r="L54" s="171">
        <v>15</v>
      </c>
      <c r="M54" s="171">
        <f t="shared" ref="M54:M73" si="10">G54*(1+L54/100)</f>
        <v>0</v>
      </c>
      <c r="N54" s="163">
        <v>2.7390000000000001E-2</v>
      </c>
      <c r="O54" s="163">
        <f t="shared" ref="O54:O73" si="11">ROUND(E54*N54,5)</f>
        <v>2.7390000000000001E-2</v>
      </c>
      <c r="P54" s="163">
        <v>0</v>
      </c>
      <c r="Q54" s="163">
        <f t="shared" ref="Q54:Q73" si="12">ROUND(E54*P54,5)</f>
        <v>0</v>
      </c>
      <c r="R54" s="163"/>
      <c r="S54" s="163"/>
      <c r="T54" s="164">
        <v>1.5</v>
      </c>
      <c r="U54" s="163">
        <f t="shared" ref="U54:U73" si="13">ROUND(E54*T54,2)</f>
        <v>1.5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129</v>
      </c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54">
        <v>37</v>
      </c>
      <c r="B55" s="160" t="s">
        <v>205</v>
      </c>
      <c r="C55" s="193" t="s">
        <v>206</v>
      </c>
      <c r="D55" s="162" t="s">
        <v>204</v>
      </c>
      <c r="E55" s="168">
        <v>1</v>
      </c>
      <c r="F55" s="170"/>
      <c r="G55" s="171">
        <f t="shared" si="7"/>
        <v>0</v>
      </c>
      <c r="H55" s="170"/>
      <c r="I55" s="171">
        <f t="shared" si="8"/>
        <v>0</v>
      </c>
      <c r="J55" s="170"/>
      <c r="K55" s="171">
        <f t="shared" si="9"/>
        <v>0</v>
      </c>
      <c r="L55" s="171">
        <v>15</v>
      </c>
      <c r="M55" s="171">
        <f t="shared" si="10"/>
        <v>0</v>
      </c>
      <c r="N55" s="163">
        <v>1.7010000000000001E-2</v>
      </c>
      <c r="O55" s="163">
        <f t="shared" si="11"/>
        <v>1.7010000000000001E-2</v>
      </c>
      <c r="P55" s="163">
        <v>0</v>
      </c>
      <c r="Q55" s="163">
        <f t="shared" si="12"/>
        <v>0</v>
      </c>
      <c r="R55" s="163"/>
      <c r="S55" s="163"/>
      <c r="T55" s="164">
        <v>1.1890000000000001</v>
      </c>
      <c r="U55" s="163">
        <f t="shared" si="13"/>
        <v>1.19</v>
      </c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129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54">
        <v>38</v>
      </c>
      <c r="B56" s="160" t="s">
        <v>207</v>
      </c>
      <c r="C56" s="193" t="s">
        <v>208</v>
      </c>
      <c r="D56" s="162" t="s">
        <v>204</v>
      </c>
      <c r="E56" s="168">
        <v>1</v>
      </c>
      <c r="F56" s="170"/>
      <c r="G56" s="171">
        <f t="shared" si="7"/>
        <v>0</v>
      </c>
      <c r="H56" s="170"/>
      <c r="I56" s="171">
        <f t="shared" si="8"/>
        <v>0</v>
      </c>
      <c r="J56" s="170"/>
      <c r="K56" s="171">
        <f t="shared" si="9"/>
        <v>0</v>
      </c>
      <c r="L56" s="171">
        <v>15</v>
      </c>
      <c r="M56" s="171">
        <f t="shared" si="10"/>
        <v>0</v>
      </c>
      <c r="N56" s="163">
        <v>4.6780000000000002E-2</v>
      </c>
      <c r="O56" s="163">
        <f t="shared" si="11"/>
        <v>4.6780000000000002E-2</v>
      </c>
      <c r="P56" s="163">
        <v>0</v>
      </c>
      <c r="Q56" s="163">
        <f t="shared" si="12"/>
        <v>0</v>
      </c>
      <c r="R56" s="163"/>
      <c r="S56" s="163"/>
      <c r="T56" s="164">
        <v>2.4620000000000002</v>
      </c>
      <c r="U56" s="163">
        <f t="shared" si="13"/>
        <v>2.46</v>
      </c>
      <c r="V56" s="153"/>
      <c r="W56" s="153"/>
      <c r="X56" s="153"/>
      <c r="Y56" s="153"/>
      <c r="Z56" s="153"/>
      <c r="AA56" s="153"/>
      <c r="AB56" s="153"/>
      <c r="AC56" s="153"/>
      <c r="AD56" s="153"/>
      <c r="AE56" s="153" t="s">
        <v>129</v>
      </c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ht="22.5" outlineLevel="1" x14ac:dyDescent="0.2">
      <c r="A57" s="154">
        <v>39</v>
      </c>
      <c r="B57" s="160" t="s">
        <v>209</v>
      </c>
      <c r="C57" s="193" t="s">
        <v>210</v>
      </c>
      <c r="D57" s="162" t="s">
        <v>136</v>
      </c>
      <c r="E57" s="168">
        <v>2</v>
      </c>
      <c r="F57" s="170"/>
      <c r="G57" s="171">
        <f t="shared" si="7"/>
        <v>0</v>
      </c>
      <c r="H57" s="170"/>
      <c r="I57" s="171">
        <f t="shared" si="8"/>
        <v>0</v>
      </c>
      <c r="J57" s="170"/>
      <c r="K57" s="171">
        <f t="shared" si="9"/>
        <v>0</v>
      </c>
      <c r="L57" s="171">
        <v>15</v>
      </c>
      <c r="M57" s="171">
        <f t="shared" si="10"/>
        <v>0</v>
      </c>
      <c r="N57" s="163">
        <v>1.0399999999999999E-3</v>
      </c>
      <c r="O57" s="163">
        <f t="shared" si="11"/>
        <v>2.0799999999999998E-3</v>
      </c>
      <c r="P57" s="163">
        <v>0</v>
      </c>
      <c r="Q57" s="163">
        <f t="shared" si="12"/>
        <v>0</v>
      </c>
      <c r="R57" s="163"/>
      <c r="S57" s="163"/>
      <c r="T57" s="164">
        <v>0.44500000000000001</v>
      </c>
      <c r="U57" s="163">
        <f t="shared" si="13"/>
        <v>0.89</v>
      </c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129</v>
      </c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">
      <c r="A58" s="154">
        <v>40</v>
      </c>
      <c r="B58" s="160" t="s">
        <v>211</v>
      </c>
      <c r="C58" s="193" t="s">
        <v>212</v>
      </c>
      <c r="D58" s="162" t="s">
        <v>204</v>
      </c>
      <c r="E58" s="168">
        <v>1</v>
      </c>
      <c r="F58" s="170"/>
      <c r="G58" s="171">
        <f t="shared" si="7"/>
        <v>0</v>
      </c>
      <c r="H58" s="170"/>
      <c r="I58" s="171">
        <f t="shared" si="8"/>
        <v>0</v>
      </c>
      <c r="J58" s="170"/>
      <c r="K58" s="171">
        <f t="shared" si="9"/>
        <v>0</v>
      </c>
      <c r="L58" s="171">
        <v>15</v>
      </c>
      <c r="M58" s="171">
        <f t="shared" si="10"/>
        <v>0</v>
      </c>
      <c r="N58" s="163">
        <v>1.34E-3</v>
      </c>
      <c r="O58" s="163">
        <f t="shared" si="11"/>
        <v>1.34E-3</v>
      </c>
      <c r="P58" s="163">
        <v>0</v>
      </c>
      <c r="Q58" s="163">
        <f t="shared" si="12"/>
        <v>0</v>
      </c>
      <c r="R58" s="163"/>
      <c r="S58" s="163"/>
      <c r="T58" s="164">
        <v>0.58699999999999997</v>
      </c>
      <c r="U58" s="163">
        <f t="shared" si="13"/>
        <v>0.59</v>
      </c>
      <c r="V58" s="153"/>
      <c r="W58" s="153"/>
      <c r="X58" s="153"/>
      <c r="Y58" s="153"/>
      <c r="Z58" s="153"/>
      <c r="AA58" s="153"/>
      <c r="AB58" s="153"/>
      <c r="AC58" s="153"/>
      <c r="AD58" s="153"/>
      <c r="AE58" s="153" t="s">
        <v>129</v>
      </c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54">
        <v>41</v>
      </c>
      <c r="B59" s="160" t="s">
        <v>213</v>
      </c>
      <c r="C59" s="193" t="s">
        <v>214</v>
      </c>
      <c r="D59" s="162" t="s">
        <v>204</v>
      </c>
      <c r="E59" s="168">
        <v>1</v>
      </c>
      <c r="F59" s="170"/>
      <c r="G59" s="171">
        <f t="shared" si="7"/>
        <v>0</v>
      </c>
      <c r="H59" s="170"/>
      <c r="I59" s="171">
        <f t="shared" si="8"/>
        <v>0</v>
      </c>
      <c r="J59" s="170"/>
      <c r="K59" s="171">
        <f t="shared" si="9"/>
        <v>0</v>
      </c>
      <c r="L59" s="171">
        <v>15</v>
      </c>
      <c r="M59" s="171">
        <f t="shared" si="10"/>
        <v>0</v>
      </c>
      <c r="N59" s="163">
        <v>1.2E-4</v>
      </c>
      <c r="O59" s="163">
        <f t="shared" si="11"/>
        <v>1.2E-4</v>
      </c>
      <c r="P59" s="163">
        <v>0</v>
      </c>
      <c r="Q59" s="163">
        <f t="shared" si="12"/>
        <v>0</v>
      </c>
      <c r="R59" s="163"/>
      <c r="S59" s="163"/>
      <c r="T59" s="164">
        <v>0.51700000000000002</v>
      </c>
      <c r="U59" s="163">
        <f t="shared" si="13"/>
        <v>0.52</v>
      </c>
      <c r="V59" s="153"/>
      <c r="W59" s="153"/>
      <c r="X59" s="153"/>
      <c r="Y59" s="153"/>
      <c r="Z59" s="153"/>
      <c r="AA59" s="153"/>
      <c r="AB59" s="153"/>
      <c r="AC59" s="153"/>
      <c r="AD59" s="153"/>
      <c r="AE59" s="153" t="s">
        <v>129</v>
      </c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">
      <c r="A60" s="154">
        <v>42</v>
      </c>
      <c r="B60" s="160" t="s">
        <v>215</v>
      </c>
      <c r="C60" s="193" t="s">
        <v>216</v>
      </c>
      <c r="D60" s="162" t="s">
        <v>136</v>
      </c>
      <c r="E60" s="168">
        <v>2</v>
      </c>
      <c r="F60" s="170"/>
      <c r="G60" s="171">
        <f t="shared" si="7"/>
        <v>0</v>
      </c>
      <c r="H60" s="170"/>
      <c r="I60" s="171">
        <f t="shared" si="8"/>
        <v>0</v>
      </c>
      <c r="J60" s="170"/>
      <c r="K60" s="171">
        <f t="shared" si="9"/>
        <v>0</v>
      </c>
      <c r="L60" s="171">
        <v>15</v>
      </c>
      <c r="M60" s="171">
        <f t="shared" si="10"/>
        <v>0</v>
      </c>
      <c r="N60" s="163">
        <v>8.0000000000000007E-5</v>
      </c>
      <c r="O60" s="163">
        <f t="shared" si="11"/>
        <v>1.6000000000000001E-4</v>
      </c>
      <c r="P60" s="163">
        <v>0</v>
      </c>
      <c r="Q60" s="163">
        <f t="shared" si="12"/>
        <v>0</v>
      </c>
      <c r="R60" s="163"/>
      <c r="S60" s="163"/>
      <c r="T60" s="164">
        <v>0.104</v>
      </c>
      <c r="U60" s="163">
        <f t="shared" si="13"/>
        <v>0.21</v>
      </c>
      <c r="V60" s="153"/>
      <c r="W60" s="153"/>
      <c r="X60" s="153"/>
      <c r="Y60" s="153"/>
      <c r="Z60" s="153"/>
      <c r="AA60" s="153"/>
      <c r="AB60" s="153"/>
      <c r="AC60" s="153"/>
      <c r="AD60" s="153"/>
      <c r="AE60" s="153" t="s">
        <v>129</v>
      </c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54">
        <v>43</v>
      </c>
      <c r="B61" s="160" t="s">
        <v>217</v>
      </c>
      <c r="C61" s="193" t="s">
        <v>218</v>
      </c>
      <c r="D61" s="162" t="s">
        <v>136</v>
      </c>
      <c r="E61" s="168">
        <v>1</v>
      </c>
      <c r="F61" s="170"/>
      <c r="G61" s="171">
        <f t="shared" si="7"/>
        <v>0</v>
      </c>
      <c r="H61" s="170"/>
      <c r="I61" s="171">
        <f t="shared" si="8"/>
        <v>0</v>
      </c>
      <c r="J61" s="170"/>
      <c r="K61" s="171">
        <f t="shared" si="9"/>
        <v>0</v>
      </c>
      <c r="L61" s="171">
        <v>15</v>
      </c>
      <c r="M61" s="171">
        <f t="shared" si="10"/>
        <v>0</v>
      </c>
      <c r="N61" s="163">
        <v>8.0000000000000004E-4</v>
      </c>
      <c r="O61" s="163">
        <f t="shared" si="11"/>
        <v>8.0000000000000004E-4</v>
      </c>
      <c r="P61" s="163">
        <v>0</v>
      </c>
      <c r="Q61" s="163">
        <f t="shared" si="12"/>
        <v>0</v>
      </c>
      <c r="R61" s="163"/>
      <c r="S61" s="163"/>
      <c r="T61" s="164">
        <v>0.37</v>
      </c>
      <c r="U61" s="163">
        <f t="shared" si="13"/>
        <v>0.37</v>
      </c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129</v>
      </c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ht="22.5" outlineLevel="1" x14ac:dyDescent="0.2">
      <c r="A62" s="154">
        <v>44</v>
      </c>
      <c r="B62" s="160" t="s">
        <v>219</v>
      </c>
      <c r="C62" s="193" t="s">
        <v>220</v>
      </c>
      <c r="D62" s="162" t="s">
        <v>179</v>
      </c>
      <c r="E62" s="168">
        <v>9.5600000000000004E-2</v>
      </c>
      <c r="F62" s="170"/>
      <c r="G62" s="171">
        <f t="shared" si="7"/>
        <v>0</v>
      </c>
      <c r="H62" s="170"/>
      <c r="I62" s="171">
        <f t="shared" si="8"/>
        <v>0</v>
      </c>
      <c r="J62" s="170"/>
      <c r="K62" s="171">
        <f t="shared" si="9"/>
        <v>0</v>
      </c>
      <c r="L62" s="171">
        <v>15</v>
      </c>
      <c r="M62" s="171">
        <f t="shared" si="10"/>
        <v>0</v>
      </c>
      <c r="N62" s="163">
        <v>0</v>
      </c>
      <c r="O62" s="163">
        <f t="shared" si="11"/>
        <v>0</v>
      </c>
      <c r="P62" s="163">
        <v>0</v>
      </c>
      <c r="Q62" s="163">
        <f t="shared" si="12"/>
        <v>0</v>
      </c>
      <c r="R62" s="163"/>
      <c r="S62" s="163"/>
      <c r="T62" s="164">
        <v>1.629</v>
      </c>
      <c r="U62" s="163">
        <f t="shared" si="13"/>
        <v>0.16</v>
      </c>
      <c r="V62" s="153"/>
      <c r="W62" s="153"/>
      <c r="X62" s="153"/>
      <c r="Y62" s="153"/>
      <c r="Z62" s="153"/>
      <c r="AA62" s="153"/>
      <c r="AB62" s="153"/>
      <c r="AC62" s="153"/>
      <c r="AD62" s="153"/>
      <c r="AE62" s="153" t="s">
        <v>129</v>
      </c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">
      <c r="A63" s="154">
        <v>45</v>
      </c>
      <c r="B63" s="160" t="s">
        <v>221</v>
      </c>
      <c r="C63" s="193" t="s">
        <v>222</v>
      </c>
      <c r="D63" s="162" t="s">
        <v>204</v>
      </c>
      <c r="E63" s="168">
        <v>1</v>
      </c>
      <c r="F63" s="170"/>
      <c r="G63" s="171">
        <f t="shared" si="7"/>
        <v>0</v>
      </c>
      <c r="H63" s="170"/>
      <c r="I63" s="171">
        <f t="shared" si="8"/>
        <v>0</v>
      </c>
      <c r="J63" s="170"/>
      <c r="K63" s="171">
        <f t="shared" si="9"/>
        <v>0</v>
      </c>
      <c r="L63" s="171">
        <v>15</v>
      </c>
      <c r="M63" s="171">
        <f t="shared" si="10"/>
        <v>0</v>
      </c>
      <c r="N63" s="163">
        <v>0</v>
      </c>
      <c r="O63" s="163">
        <f t="shared" si="11"/>
        <v>0</v>
      </c>
      <c r="P63" s="163">
        <v>1.933E-2</v>
      </c>
      <c r="Q63" s="163">
        <f t="shared" si="12"/>
        <v>1.933E-2</v>
      </c>
      <c r="R63" s="163"/>
      <c r="S63" s="163"/>
      <c r="T63" s="164">
        <v>0.59</v>
      </c>
      <c r="U63" s="163">
        <f t="shared" si="13"/>
        <v>0.59</v>
      </c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129</v>
      </c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 x14ac:dyDescent="0.2">
      <c r="A64" s="154">
        <v>46</v>
      </c>
      <c r="B64" s="160" t="s">
        <v>223</v>
      </c>
      <c r="C64" s="193" t="s">
        <v>224</v>
      </c>
      <c r="D64" s="162" t="s">
        <v>204</v>
      </c>
      <c r="E64" s="168">
        <v>1</v>
      </c>
      <c r="F64" s="170"/>
      <c r="G64" s="171">
        <f t="shared" si="7"/>
        <v>0</v>
      </c>
      <c r="H64" s="170"/>
      <c r="I64" s="171">
        <f t="shared" si="8"/>
        <v>0</v>
      </c>
      <c r="J64" s="170"/>
      <c r="K64" s="171">
        <f t="shared" si="9"/>
        <v>0</v>
      </c>
      <c r="L64" s="171">
        <v>15</v>
      </c>
      <c r="M64" s="171">
        <f t="shared" si="10"/>
        <v>0</v>
      </c>
      <c r="N64" s="163">
        <v>0</v>
      </c>
      <c r="O64" s="163">
        <f t="shared" si="11"/>
        <v>0</v>
      </c>
      <c r="P64" s="163">
        <v>1.9460000000000002E-2</v>
      </c>
      <c r="Q64" s="163">
        <f t="shared" si="12"/>
        <v>1.9460000000000002E-2</v>
      </c>
      <c r="R64" s="163"/>
      <c r="S64" s="163"/>
      <c r="T64" s="164">
        <v>0.38200000000000001</v>
      </c>
      <c r="U64" s="163">
        <f t="shared" si="13"/>
        <v>0.38</v>
      </c>
      <c r="V64" s="153"/>
      <c r="W64" s="153"/>
      <c r="X64" s="153"/>
      <c r="Y64" s="153"/>
      <c r="Z64" s="153"/>
      <c r="AA64" s="153"/>
      <c r="AB64" s="153"/>
      <c r="AC64" s="153"/>
      <c r="AD64" s="153"/>
      <c r="AE64" s="153" t="s">
        <v>129</v>
      </c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54">
        <v>47</v>
      </c>
      <c r="B65" s="160" t="s">
        <v>225</v>
      </c>
      <c r="C65" s="193" t="s">
        <v>226</v>
      </c>
      <c r="D65" s="162" t="s">
        <v>204</v>
      </c>
      <c r="E65" s="168">
        <v>1</v>
      </c>
      <c r="F65" s="170"/>
      <c r="G65" s="171">
        <f t="shared" si="7"/>
        <v>0</v>
      </c>
      <c r="H65" s="170"/>
      <c r="I65" s="171">
        <f t="shared" si="8"/>
        <v>0</v>
      </c>
      <c r="J65" s="170"/>
      <c r="K65" s="171">
        <f t="shared" si="9"/>
        <v>0</v>
      </c>
      <c r="L65" s="171">
        <v>15</v>
      </c>
      <c r="M65" s="171">
        <f t="shared" si="10"/>
        <v>0</v>
      </c>
      <c r="N65" s="163">
        <v>0</v>
      </c>
      <c r="O65" s="163">
        <f t="shared" si="11"/>
        <v>0</v>
      </c>
      <c r="P65" s="163">
        <v>0.125</v>
      </c>
      <c r="Q65" s="163">
        <f t="shared" si="12"/>
        <v>0.125</v>
      </c>
      <c r="R65" s="163"/>
      <c r="S65" s="163"/>
      <c r="T65" s="164">
        <v>1.1499999999999999</v>
      </c>
      <c r="U65" s="163">
        <f t="shared" si="13"/>
        <v>1.1499999999999999</v>
      </c>
      <c r="V65" s="153"/>
      <c r="W65" s="153"/>
      <c r="X65" s="153"/>
      <c r="Y65" s="153"/>
      <c r="Z65" s="153"/>
      <c r="AA65" s="153"/>
      <c r="AB65" s="153"/>
      <c r="AC65" s="153"/>
      <c r="AD65" s="153"/>
      <c r="AE65" s="153" t="s">
        <v>129</v>
      </c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54">
        <v>48</v>
      </c>
      <c r="B66" s="160" t="s">
        <v>227</v>
      </c>
      <c r="C66" s="193" t="s">
        <v>228</v>
      </c>
      <c r="D66" s="162" t="s">
        <v>204</v>
      </c>
      <c r="E66" s="168">
        <v>1</v>
      </c>
      <c r="F66" s="170"/>
      <c r="G66" s="171">
        <f t="shared" si="7"/>
        <v>0</v>
      </c>
      <c r="H66" s="170"/>
      <c r="I66" s="171">
        <f t="shared" si="8"/>
        <v>0</v>
      </c>
      <c r="J66" s="170"/>
      <c r="K66" s="171">
        <f t="shared" si="9"/>
        <v>0</v>
      </c>
      <c r="L66" s="171">
        <v>15</v>
      </c>
      <c r="M66" s="171">
        <f t="shared" si="10"/>
        <v>0</v>
      </c>
      <c r="N66" s="163">
        <v>0</v>
      </c>
      <c r="O66" s="163">
        <f t="shared" si="11"/>
        <v>0</v>
      </c>
      <c r="P66" s="163">
        <v>9.1999999999999998E-3</v>
      </c>
      <c r="Q66" s="163">
        <f t="shared" si="12"/>
        <v>9.1999999999999998E-3</v>
      </c>
      <c r="R66" s="163"/>
      <c r="S66" s="163"/>
      <c r="T66" s="164">
        <v>0.46500000000000002</v>
      </c>
      <c r="U66" s="163">
        <f t="shared" si="13"/>
        <v>0.47</v>
      </c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129</v>
      </c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">
      <c r="A67" s="154">
        <v>49</v>
      </c>
      <c r="B67" s="160" t="s">
        <v>229</v>
      </c>
      <c r="C67" s="193" t="s">
        <v>230</v>
      </c>
      <c r="D67" s="162" t="s">
        <v>204</v>
      </c>
      <c r="E67" s="168">
        <v>1</v>
      </c>
      <c r="F67" s="170"/>
      <c r="G67" s="171">
        <f t="shared" si="7"/>
        <v>0</v>
      </c>
      <c r="H67" s="170"/>
      <c r="I67" s="171">
        <f t="shared" si="8"/>
        <v>0</v>
      </c>
      <c r="J67" s="170"/>
      <c r="K67" s="171">
        <f t="shared" si="9"/>
        <v>0</v>
      </c>
      <c r="L67" s="171">
        <v>15</v>
      </c>
      <c r="M67" s="171">
        <f t="shared" si="10"/>
        <v>0</v>
      </c>
      <c r="N67" s="163">
        <v>0</v>
      </c>
      <c r="O67" s="163">
        <f t="shared" si="11"/>
        <v>0</v>
      </c>
      <c r="P67" s="163">
        <v>6.7000000000000004E-2</v>
      </c>
      <c r="Q67" s="163">
        <f t="shared" si="12"/>
        <v>6.7000000000000004E-2</v>
      </c>
      <c r="R67" s="163"/>
      <c r="S67" s="163"/>
      <c r="T67" s="164">
        <v>0.31</v>
      </c>
      <c r="U67" s="163">
        <f t="shared" si="13"/>
        <v>0.31</v>
      </c>
      <c r="V67" s="153"/>
      <c r="W67" s="153"/>
      <c r="X67" s="153"/>
      <c r="Y67" s="153"/>
      <c r="Z67" s="153"/>
      <c r="AA67" s="153"/>
      <c r="AB67" s="153"/>
      <c r="AC67" s="153"/>
      <c r="AD67" s="153"/>
      <c r="AE67" s="153" t="s">
        <v>129</v>
      </c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54">
        <v>50</v>
      </c>
      <c r="B68" s="160" t="s">
        <v>231</v>
      </c>
      <c r="C68" s="193" t="s">
        <v>232</v>
      </c>
      <c r="D68" s="162" t="s">
        <v>204</v>
      </c>
      <c r="E68" s="168">
        <v>2</v>
      </c>
      <c r="F68" s="170"/>
      <c r="G68" s="171">
        <f t="shared" si="7"/>
        <v>0</v>
      </c>
      <c r="H68" s="170"/>
      <c r="I68" s="171">
        <f t="shared" si="8"/>
        <v>0</v>
      </c>
      <c r="J68" s="170"/>
      <c r="K68" s="171">
        <f t="shared" si="9"/>
        <v>0</v>
      </c>
      <c r="L68" s="171">
        <v>15</v>
      </c>
      <c r="M68" s="171">
        <f t="shared" si="10"/>
        <v>0</v>
      </c>
      <c r="N68" s="163">
        <v>0</v>
      </c>
      <c r="O68" s="163">
        <f t="shared" si="11"/>
        <v>0</v>
      </c>
      <c r="P68" s="163">
        <v>1.7600000000000001E-3</v>
      </c>
      <c r="Q68" s="163">
        <f t="shared" si="12"/>
        <v>3.5200000000000001E-3</v>
      </c>
      <c r="R68" s="163"/>
      <c r="S68" s="163"/>
      <c r="T68" s="164">
        <v>0.44500000000000001</v>
      </c>
      <c r="U68" s="163">
        <f t="shared" si="13"/>
        <v>0.89</v>
      </c>
      <c r="V68" s="153"/>
      <c r="W68" s="153"/>
      <c r="X68" s="153"/>
      <c r="Y68" s="153"/>
      <c r="Z68" s="153"/>
      <c r="AA68" s="153"/>
      <c r="AB68" s="153"/>
      <c r="AC68" s="153"/>
      <c r="AD68" s="153"/>
      <c r="AE68" s="153" t="s">
        <v>129</v>
      </c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54">
        <v>51</v>
      </c>
      <c r="B69" s="160" t="s">
        <v>233</v>
      </c>
      <c r="C69" s="193" t="s">
        <v>234</v>
      </c>
      <c r="D69" s="162" t="s">
        <v>136</v>
      </c>
      <c r="E69" s="168">
        <v>4</v>
      </c>
      <c r="F69" s="170"/>
      <c r="G69" s="171">
        <f t="shared" si="7"/>
        <v>0</v>
      </c>
      <c r="H69" s="170"/>
      <c r="I69" s="171">
        <f t="shared" si="8"/>
        <v>0</v>
      </c>
      <c r="J69" s="170"/>
      <c r="K69" s="171">
        <f t="shared" si="9"/>
        <v>0</v>
      </c>
      <c r="L69" s="171">
        <v>15</v>
      </c>
      <c r="M69" s="171">
        <f t="shared" si="10"/>
        <v>0</v>
      </c>
      <c r="N69" s="163">
        <v>0</v>
      </c>
      <c r="O69" s="163">
        <f t="shared" si="11"/>
        <v>0</v>
      </c>
      <c r="P69" s="163">
        <v>5.0000000000000001E-3</v>
      </c>
      <c r="Q69" s="163">
        <f t="shared" si="12"/>
        <v>0.02</v>
      </c>
      <c r="R69" s="163"/>
      <c r="S69" s="163"/>
      <c r="T69" s="164">
        <v>8.4000000000000005E-2</v>
      </c>
      <c r="U69" s="163">
        <f t="shared" si="13"/>
        <v>0.34</v>
      </c>
      <c r="V69" s="153"/>
      <c r="W69" s="153"/>
      <c r="X69" s="153"/>
      <c r="Y69" s="153"/>
      <c r="Z69" s="153"/>
      <c r="AA69" s="153"/>
      <c r="AB69" s="153"/>
      <c r="AC69" s="153"/>
      <c r="AD69" s="153"/>
      <c r="AE69" s="153" t="s">
        <v>129</v>
      </c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">
      <c r="A70" s="154">
        <v>52</v>
      </c>
      <c r="B70" s="160" t="s">
        <v>235</v>
      </c>
      <c r="C70" s="193" t="s">
        <v>236</v>
      </c>
      <c r="D70" s="162" t="s">
        <v>136</v>
      </c>
      <c r="E70" s="168">
        <v>4</v>
      </c>
      <c r="F70" s="170"/>
      <c r="G70" s="171">
        <f t="shared" si="7"/>
        <v>0</v>
      </c>
      <c r="H70" s="170"/>
      <c r="I70" s="171">
        <f t="shared" si="8"/>
        <v>0</v>
      </c>
      <c r="J70" s="170"/>
      <c r="K70" s="171">
        <f t="shared" si="9"/>
        <v>0</v>
      </c>
      <c r="L70" s="171">
        <v>15</v>
      </c>
      <c r="M70" s="171">
        <f t="shared" si="10"/>
        <v>0</v>
      </c>
      <c r="N70" s="163">
        <v>0</v>
      </c>
      <c r="O70" s="163">
        <f t="shared" si="11"/>
        <v>0</v>
      </c>
      <c r="P70" s="163">
        <v>8.0000000000000002E-3</v>
      </c>
      <c r="Q70" s="163">
        <f t="shared" si="12"/>
        <v>3.2000000000000001E-2</v>
      </c>
      <c r="R70" s="163"/>
      <c r="S70" s="163"/>
      <c r="T70" s="164">
        <v>0.14599999999999999</v>
      </c>
      <c r="U70" s="163">
        <f t="shared" si="13"/>
        <v>0.57999999999999996</v>
      </c>
      <c r="V70" s="153"/>
      <c r="W70" s="153"/>
      <c r="X70" s="153"/>
      <c r="Y70" s="153"/>
      <c r="Z70" s="153"/>
      <c r="AA70" s="153"/>
      <c r="AB70" s="153"/>
      <c r="AC70" s="153"/>
      <c r="AD70" s="153"/>
      <c r="AE70" s="153" t="s">
        <v>129</v>
      </c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">
      <c r="A71" s="154">
        <v>53</v>
      </c>
      <c r="B71" s="160" t="s">
        <v>237</v>
      </c>
      <c r="C71" s="193" t="s">
        <v>238</v>
      </c>
      <c r="D71" s="162" t="s">
        <v>204</v>
      </c>
      <c r="E71" s="168">
        <v>1</v>
      </c>
      <c r="F71" s="170"/>
      <c r="G71" s="171">
        <f t="shared" si="7"/>
        <v>0</v>
      </c>
      <c r="H71" s="170"/>
      <c r="I71" s="171">
        <f t="shared" si="8"/>
        <v>0</v>
      </c>
      <c r="J71" s="170"/>
      <c r="K71" s="171">
        <f t="shared" si="9"/>
        <v>0</v>
      </c>
      <c r="L71" s="171">
        <v>15</v>
      </c>
      <c r="M71" s="171">
        <f t="shared" si="10"/>
        <v>0</v>
      </c>
      <c r="N71" s="163">
        <v>0</v>
      </c>
      <c r="O71" s="163">
        <f t="shared" si="11"/>
        <v>0</v>
      </c>
      <c r="P71" s="163">
        <v>1.56E-3</v>
      </c>
      <c r="Q71" s="163">
        <f t="shared" si="12"/>
        <v>1.56E-3</v>
      </c>
      <c r="R71" s="163"/>
      <c r="S71" s="163"/>
      <c r="T71" s="164">
        <v>0.217</v>
      </c>
      <c r="U71" s="163">
        <f t="shared" si="13"/>
        <v>0.22</v>
      </c>
      <c r="V71" s="153"/>
      <c r="W71" s="153"/>
      <c r="X71" s="153"/>
      <c r="Y71" s="153"/>
      <c r="Z71" s="153"/>
      <c r="AA71" s="153"/>
      <c r="AB71" s="153"/>
      <c r="AC71" s="153"/>
      <c r="AD71" s="153"/>
      <c r="AE71" s="153" t="s">
        <v>129</v>
      </c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54">
        <v>54</v>
      </c>
      <c r="B72" s="160" t="s">
        <v>239</v>
      </c>
      <c r="C72" s="193" t="s">
        <v>240</v>
      </c>
      <c r="D72" s="162" t="s">
        <v>136</v>
      </c>
      <c r="E72" s="168">
        <v>1</v>
      </c>
      <c r="F72" s="170"/>
      <c r="G72" s="171">
        <f t="shared" si="7"/>
        <v>0</v>
      </c>
      <c r="H72" s="170"/>
      <c r="I72" s="171">
        <f t="shared" si="8"/>
        <v>0</v>
      </c>
      <c r="J72" s="170"/>
      <c r="K72" s="171">
        <f t="shared" si="9"/>
        <v>0</v>
      </c>
      <c r="L72" s="171">
        <v>15</v>
      </c>
      <c r="M72" s="171">
        <f t="shared" si="10"/>
        <v>0</v>
      </c>
      <c r="N72" s="163">
        <v>0</v>
      </c>
      <c r="O72" s="163">
        <f t="shared" si="11"/>
        <v>0</v>
      </c>
      <c r="P72" s="163">
        <v>2.2499999999999998E-3</v>
      </c>
      <c r="Q72" s="163">
        <f t="shared" si="12"/>
        <v>2.2499999999999998E-3</v>
      </c>
      <c r="R72" s="163"/>
      <c r="S72" s="163"/>
      <c r="T72" s="164">
        <v>0.40699999999999997</v>
      </c>
      <c r="U72" s="163">
        <f t="shared" si="13"/>
        <v>0.41</v>
      </c>
      <c r="V72" s="153"/>
      <c r="W72" s="153"/>
      <c r="X72" s="153"/>
      <c r="Y72" s="153"/>
      <c r="Z72" s="153"/>
      <c r="AA72" s="153"/>
      <c r="AB72" s="153"/>
      <c r="AC72" s="153"/>
      <c r="AD72" s="153"/>
      <c r="AE72" s="153" t="s">
        <v>129</v>
      </c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54">
        <v>55</v>
      </c>
      <c r="B73" s="160" t="s">
        <v>241</v>
      </c>
      <c r="C73" s="193" t="s">
        <v>242</v>
      </c>
      <c r="D73" s="162" t="s">
        <v>179</v>
      </c>
      <c r="E73" s="168">
        <v>0.29899999999999999</v>
      </c>
      <c r="F73" s="170"/>
      <c r="G73" s="171">
        <f t="shared" si="7"/>
        <v>0</v>
      </c>
      <c r="H73" s="170"/>
      <c r="I73" s="171">
        <f t="shared" si="8"/>
        <v>0</v>
      </c>
      <c r="J73" s="170"/>
      <c r="K73" s="171">
        <f t="shared" si="9"/>
        <v>0</v>
      </c>
      <c r="L73" s="171">
        <v>15</v>
      </c>
      <c r="M73" s="171">
        <f t="shared" si="10"/>
        <v>0</v>
      </c>
      <c r="N73" s="163">
        <v>0</v>
      </c>
      <c r="O73" s="163">
        <f t="shared" si="11"/>
        <v>0</v>
      </c>
      <c r="P73" s="163">
        <v>0</v>
      </c>
      <c r="Q73" s="163">
        <f t="shared" si="12"/>
        <v>0</v>
      </c>
      <c r="R73" s="163"/>
      <c r="S73" s="163"/>
      <c r="T73" s="164">
        <v>4.7720000000000002</v>
      </c>
      <c r="U73" s="163">
        <f t="shared" si="13"/>
        <v>1.43</v>
      </c>
      <c r="V73" s="153"/>
      <c r="W73" s="153"/>
      <c r="X73" s="153"/>
      <c r="Y73" s="153"/>
      <c r="Z73" s="153"/>
      <c r="AA73" s="153"/>
      <c r="AB73" s="153"/>
      <c r="AC73" s="153"/>
      <c r="AD73" s="153"/>
      <c r="AE73" s="153" t="s">
        <v>129</v>
      </c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x14ac:dyDescent="0.2">
      <c r="A74" s="155" t="s">
        <v>124</v>
      </c>
      <c r="B74" s="161" t="s">
        <v>79</v>
      </c>
      <c r="C74" s="194" t="s">
        <v>80</v>
      </c>
      <c r="D74" s="165"/>
      <c r="E74" s="169"/>
      <c r="F74" s="172"/>
      <c r="G74" s="172">
        <f>SUMIF(AE75:AE80,"&lt;&gt;NOR",G75:G80)</f>
        <v>0</v>
      </c>
      <c r="H74" s="172"/>
      <c r="I74" s="172">
        <f>SUM(I75:I80)</f>
        <v>0</v>
      </c>
      <c r="J74" s="172"/>
      <c r="K74" s="172">
        <f>SUM(K75:K80)</f>
        <v>0</v>
      </c>
      <c r="L74" s="172"/>
      <c r="M74" s="172">
        <f>SUM(M75:M80)</f>
        <v>0</v>
      </c>
      <c r="N74" s="166"/>
      <c r="O74" s="166">
        <f>SUM(O75:O80)</f>
        <v>0.16499</v>
      </c>
      <c r="P74" s="166"/>
      <c r="Q74" s="166">
        <f>SUM(Q75:Q80)</f>
        <v>0.54737000000000002</v>
      </c>
      <c r="R74" s="166"/>
      <c r="S74" s="166"/>
      <c r="T74" s="167"/>
      <c r="U74" s="166">
        <f>SUM(U75:U80)</f>
        <v>5.7799999999999994</v>
      </c>
      <c r="AE74" t="s">
        <v>125</v>
      </c>
    </row>
    <row r="75" spans="1:60" outlineLevel="1" x14ac:dyDescent="0.2">
      <c r="A75" s="154">
        <v>56</v>
      </c>
      <c r="B75" s="160" t="s">
        <v>243</v>
      </c>
      <c r="C75" s="193" t="s">
        <v>244</v>
      </c>
      <c r="D75" s="162" t="s">
        <v>128</v>
      </c>
      <c r="E75" s="168">
        <v>3.1454499999999999</v>
      </c>
      <c r="F75" s="170"/>
      <c r="G75" s="171">
        <f t="shared" ref="G75:G80" si="14">ROUND(E75*F75,2)</f>
        <v>0</v>
      </c>
      <c r="H75" s="170"/>
      <c r="I75" s="171">
        <f t="shared" ref="I75:I80" si="15">ROUND(E75*H75,2)</f>
        <v>0</v>
      </c>
      <c r="J75" s="170"/>
      <c r="K75" s="171">
        <f t="shared" ref="K75:K80" si="16">ROUND(E75*J75,2)</f>
        <v>0</v>
      </c>
      <c r="L75" s="171">
        <v>15</v>
      </c>
      <c r="M75" s="171">
        <f t="shared" ref="M75:M80" si="17">G75*(1+L75/100)</f>
        <v>0</v>
      </c>
      <c r="N75" s="163">
        <v>0</v>
      </c>
      <c r="O75" s="163">
        <f t="shared" ref="O75:O80" si="18">ROUND(E75*N75,5)</f>
        <v>0</v>
      </c>
      <c r="P75" s="163">
        <v>2.4E-2</v>
      </c>
      <c r="Q75" s="163">
        <f t="shared" ref="Q75:Q80" si="19">ROUND(E75*P75,5)</f>
        <v>7.5490000000000002E-2</v>
      </c>
      <c r="R75" s="163"/>
      <c r="S75" s="163"/>
      <c r="T75" s="164">
        <v>0.18</v>
      </c>
      <c r="U75" s="163">
        <f t="shared" ref="U75:U80" si="20">ROUND(E75*T75,2)</f>
        <v>0.56999999999999995</v>
      </c>
      <c r="V75" s="153"/>
      <c r="W75" s="153"/>
      <c r="X75" s="153"/>
      <c r="Y75" s="153"/>
      <c r="Z75" s="153"/>
      <c r="AA75" s="153"/>
      <c r="AB75" s="153"/>
      <c r="AC75" s="153"/>
      <c r="AD75" s="153"/>
      <c r="AE75" s="153" t="s">
        <v>129</v>
      </c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">
      <c r="A76" s="154">
        <v>57</v>
      </c>
      <c r="B76" s="160" t="s">
        <v>245</v>
      </c>
      <c r="C76" s="193" t="s">
        <v>246</v>
      </c>
      <c r="D76" s="162" t="s">
        <v>128</v>
      </c>
      <c r="E76" s="168">
        <v>1</v>
      </c>
      <c r="F76" s="170"/>
      <c r="G76" s="171">
        <f t="shared" si="14"/>
        <v>0</v>
      </c>
      <c r="H76" s="170"/>
      <c r="I76" s="171">
        <f t="shared" si="15"/>
        <v>0</v>
      </c>
      <c r="J76" s="170"/>
      <c r="K76" s="171">
        <f t="shared" si="16"/>
        <v>0</v>
      </c>
      <c r="L76" s="171">
        <v>15</v>
      </c>
      <c r="M76" s="171">
        <f t="shared" si="17"/>
        <v>0</v>
      </c>
      <c r="N76" s="163">
        <v>0</v>
      </c>
      <c r="O76" s="163">
        <f t="shared" si="18"/>
        <v>0</v>
      </c>
      <c r="P76" s="163">
        <v>0.03</v>
      </c>
      <c r="Q76" s="163">
        <f t="shared" si="19"/>
        <v>0.03</v>
      </c>
      <c r="R76" s="163"/>
      <c r="S76" s="163"/>
      <c r="T76" s="164">
        <v>0.23499999999999999</v>
      </c>
      <c r="U76" s="163">
        <f t="shared" si="20"/>
        <v>0.24</v>
      </c>
      <c r="V76" s="153"/>
      <c r="W76" s="153"/>
      <c r="X76" s="153"/>
      <c r="Y76" s="153"/>
      <c r="Z76" s="153"/>
      <c r="AA76" s="153"/>
      <c r="AB76" s="153"/>
      <c r="AC76" s="153"/>
      <c r="AD76" s="153"/>
      <c r="AE76" s="153" t="s">
        <v>129</v>
      </c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">
      <c r="A77" s="154">
        <v>58</v>
      </c>
      <c r="B77" s="160" t="s">
        <v>247</v>
      </c>
      <c r="C77" s="193" t="s">
        <v>248</v>
      </c>
      <c r="D77" s="162" t="s">
        <v>128</v>
      </c>
      <c r="E77" s="168">
        <v>12.625</v>
      </c>
      <c r="F77" s="170"/>
      <c r="G77" s="171">
        <f t="shared" si="14"/>
        <v>0</v>
      </c>
      <c r="H77" s="170"/>
      <c r="I77" s="171">
        <f t="shared" si="15"/>
        <v>0</v>
      </c>
      <c r="J77" s="170"/>
      <c r="K77" s="171">
        <f t="shared" si="16"/>
        <v>0</v>
      </c>
      <c r="L77" s="171">
        <v>15</v>
      </c>
      <c r="M77" s="171">
        <f t="shared" si="17"/>
        <v>0</v>
      </c>
      <c r="N77" s="163">
        <v>1.0000000000000001E-5</v>
      </c>
      <c r="O77" s="163">
        <f t="shared" si="18"/>
        <v>1.2999999999999999E-4</v>
      </c>
      <c r="P77" s="163">
        <v>0</v>
      </c>
      <c r="Q77" s="163">
        <f t="shared" si="19"/>
        <v>0</v>
      </c>
      <c r="R77" s="163"/>
      <c r="S77" s="163"/>
      <c r="T77" s="164">
        <v>0.30299999999999999</v>
      </c>
      <c r="U77" s="163">
        <f t="shared" si="20"/>
        <v>3.83</v>
      </c>
      <c r="V77" s="153"/>
      <c r="W77" s="153"/>
      <c r="X77" s="153"/>
      <c r="Y77" s="153"/>
      <c r="Z77" s="153"/>
      <c r="AA77" s="153"/>
      <c r="AB77" s="153"/>
      <c r="AC77" s="153"/>
      <c r="AD77" s="153"/>
      <c r="AE77" s="153" t="s">
        <v>129</v>
      </c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">
      <c r="A78" s="154">
        <v>59</v>
      </c>
      <c r="B78" s="160" t="s">
        <v>249</v>
      </c>
      <c r="C78" s="193" t="s">
        <v>250</v>
      </c>
      <c r="D78" s="162" t="s">
        <v>128</v>
      </c>
      <c r="E78" s="168">
        <v>15.125</v>
      </c>
      <c r="F78" s="170"/>
      <c r="G78" s="171">
        <f t="shared" si="14"/>
        <v>0</v>
      </c>
      <c r="H78" s="170"/>
      <c r="I78" s="171">
        <f t="shared" si="15"/>
        <v>0</v>
      </c>
      <c r="J78" s="170"/>
      <c r="K78" s="171">
        <f t="shared" si="16"/>
        <v>0</v>
      </c>
      <c r="L78" s="171">
        <v>15</v>
      </c>
      <c r="M78" s="171">
        <f t="shared" si="17"/>
        <v>0</v>
      </c>
      <c r="N78" s="163">
        <v>1.09E-2</v>
      </c>
      <c r="O78" s="163">
        <f t="shared" si="18"/>
        <v>0.16486000000000001</v>
      </c>
      <c r="P78" s="163">
        <v>0</v>
      </c>
      <c r="Q78" s="163">
        <f t="shared" si="19"/>
        <v>0</v>
      </c>
      <c r="R78" s="163"/>
      <c r="S78" s="163"/>
      <c r="T78" s="164">
        <v>0</v>
      </c>
      <c r="U78" s="163">
        <f t="shared" si="20"/>
        <v>0</v>
      </c>
      <c r="V78" s="153"/>
      <c r="W78" s="153"/>
      <c r="X78" s="153"/>
      <c r="Y78" s="153"/>
      <c r="Z78" s="153"/>
      <c r="AA78" s="153"/>
      <c r="AB78" s="153"/>
      <c r="AC78" s="153"/>
      <c r="AD78" s="153"/>
      <c r="AE78" s="153" t="s">
        <v>137</v>
      </c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">
      <c r="A79" s="154">
        <v>60</v>
      </c>
      <c r="B79" s="160" t="s">
        <v>251</v>
      </c>
      <c r="C79" s="193" t="s">
        <v>252</v>
      </c>
      <c r="D79" s="162" t="s">
        <v>128</v>
      </c>
      <c r="E79" s="168">
        <v>12.625</v>
      </c>
      <c r="F79" s="170"/>
      <c r="G79" s="171">
        <f t="shared" si="14"/>
        <v>0</v>
      </c>
      <c r="H79" s="170"/>
      <c r="I79" s="171">
        <f t="shared" si="15"/>
        <v>0</v>
      </c>
      <c r="J79" s="170"/>
      <c r="K79" s="171">
        <f t="shared" si="16"/>
        <v>0</v>
      </c>
      <c r="L79" s="171">
        <v>15</v>
      </c>
      <c r="M79" s="171">
        <f t="shared" si="17"/>
        <v>0</v>
      </c>
      <c r="N79" s="163">
        <v>0</v>
      </c>
      <c r="O79" s="163">
        <f t="shared" si="18"/>
        <v>0</v>
      </c>
      <c r="P79" s="163">
        <v>3.5000000000000003E-2</v>
      </c>
      <c r="Q79" s="163">
        <f t="shared" si="19"/>
        <v>0.44188</v>
      </c>
      <c r="R79" s="163"/>
      <c r="S79" s="163"/>
      <c r="T79" s="164">
        <v>0.09</v>
      </c>
      <c r="U79" s="163">
        <f t="shared" si="20"/>
        <v>1.1399999999999999</v>
      </c>
      <c r="V79" s="153"/>
      <c r="W79" s="153"/>
      <c r="X79" s="153"/>
      <c r="Y79" s="153"/>
      <c r="Z79" s="153"/>
      <c r="AA79" s="153"/>
      <c r="AB79" s="153"/>
      <c r="AC79" s="153"/>
      <c r="AD79" s="153"/>
      <c r="AE79" s="153" t="s">
        <v>129</v>
      </c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ht="22.5" outlineLevel="1" x14ac:dyDescent="0.2">
      <c r="A80" s="154">
        <v>61</v>
      </c>
      <c r="B80" s="160" t="s">
        <v>253</v>
      </c>
      <c r="C80" s="193" t="s">
        <v>254</v>
      </c>
      <c r="D80" s="162" t="s">
        <v>0</v>
      </c>
      <c r="E80" s="168">
        <v>56.34</v>
      </c>
      <c r="F80" s="170"/>
      <c r="G80" s="171">
        <f t="shared" si="14"/>
        <v>0</v>
      </c>
      <c r="H80" s="170"/>
      <c r="I80" s="171">
        <f t="shared" si="15"/>
        <v>0</v>
      </c>
      <c r="J80" s="170"/>
      <c r="K80" s="171">
        <f t="shared" si="16"/>
        <v>0</v>
      </c>
      <c r="L80" s="171">
        <v>15</v>
      </c>
      <c r="M80" s="171">
        <f t="shared" si="17"/>
        <v>0</v>
      </c>
      <c r="N80" s="163">
        <v>0</v>
      </c>
      <c r="O80" s="163">
        <f t="shared" si="18"/>
        <v>0</v>
      </c>
      <c r="P80" s="163">
        <v>0</v>
      </c>
      <c r="Q80" s="163">
        <f t="shared" si="19"/>
        <v>0</v>
      </c>
      <c r="R80" s="163"/>
      <c r="S80" s="163"/>
      <c r="T80" s="164">
        <v>0</v>
      </c>
      <c r="U80" s="163">
        <f t="shared" si="20"/>
        <v>0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 t="s">
        <v>129</v>
      </c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x14ac:dyDescent="0.2">
      <c r="A81" s="155" t="s">
        <v>124</v>
      </c>
      <c r="B81" s="161" t="s">
        <v>81</v>
      </c>
      <c r="C81" s="194" t="s">
        <v>82</v>
      </c>
      <c r="D81" s="165"/>
      <c r="E81" s="169"/>
      <c r="F81" s="172"/>
      <c r="G81" s="172">
        <f>SUMIF(AE82:AE95,"&lt;&gt;NOR",G82:G95)</f>
        <v>0</v>
      </c>
      <c r="H81" s="172"/>
      <c r="I81" s="172">
        <f>SUM(I82:I95)</f>
        <v>0</v>
      </c>
      <c r="J81" s="172"/>
      <c r="K81" s="172">
        <f>SUM(K82:K95)</f>
        <v>0</v>
      </c>
      <c r="L81" s="172"/>
      <c r="M81" s="172">
        <f>SUM(M82:M95)</f>
        <v>0</v>
      </c>
      <c r="N81" s="166"/>
      <c r="O81" s="166">
        <f>SUM(O82:O95)</f>
        <v>7.1800000000000003E-2</v>
      </c>
      <c r="P81" s="166"/>
      <c r="Q81" s="166">
        <f>SUM(Q82:Q95)</f>
        <v>0.78893999999999986</v>
      </c>
      <c r="R81" s="166"/>
      <c r="S81" s="166"/>
      <c r="T81" s="167"/>
      <c r="U81" s="166">
        <f>SUM(U82:U95)</f>
        <v>15.27</v>
      </c>
      <c r="AE81" t="s">
        <v>125</v>
      </c>
    </row>
    <row r="82" spans="1:60" outlineLevel="1" x14ac:dyDescent="0.2">
      <c r="A82" s="154">
        <v>62</v>
      </c>
      <c r="B82" s="160" t="s">
        <v>255</v>
      </c>
      <c r="C82" s="193" t="s">
        <v>256</v>
      </c>
      <c r="D82" s="162" t="s">
        <v>128</v>
      </c>
      <c r="E82" s="168">
        <v>3.1454499999999999</v>
      </c>
      <c r="F82" s="170"/>
      <c r="G82" s="171">
        <f t="shared" ref="G82:G95" si="21">ROUND(E82*F82,2)</f>
        <v>0</v>
      </c>
      <c r="H82" s="170"/>
      <c r="I82" s="171">
        <f t="shared" ref="I82:I95" si="22">ROUND(E82*H82,2)</f>
        <v>0</v>
      </c>
      <c r="J82" s="170"/>
      <c r="K82" s="171">
        <f t="shared" ref="K82:K95" si="23">ROUND(E82*J82,2)</f>
        <v>0</v>
      </c>
      <c r="L82" s="171">
        <v>15</v>
      </c>
      <c r="M82" s="171">
        <f t="shared" ref="M82:M95" si="24">G82*(1+L82/100)</f>
        <v>0</v>
      </c>
      <c r="N82" s="163">
        <v>0</v>
      </c>
      <c r="O82" s="163">
        <f t="shared" ref="O82:O95" si="25">ROUND(E82*N82,5)</f>
        <v>0</v>
      </c>
      <c r="P82" s="163">
        <v>1.098E-2</v>
      </c>
      <c r="Q82" s="163">
        <f t="shared" ref="Q82:Q95" si="26">ROUND(E82*P82,5)</f>
        <v>3.4540000000000001E-2</v>
      </c>
      <c r="R82" s="163"/>
      <c r="S82" s="163"/>
      <c r="T82" s="164">
        <v>0.44</v>
      </c>
      <c r="U82" s="163">
        <f t="shared" ref="U82:U95" si="27">ROUND(E82*T82,2)</f>
        <v>1.38</v>
      </c>
      <c r="V82" s="153"/>
      <c r="W82" s="153"/>
      <c r="X82" s="153"/>
      <c r="Y82" s="153"/>
      <c r="Z82" s="153"/>
      <c r="AA82" s="153"/>
      <c r="AB82" s="153"/>
      <c r="AC82" s="153"/>
      <c r="AD82" s="153"/>
      <c r="AE82" s="153" t="s">
        <v>129</v>
      </c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">
      <c r="A83" s="154">
        <v>63</v>
      </c>
      <c r="B83" s="160" t="s">
        <v>257</v>
      </c>
      <c r="C83" s="193" t="s">
        <v>258</v>
      </c>
      <c r="D83" s="162" t="s">
        <v>136</v>
      </c>
      <c r="E83" s="168">
        <v>4</v>
      </c>
      <c r="F83" s="170"/>
      <c r="G83" s="171">
        <f t="shared" si="21"/>
        <v>0</v>
      </c>
      <c r="H83" s="170"/>
      <c r="I83" s="171">
        <f t="shared" si="22"/>
        <v>0</v>
      </c>
      <c r="J83" s="170"/>
      <c r="K83" s="171">
        <f t="shared" si="23"/>
        <v>0</v>
      </c>
      <c r="L83" s="171">
        <v>15</v>
      </c>
      <c r="M83" s="171">
        <f t="shared" si="24"/>
        <v>0</v>
      </c>
      <c r="N83" s="163">
        <v>0</v>
      </c>
      <c r="O83" s="163">
        <f t="shared" si="25"/>
        <v>0</v>
      </c>
      <c r="P83" s="163">
        <v>1.8E-3</v>
      </c>
      <c r="Q83" s="163">
        <f t="shared" si="26"/>
        <v>7.1999999999999998E-3</v>
      </c>
      <c r="R83" s="163"/>
      <c r="S83" s="163"/>
      <c r="T83" s="164">
        <v>0.11</v>
      </c>
      <c r="U83" s="163">
        <f t="shared" si="27"/>
        <v>0.44</v>
      </c>
      <c r="V83" s="153"/>
      <c r="W83" s="153"/>
      <c r="X83" s="153"/>
      <c r="Y83" s="153"/>
      <c r="Z83" s="153"/>
      <c r="AA83" s="153"/>
      <c r="AB83" s="153"/>
      <c r="AC83" s="153"/>
      <c r="AD83" s="153"/>
      <c r="AE83" s="153" t="s">
        <v>129</v>
      </c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54">
        <v>64</v>
      </c>
      <c r="B84" s="160" t="s">
        <v>259</v>
      </c>
      <c r="C84" s="193" t="s">
        <v>260</v>
      </c>
      <c r="D84" s="162" t="s">
        <v>136</v>
      </c>
      <c r="E84" s="168">
        <v>1</v>
      </c>
      <c r="F84" s="170"/>
      <c r="G84" s="171">
        <f t="shared" si="21"/>
        <v>0</v>
      </c>
      <c r="H84" s="170"/>
      <c r="I84" s="171">
        <f t="shared" si="22"/>
        <v>0</v>
      </c>
      <c r="J84" s="170"/>
      <c r="K84" s="171">
        <f t="shared" si="23"/>
        <v>0</v>
      </c>
      <c r="L84" s="171">
        <v>15</v>
      </c>
      <c r="M84" s="171">
        <f t="shared" si="24"/>
        <v>0</v>
      </c>
      <c r="N84" s="163">
        <v>0</v>
      </c>
      <c r="O84" s="163">
        <f t="shared" si="25"/>
        <v>0</v>
      </c>
      <c r="P84" s="163">
        <v>0.17399999999999999</v>
      </c>
      <c r="Q84" s="163">
        <f t="shared" si="26"/>
        <v>0.17399999999999999</v>
      </c>
      <c r="R84" s="163"/>
      <c r="S84" s="163"/>
      <c r="T84" s="164">
        <v>0.95</v>
      </c>
      <c r="U84" s="163">
        <f t="shared" si="27"/>
        <v>0.95</v>
      </c>
      <c r="V84" s="153"/>
      <c r="W84" s="153"/>
      <c r="X84" s="153"/>
      <c r="Y84" s="153"/>
      <c r="Z84" s="153"/>
      <c r="AA84" s="153"/>
      <c r="AB84" s="153"/>
      <c r="AC84" s="153"/>
      <c r="AD84" s="153"/>
      <c r="AE84" s="153" t="s">
        <v>129</v>
      </c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 x14ac:dyDescent="0.2">
      <c r="A85" s="154">
        <v>65</v>
      </c>
      <c r="B85" s="160" t="s">
        <v>261</v>
      </c>
      <c r="C85" s="193" t="s">
        <v>262</v>
      </c>
      <c r="D85" s="162" t="s">
        <v>136</v>
      </c>
      <c r="E85" s="168">
        <v>2</v>
      </c>
      <c r="F85" s="170"/>
      <c r="G85" s="171">
        <f t="shared" si="21"/>
        <v>0</v>
      </c>
      <c r="H85" s="170"/>
      <c r="I85" s="171">
        <f t="shared" si="22"/>
        <v>0</v>
      </c>
      <c r="J85" s="170"/>
      <c r="K85" s="171">
        <f t="shared" si="23"/>
        <v>0</v>
      </c>
      <c r="L85" s="171">
        <v>15</v>
      </c>
      <c r="M85" s="171">
        <f t="shared" si="24"/>
        <v>0</v>
      </c>
      <c r="N85" s="163">
        <v>0</v>
      </c>
      <c r="O85" s="163">
        <f t="shared" si="25"/>
        <v>0</v>
      </c>
      <c r="P85" s="163">
        <v>0.1104</v>
      </c>
      <c r="Q85" s="163">
        <f t="shared" si="26"/>
        <v>0.2208</v>
      </c>
      <c r="R85" s="163"/>
      <c r="S85" s="163"/>
      <c r="T85" s="164">
        <v>0.46</v>
      </c>
      <c r="U85" s="163">
        <f t="shared" si="27"/>
        <v>0.92</v>
      </c>
      <c r="V85" s="153"/>
      <c r="W85" s="153"/>
      <c r="X85" s="153"/>
      <c r="Y85" s="153"/>
      <c r="Z85" s="153"/>
      <c r="AA85" s="153"/>
      <c r="AB85" s="153"/>
      <c r="AC85" s="153"/>
      <c r="AD85" s="153"/>
      <c r="AE85" s="153" t="s">
        <v>129</v>
      </c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54">
        <v>66</v>
      </c>
      <c r="B86" s="160" t="s">
        <v>263</v>
      </c>
      <c r="C86" s="193" t="s">
        <v>264</v>
      </c>
      <c r="D86" s="162" t="s">
        <v>265</v>
      </c>
      <c r="E86" s="168">
        <v>3</v>
      </c>
      <c r="F86" s="170"/>
      <c r="G86" s="171">
        <f t="shared" si="21"/>
        <v>0</v>
      </c>
      <c r="H86" s="170"/>
      <c r="I86" s="171">
        <f t="shared" si="22"/>
        <v>0</v>
      </c>
      <c r="J86" s="170"/>
      <c r="K86" s="171">
        <f t="shared" si="23"/>
        <v>0</v>
      </c>
      <c r="L86" s="171">
        <v>15</v>
      </c>
      <c r="M86" s="171">
        <f t="shared" si="24"/>
        <v>0</v>
      </c>
      <c r="N86" s="163">
        <v>0</v>
      </c>
      <c r="O86" s="163">
        <f t="shared" si="25"/>
        <v>0</v>
      </c>
      <c r="P86" s="163">
        <v>8.8099999999999998E-2</v>
      </c>
      <c r="Q86" s="163">
        <f t="shared" si="26"/>
        <v>0.26429999999999998</v>
      </c>
      <c r="R86" s="163"/>
      <c r="S86" s="163"/>
      <c r="T86" s="164">
        <v>0.39</v>
      </c>
      <c r="U86" s="163">
        <f t="shared" si="27"/>
        <v>1.17</v>
      </c>
      <c r="V86" s="153"/>
      <c r="W86" s="153"/>
      <c r="X86" s="153"/>
      <c r="Y86" s="153"/>
      <c r="Z86" s="153"/>
      <c r="AA86" s="153"/>
      <c r="AB86" s="153"/>
      <c r="AC86" s="153"/>
      <c r="AD86" s="153"/>
      <c r="AE86" s="153" t="s">
        <v>129</v>
      </c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54">
        <v>67</v>
      </c>
      <c r="B87" s="160" t="s">
        <v>263</v>
      </c>
      <c r="C87" s="193" t="s">
        <v>266</v>
      </c>
      <c r="D87" s="162" t="s">
        <v>136</v>
      </c>
      <c r="E87" s="168">
        <v>1</v>
      </c>
      <c r="F87" s="170"/>
      <c r="G87" s="171">
        <f t="shared" si="21"/>
        <v>0</v>
      </c>
      <c r="H87" s="170"/>
      <c r="I87" s="171">
        <f t="shared" si="22"/>
        <v>0</v>
      </c>
      <c r="J87" s="170"/>
      <c r="K87" s="171">
        <f t="shared" si="23"/>
        <v>0</v>
      </c>
      <c r="L87" s="171">
        <v>15</v>
      </c>
      <c r="M87" s="171">
        <f t="shared" si="24"/>
        <v>0</v>
      </c>
      <c r="N87" s="163">
        <v>0</v>
      </c>
      <c r="O87" s="163">
        <f t="shared" si="25"/>
        <v>0</v>
      </c>
      <c r="P87" s="163">
        <v>8.8099999999999998E-2</v>
      </c>
      <c r="Q87" s="163">
        <f t="shared" si="26"/>
        <v>8.8099999999999998E-2</v>
      </c>
      <c r="R87" s="163"/>
      <c r="S87" s="163"/>
      <c r="T87" s="164">
        <v>0.39</v>
      </c>
      <c r="U87" s="163">
        <f t="shared" si="27"/>
        <v>0.39</v>
      </c>
      <c r="V87" s="153"/>
      <c r="W87" s="153"/>
      <c r="X87" s="153"/>
      <c r="Y87" s="153"/>
      <c r="Z87" s="153"/>
      <c r="AA87" s="153"/>
      <c r="AB87" s="153"/>
      <c r="AC87" s="153"/>
      <c r="AD87" s="153"/>
      <c r="AE87" s="153" t="s">
        <v>129</v>
      </c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54">
        <v>68</v>
      </c>
      <c r="B88" s="160" t="s">
        <v>267</v>
      </c>
      <c r="C88" s="193" t="s">
        <v>268</v>
      </c>
      <c r="D88" s="162" t="s">
        <v>136</v>
      </c>
      <c r="E88" s="168">
        <v>4</v>
      </c>
      <c r="F88" s="170"/>
      <c r="G88" s="171">
        <f t="shared" si="21"/>
        <v>0</v>
      </c>
      <c r="H88" s="170"/>
      <c r="I88" s="171">
        <f t="shared" si="22"/>
        <v>0</v>
      </c>
      <c r="J88" s="170"/>
      <c r="K88" s="171">
        <f t="shared" si="23"/>
        <v>0</v>
      </c>
      <c r="L88" s="171">
        <v>15</v>
      </c>
      <c r="M88" s="171">
        <f t="shared" si="24"/>
        <v>0</v>
      </c>
      <c r="N88" s="163">
        <v>0</v>
      </c>
      <c r="O88" s="163">
        <f t="shared" si="25"/>
        <v>0</v>
      </c>
      <c r="P88" s="163">
        <v>0</v>
      </c>
      <c r="Q88" s="163">
        <f t="shared" si="26"/>
        <v>0</v>
      </c>
      <c r="R88" s="163"/>
      <c r="S88" s="163"/>
      <c r="T88" s="164">
        <v>1.45</v>
      </c>
      <c r="U88" s="163">
        <f t="shared" si="27"/>
        <v>5.8</v>
      </c>
      <c r="V88" s="153"/>
      <c r="W88" s="153"/>
      <c r="X88" s="153"/>
      <c r="Y88" s="153"/>
      <c r="Z88" s="153"/>
      <c r="AA88" s="153"/>
      <c r="AB88" s="153"/>
      <c r="AC88" s="153"/>
      <c r="AD88" s="153"/>
      <c r="AE88" s="153" t="s">
        <v>129</v>
      </c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54">
        <v>69</v>
      </c>
      <c r="B89" s="160" t="s">
        <v>269</v>
      </c>
      <c r="C89" s="193" t="s">
        <v>270</v>
      </c>
      <c r="D89" s="162" t="s">
        <v>136</v>
      </c>
      <c r="E89" s="168">
        <v>2</v>
      </c>
      <c r="F89" s="170"/>
      <c r="G89" s="171">
        <f t="shared" si="21"/>
        <v>0</v>
      </c>
      <c r="H89" s="170"/>
      <c r="I89" s="171">
        <f t="shared" si="22"/>
        <v>0</v>
      </c>
      <c r="J89" s="170"/>
      <c r="K89" s="171">
        <f t="shared" si="23"/>
        <v>0</v>
      </c>
      <c r="L89" s="171">
        <v>15</v>
      </c>
      <c r="M89" s="171">
        <f t="shared" si="24"/>
        <v>0</v>
      </c>
      <c r="N89" s="163">
        <v>1.2999999999999999E-2</v>
      </c>
      <c r="O89" s="163">
        <f t="shared" si="25"/>
        <v>2.5999999999999999E-2</v>
      </c>
      <c r="P89" s="163">
        <v>0</v>
      </c>
      <c r="Q89" s="163">
        <f t="shared" si="26"/>
        <v>0</v>
      </c>
      <c r="R89" s="163"/>
      <c r="S89" s="163"/>
      <c r="T89" s="164">
        <v>0</v>
      </c>
      <c r="U89" s="163">
        <f t="shared" si="27"/>
        <v>0</v>
      </c>
      <c r="V89" s="153"/>
      <c r="W89" s="153"/>
      <c r="X89" s="153"/>
      <c r="Y89" s="153"/>
      <c r="Z89" s="153"/>
      <c r="AA89" s="153"/>
      <c r="AB89" s="153"/>
      <c r="AC89" s="153"/>
      <c r="AD89" s="153"/>
      <c r="AE89" s="153" t="s">
        <v>137</v>
      </c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outlineLevel="1" x14ac:dyDescent="0.2">
      <c r="A90" s="154">
        <v>70</v>
      </c>
      <c r="B90" s="160" t="s">
        <v>271</v>
      </c>
      <c r="C90" s="193" t="s">
        <v>272</v>
      </c>
      <c r="D90" s="162" t="s">
        <v>136</v>
      </c>
      <c r="E90" s="168">
        <v>2</v>
      </c>
      <c r="F90" s="170"/>
      <c r="G90" s="171">
        <f t="shared" si="21"/>
        <v>0</v>
      </c>
      <c r="H90" s="170"/>
      <c r="I90" s="171">
        <f t="shared" si="22"/>
        <v>0</v>
      </c>
      <c r="J90" s="170"/>
      <c r="K90" s="171">
        <f t="shared" si="23"/>
        <v>0</v>
      </c>
      <c r="L90" s="171">
        <v>15</v>
      </c>
      <c r="M90" s="171">
        <f t="shared" si="24"/>
        <v>0</v>
      </c>
      <c r="N90" s="163">
        <v>0.02</v>
      </c>
      <c r="O90" s="163">
        <f t="shared" si="25"/>
        <v>0.04</v>
      </c>
      <c r="P90" s="163">
        <v>0</v>
      </c>
      <c r="Q90" s="163">
        <f t="shared" si="26"/>
        <v>0</v>
      </c>
      <c r="R90" s="163"/>
      <c r="S90" s="163"/>
      <c r="T90" s="164">
        <v>0</v>
      </c>
      <c r="U90" s="163">
        <f t="shared" si="27"/>
        <v>0</v>
      </c>
      <c r="V90" s="153"/>
      <c r="W90" s="153"/>
      <c r="X90" s="153"/>
      <c r="Y90" s="153"/>
      <c r="Z90" s="153"/>
      <c r="AA90" s="153"/>
      <c r="AB90" s="153"/>
      <c r="AC90" s="153"/>
      <c r="AD90" s="153"/>
      <c r="AE90" s="153" t="s">
        <v>137</v>
      </c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 x14ac:dyDescent="0.2">
      <c r="A91" s="154">
        <v>71</v>
      </c>
      <c r="B91" s="160" t="s">
        <v>273</v>
      </c>
      <c r="C91" s="193" t="s">
        <v>274</v>
      </c>
      <c r="D91" s="162" t="s">
        <v>136</v>
      </c>
      <c r="E91" s="168">
        <v>4</v>
      </c>
      <c r="F91" s="170"/>
      <c r="G91" s="171">
        <f t="shared" si="21"/>
        <v>0</v>
      </c>
      <c r="H91" s="170"/>
      <c r="I91" s="171">
        <f t="shared" si="22"/>
        <v>0</v>
      </c>
      <c r="J91" s="170"/>
      <c r="K91" s="171">
        <f t="shared" si="23"/>
        <v>0</v>
      </c>
      <c r="L91" s="171">
        <v>15</v>
      </c>
      <c r="M91" s="171">
        <f t="shared" si="24"/>
        <v>0</v>
      </c>
      <c r="N91" s="163">
        <v>0</v>
      </c>
      <c r="O91" s="163">
        <f t="shared" si="25"/>
        <v>0</v>
      </c>
      <c r="P91" s="163">
        <v>0</v>
      </c>
      <c r="Q91" s="163">
        <f t="shared" si="26"/>
        <v>0</v>
      </c>
      <c r="R91" s="163"/>
      <c r="S91" s="163"/>
      <c r="T91" s="164">
        <v>0.77500000000000002</v>
      </c>
      <c r="U91" s="163">
        <f t="shared" si="27"/>
        <v>3.1</v>
      </c>
      <c r="V91" s="153"/>
      <c r="W91" s="153"/>
      <c r="X91" s="153"/>
      <c r="Y91" s="153"/>
      <c r="Z91" s="153"/>
      <c r="AA91" s="153"/>
      <c r="AB91" s="153"/>
      <c r="AC91" s="153"/>
      <c r="AD91" s="153"/>
      <c r="AE91" s="153" t="s">
        <v>129</v>
      </c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">
      <c r="A92" s="154">
        <v>72</v>
      </c>
      <c r="B92" s="160" t="s">
        <v>275</v>
      </c>
      <c r="C92" s="193" t="s">
        <v>276</v>
      </c>
      <c r="D92" s="162" t="s">
        <v>136</v>
      </c>
      <c r="E92" s="168">
        <v>4</v>
      </c>
      <c r="F92" s="170"/>
      <c r="G92" s="171">
        <f t="shared" si="21"/>
        <v>0</v>
      </c>
      <c r="H92" s="170"/>
      <c r="I92" s="171">
        <f t="shared" si="22"/>
        <v>0</v>
      </c>
      <c r="J92" s="170"/>
      <c r="K92" s="171">
        <f t="shared" si="23"/>
        <v>0</v>
      </c>
      <c r="L92" s="171">
        <v>15</v>
      </c>
      <c r="M92" s="171">
        <f t="shared" si="24"/>
        <v>0</v>
      </c>
      <c r="N92" s="163">
        <v>1.0000000000000001E-5</v>
      </c>
      <c r="O92" s="163">
        <f t="shared" si="25"/>
        <v>4.0000000000000003E-5</v>
      </c>
      <c r="P92" s="163">
        <v>0</v>
      </c>
      <c r="Q92" s="163">
        <f t="shared" si="26"/>
        <v>0</v>
      </c>
      <c r="R92" s="163"/>
      <c r="S92" s="163"/>
      <c r="T92" s="164">
        <v>0.28000000000000003</v>
      </c>
      <c r="U92" s="163">
        <f t="shared" si="27"/>
        <v>1.1200000000000001</v>
      </c>
      <c r="V92" s="153"/>
      <c r="W92" s="153"/>
      <c r="X92" s="153"/>
      <c r="Y92" s="153"/>
      <c r="Z92" s="153"/>
      <c r="AA92" s="153"/>
      <c r="AB92" s="153"/>
      <c r="AC92" s="153"/>
      <c r="AD92" s="153"/>
      <c r="AE92" s="153" t="s">
        <v>129</v>
      </c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outlineLevel="1" x14ac:dyDescent="0.2">
      <c r="A93" s="154">
        <v>73</v>
      </c>
      <c r="B93" s="160" t="s">
        <v>277</v>
      </c>
      <c r="C93" s="193" t="s">
        <v>278</v>
      </c>
      <c r="D93" s="162" t="s">
        <v>136</v>
      </c>
      <c r="E93" s="168">
        <v>2</v>
      </c>
      <c r="F93" s="170"/>
      <c r="G93" s="171">
        <f t="shared" si="21"/>
        <v>0</v>
      </c>
      <c r="H93" s="170"/>
      <c r="I93" s="171">
        <f t="shared" si="22"/>
        <v>0</v>
      </c>
      <c r="J93" s="170"/>
      <c r="K93" s="171">
        <f t="shared" si="23"/>
        <v>0</v>
      </c>
      <c r="L93" s="171">
        <v>15</v>
      </c>
      <c r="M93" s="171">
        <f t="shared" si="24"/>
        <v>0</v>
      </c>
      <c r="N93" s="163">
        <v>1.08E-3</v>
      </c>
      <c r="O93" s="163">
        <f t="shared" si="25"/>
        <v>2.16E-3</v>
      </c>
      <c r="P93" s="163">
        <v>0</v>
      </c>
      <c r="Q93" s="163">
        <f t="shared" si="26"/>
        <v>0</v>
      </c>
      <c r="R93" s="163"/>
      <c r="S93" s="163"/>
      <c r="T93" s="164">
        <v>0</v>
      </c>
      <c r="U93" s="163">
        <f t="shared" si="27"/>
        <v>0</v>
      </c>
      <c r="V93" s="153"/>
      <c r="W93" s="153"/>
      <c r="X93" s="153"/>
      <c r="Y93" s="153"/>
      <c r="Z93" s="153"/>
      <c r="AA93" s="153"/>
      <c r="AB93" s="153"/>
      <c r="AC93" s="153"/>
      <c r="AD93" s="153"/>
      <c r="AE93" s="153" t="s">
        <v>137</v>
      </c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54">
        <v>74</v>
      </c>
      <c r="B94" s="160" t="s">
        <v>279</v>
      </c>
      <c r="C94" s="193" t="s">
        <v>280</v>
      </c>
      <c r="D94" s="162" t="s">
        <v>136</v>
      </c>
      <c r="E94" s="168">
        <v>2</v>
      </c>
      <c r="F94" s="170"/>
      <c r="G94" s="171">
        <f t="shared" si="21"/>
        <v>0</v>
      </c>
      <c r="H94" s="170"/>
      <c r="I94" s="171">
        <f t="shared" si="22"/>
        <v>0</v>
      </c>
      <c r="J94" s="170"/>
      <c r="K94" s="171">
        <f t="shared" si="23"/>
        <v>0</v>
      </c>
      <c r="L94" s="171">
        <v>15</v>
      </c>
      <c r="M94" s="171">
        <f t="shared" si="24"/>
        <v>0</v>
      </c>
      <c r="N94" s="163">
        <v>1.8E-3</v>
      </c>
      <c r="O94" s="163">
        <f t="shared" si="25"/>
        <v>3.5999999999999999E-3</v>
      </c>
      <c r="P94" s="163">
        <v>0</v>
      </c>
      <c r="Q94" s="163">
        <f t="shared" si="26"/>
        <v>0</v>
      </c>
      <c r="R94" s="163"/>
      <c r="S94" s="163"/>
      <c r="T94" s="164">
        <v>0</v>
      </c>
      <c r="U94" s="163">
        <f t="shared" si="27"/>
        <v>0</v>
      </c>
      <c r="V94" s="153"/>
      <c r="W94" s="153"/>
      <c r="X94" s="153"/>
      <c r="Y94" s="153"/>
      <c r="Z94" s="153"/>
      <c r="AA94" s="153"/>
      <c r="AB94" s="153"/>
      <c r="AC94" s="153"/>
      <c r="AD94" s="153"/>
      <c r="AE94" s="153" t="s">
        <v>137</v>
      </c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outlineLevel="1" x14ac:dyDescent="0.2">
      <c r="A95" s="154">
        <v>75</v>
      </c>
      <c r="B95" s="160" t="s">
        <v>281</v>
      </c>
      <c r="C95" s="193" t="s">
        <v>282</v>
      </c>
      <c r="D95" s="162" t="s">
        <v>0</v>
      </c>
      <c r="E95" s="168">
        <v>139.51</v>
      </c>
      <c r="F95" s="170"/>
      <c r="G95" s="171">
        <f t="shared" si="21"/>
        <v>0</v>
      </c>
      <c r="H95" s="170"/>
      <c r="I95" s="171">
        <f t="shared" si="22"/>
        <v>0</v>
      </c>
      <c r="J95" s="170"/>
      <c r="K95" s="171">
        <f t="shared" si="23"/>
        <v>0</v>
      </c>
      <c r="L95" s="171">
        <v>15</v>
      </c>
      <c r="M95" s="171">
        <f t="shared" si="24"/>
        <v>0</v>
      </c>
      <c r="N95" s="163">
        <v>0</v>
      </c>
      <c r="O95" s="163">
        <f t="shared" si="25"/>
        <v>0</v>
      </c>
      <c r="P95" s="163">
        <v>0</v>
      </c>
      <c r="Q95" s="163">
        <f t="shared" si="26"/>
        <v>0</v>
      </c>
      <c r="R95" s="163"/>
      <c r="S95" s="163"/>
      <c r="T95" s="164">
        <v>0</v>
      </c>
      <c r="U95" s="163">
        <f t="shared" si="27"/>
        <v>0</v>
      </c>
      <c r="V95" s="153"/>
      <c r="W95" s="153"/>
      <c r="X95" s="153"/>
      <c r="Y95" s="153"/>
      <c r="Z95" s="153"/>
      <c r="AA95" s="153"/>
      <c r="AB95" s="153"/>
      <c r="AC95" s="153"/>
      <c r="AD95" s="153"/>
      <c r="AE95" s="153" t="s">
        <v>129</v>
      </c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x14ac:dyDescent="0.2">
      <c r="A96" s="155" t="s">
        <v>124</v>
      </c>
      <c r="B96" s="161" t="s">
        <v>83</v>
      </c>
      <c r="C96" s="194" t="s">
        <v>84</v>
      </c>
      <c r="D96" s="165"/>
      <c r="E96" s="169"/>
      <c r="F96" s="172"/>
      <c r="G96" s="172">
        <f>SUMIF(AE97:AE104,"&lt;&gt;NOR",G97:G104)</f>
        <v>0</v>
      </c>
      <c r="H96" s="172"/>
      <c r="I96" s="172">
        <f>SUM(I97:I104)</f>
        <v>0</v>
      </c>
      <c r="J96" s="172"/>
      <c r="K96" s="172">
        <f>SUM(K97:K104)</f>
        <v>0</v>
      </c>
      <c r="L96" s="172"/>
      <c r="M96" s="172">
        <f>SUM(M97:M104)</f>
        <v>0</v>
      </c>
      <c r="N96" s="166"/>
      <c r="O96" s="166">
        <f>SUM(O97:O104)</f>
        <v>0.10464</v>
      </c>
      <c r="P96" s="166"/>
      <c r="Q96" s="166">
        <f>SUM(Q97:Q104)</f>
        <v>0</v>
      </c>
      <c r="R96" s="166"/>
      <c r="S96" s="166"/>
      <c r="T96" s="167"/>
      <c r="U96" s="166">
        <f>SUM(U97:U104)</f>
        <v>5.26</v>
      </c>
      <c r="AE96" t="s">
        <v>125</v>
      </c>
    </row>
    <row r="97" spans="1:60" ht="22.5" outlineLevel="1" x14ac:dyDescent="0.2">
      <c r="A97" s="154">
        <v>76</v>
      </c>
      <c r="B97" s="160" t="s">
        <v>283</v>
      </c>
      <c r="C97" s="193" t="s">
        <v>284</v>
      </c>
      <c r="D97" s="162" t="s">
        <v>128</v>
      </c>
      <c r="E97" s="168">
        <v>4.2706</v>
      </c>
      <c r="F97" s="170"/>
      <c r="G97" s="171">
        <f t="shared" ref="G97:G104" si="28">ROUND(E97*F97,2)</f>
        <v>0</v>
      </c>
      <c r="H97" s="170"/>
      <c r="I97" s="171">
        <f t="shared" ref="I97:I104" si="29">ROUND(E97*H97,2)</f>
        <v>0</v>
      </c>
      <c r="J97" s="170"/>
      <c r="K97" s="171">
        <f t="shared" ref="K97:K104" si="30">ROUND(E97*J97,2)</f>
        <v>0</v>
      </c>
      <c r="L97" s="171">
        <v>15</v>
      </c>
      <c r="M97" s="171">
        <f t="shared" ref="M97:M104" si="31">G97*(1+L97/100)</f>
        <v>0</v>
      </c>
      <c r="N97" s="163">
        <v>0</v>
      </c>
      <c r="O97" s="163">
        <f t="shared" ref="O97:O104" si="32">ROUND(E97*N97,5)</f>
        <v>0</v>
      </c>
      <c r="P97" s="163">
        <v>0</v>
      </c>
      <c r="Q97" s="163">
        <f t="shared" ref="Q97:Q104" si="33">ROUND(E97*P97,5)</f>
        <v>0</v>
      </c>
      <c r="R97" s="163"/>
      <c r="S97" s="163"/>
      <c r="T97" s="164">
        <v>1.6E-2</v>
      </c>
      <c r="U97" s="163">
        <f t="shared" ref="U97:U104" si="34">ROUND(E97*T97,2)</f>
        <v>7.0000000000000007E-2</v>
      </c>
      <c r="V97" s="153"/>
      <c r="W97" s="153"/>
      <c r="X97" s="153"/>
      <c r="Y97" s="153"/>
      <c r="Z97" s="153"/>
      <c r="AA97" s="153"/>
      <c r="AB97" s="153"/>
      <c r="AC97" s="153"/>
      <c r="AD97" s="153"/>
      <c r="AE97" s="153" t="s">
        <v>129</v>
      </c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">
      <c r="A98" s="154">
        <v>77</v>
      </c>
      <c r="B98" s="160" t="s">
        <v>285</v>
      </c>
      <c r="C98" s="193" t="s">
        <v>286</v>
      </c>
      <c r="D98" s="162" t="s">
        <v>128</v>
      </c>
      <c r="E98" s="168">
        <v>4.2699999999999996</v>
      </c>
      <c r="F98" s="170"/>
      <c r="G98" s="171">
        <f t="shared" si="28"/>
        <v>0</v>
      </c>
      <c r="H98" s="170"/>
      <c r="I98" s="171">
        <f t="shared" si="29"/>
        <v>0</v>
      </c>
      <c r="J98" s="170"/>
      <c r="K98" s="171">
        <f t="shared" si="30"/>
        <v>0</v>
      </c>
      <c r="L98" s="171">
        <v>15</v>
      </c>
      <c r="M98" s="171">
        <f t="shared" si="31"/>
        <v>0</v>
      </c>
      <c r="N98" s="163">
        <v>2.1000000000000001E-4</v>
      </c>
      <c r="O98" s="163">
        <f t="shared" si="32"/>
        <v>8.9999999999999998E-4</v>
      </c>
      <c r="P98" s="163">
        <v>0</v>
      </c>
      <c r="Q98" s="163">
        <f t="shared" si="33"/>
        <v>0</v>
      </c>
      <c r="R98" s="163"/>
      <c r="S98" s="163"/>
      <c r="T98" s="164">
        <v>0.05</v>
      </c>
      <c r="U98" s="163">
        <f t="shared" si="34"/>
        <v>0.21</v>
      </c>
      <c r="V98" s="153"/>
      <c r="W98" s="153"/>
      <c r="X98" s="153"/>
      <c r="Y98" s="153"/>
      <c r="Z98" s="153"/>
      <c r="AA98" s="153"/>
      <c r="AB98" s="153"/>
      <c r="AC98" s="153"/>
      <c r="AD98" s="153"/>
      <c r="AE98" s="153" t="s">
        <v>129</v>
      </c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outlineLevel="1" x14ac:dyDescent="0.2">
      <c r="A99" s="154">
        <v>78</v>
      </c>
      <c r="B99" s="160" t="s">
        <v>287</v>
      </c>
      <c r="C99" s="193" t="s">
        <v>288</v>
      </c>
      <c r="D99" s="162" t="s">
        <v>128</v>
      </c>
      <c r="E99" s="168">
        <v>2.9975000000000001</v>
      </c>
      <c r="F99" s="170"/>
      <c r="G99" s="171">
        <f t="shared" si="28"/>
        <v>0</v>
      </c>
      <c r="H99" s="170"/>
      <c r="I99" s="171">
        <f t="shared" si="29"/>
        <v>0</v>
      </c>
      <c r="J99" s="170"/>
      <c r="K99" s="171">
        <f t="shared" si="30"/>
        <v>0</v>
      </c>
      <c r="L99" s="171">
        <v>15</v>
      </c>
      <c r="M99" s="171">
        <f t="shared" si="31"/>
        <v>0</v>
      </c>
      <c r="N99" s="163">
        <v>8.0000000000000007E-5</v>
      </c>
      <c r="O99" s="163">
        <f t="shared" si="32"/>
        <v>2.4000000000000001E-4</v>
      </c>
      <c r="P99" s="163">
        <v>0</v>
      </c>
      <c r="Q99" s="163">
        <f t="shared" si="33"/>
        <v>0</v>
      </c>
      <c r="R99" s="163"/>
      <c r="S99" s="163"/>
      <c r="T99" s="164">
        <v>0.06</v>
      </c>
      <c r="U99" s="163">
        <f t="shared" si="34"/>
        <v>0.18</v>
      </c>
      <c r="V99" s="153"/>
      <c r="W99" s="153"/>
      <c r="X99" s="153"/>
      <c r="Y99" s="153"/>
      <c r="Z99" s="153"/>
      <c r="AA99" s="153"/>
      <c r="AB99" s="153"/>
      <c r="AC99" s="153"/>
      <c r="AD99" s="153"/>
      <c r="AE99" s="153" t="s">
        <v>129</v>
      </c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ht="22.5" outlineLevel="1" x14ac:dyDescent="0.2">
      <c r="A100" s="154">
        <v>79</v>
      </c>
      <c r="B100" s="160" t="s">
        <v>289</v>
      </c>
      <c r="C100" s="193" t="s">
        <v>290</v>
      </c>
      <c r="D100" s="162" t="s">
        <v>128</v>
      </c>
      <c r="E100" s="168">
        <v>4.2699999999999996</v>
      </c>
      <c r="F100" s="170"/>
      <c r="G100" s="171">
        <f t="shared" si="28"/>
        <v>0</v>
      </c>
      <c r="H100" s="170"/>
      <c r="I100" s="171">
        <f t="shared" si="29"/>
        <v>0</v>
      </c>
      <c r="J100" s="170"/>
      <c r="K100" s="171">
        <f t="shared" si="30"/>
        <v>0</v>
      </c>
      <c r="L100" s="171">
        <v>15</v>
      </c>
      <c r="M100" s="171">
        <f t="shared" si="31"/>
        <v>0</v>
      </c>
      <c r="N100" s="163">
        <v>3.0500000000000002E-3</v>
      </c>
      <c r="O100" s="163">
        <f t="shared" si="32"/>
        <v>1.302E-2</v>
      </c>
      <c r="P100" s="163">
        <v>0</v>
      </c>
      <c r="Q100" s="163">
        <f t="shared" si="33"/>
        <v>0</v>
      </c>
      <c r="R100" s="163"/>
      <c r="S100" s="163"/>
      <c r="T100" s="164">
        <v>0.97</v>
      </c>
      <c r="U100" s="163">
        <f t="shared" si="34"/>
        <v>4.1399999999999997</v>
      </c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 t="s">
        <v>129</v>
      </c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 x14ac:dyDescent="0.2">
      <c r="A101" s="154">
        <v>80</v>
      </c>
      <c r="B101" s="160" t="s">
        <v>291</v>
      </c>
      <c r="C101" s="193" t="s">
        <v>292</v>
      </c>
      <c r="D101" s="162" t="s">
        <v>128</v>
      </c>
      <c r="E101" s="168">
        <v>4.2699999999999996</v>
      </c>
      <c r="F101" s="170"/>
      <c r="G101" s="171">
        <f t="shared" si="28"/>
        <v>0</v>
      </c>
      <c r="H101" s="170"/>
      <c r="I101" s="171">
        <f t="shared" si="29"/>
        <v>0</v>
      </c>
      <c r="J101" s="170"/>
      <c r="K101" s="171">
        <f t="shared" si="30"/>
        <v>0</v>
      </c>
      <c r="L101" s="171">
        <v>15</v>
      </c>
      <c r="M101" s="171">
        <f t="shared" si="31"/>
        <v>0</v>
      </c>
      <c r="N101" s="163">
        <v>0</v>
      </c>
      <c r="O101" s="163">
        <f t="shared" si="32"/>
        <v>0</v>
      </c>
      <c r="P101" s="163">
        <v>0</v>
      </c>
      <c r="Q101" s="163">
        <f t="shared" si="33"/>
        <v>0</v>
      </c>
      <c r="R101" s="163"/>
      <c r="S101" s="163"/>
      <c r="T101" s="164">
        <v>0.03</v>
      </c>
      <c r="U101" s="163">
        <f t="shared" si="34"/>
        <v>0.13</v>
      </c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 t="s">
        <v>129</v>
      </c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outlineLevel="1" x14ac:dyDescent="0.2">
      <c r="A102" s="154">
        <v>81</v>
      </c>
      <c r="B102" s="160" t="s">
        <v>293</v>
      </c>
      <c r="C102" s="193" t="s">
        <v>294</v>
      </c>
      <c r="D102" s="162" t="s">
        <v>144</v>
      </c>
      <c r="E102" s="168">
        <v>7.6</v>
      </c>
      <c r="F102" s="170"/>
      <c r="G102" s="171">
        <f t="shared" si="28"/>
        <v>0</v>
      </c>
      <c r="H102" s="170"/>
      <c r="I102" s="171">
        <f t="shared" si="29"/>
        <v>0</v>
      </c>
      <c r="J102" s="170"/>
      <c r="K102" s="171">
        <f t="shared" si="30"/>
        <v>0</v>
      </c>
      <c r="L102" s="171">
        <v>15</v>
      </c>
      <c r="M102" s="171">
        <f t="shared" si="31"/>
        <v>0</v>
      </c>
      <c r="N102" s="163">
        <v>4.0000000000000003E-5</v>
      </c>
      <c r="O102" s="163">
        <f t="shared" si="32"/>
        <v>2.9999999999999997E-4</v>
      </c>
      <c r="P102" s="163">
        <v>0</v>
      </c>
      <c r="Q102" s="163">
        <f t="shared" si="33"/>
        <v>0</v>
      </c>
      <c r="R102" s="163"/>
      <c r="S102" s="163"/>
      <c r="T102" s="164">
        <v>7.0000000000000007E-2</v>
      </c>
      <c r="U102" s="163">
        <f t="shared" si="34"/>
        <v>0.53</v>
      </c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 t="s">
        <v>129</v>
      </c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outlineLevel="1" x14ac:dyDescent="0.2">
      <c r="A103" s="154">
        <v>82</v>
      </c>
      <c r="B103" s="160" t="s">
        <v>295</v>
      </c>
      <c r="C103" s="193" t="s">
        <v>296</v>
      </c>
      <c r="D103" s="162" t="s">
        <v>128</v>
      </c>
      <c r="E103" s="168">
        <v>4.6970000000000001</v>
      </c>
      <c r="F103" s="170"/>
      <c r="G103" s="171">
        <f t="shared" si="28"/>
        <v>0</v>
      </c>
      <c r="H103" s="170"/>
      <c r="I103" s="171">
        <f t="shared" si="29"/>
        <v>0</v>
      </c>
      <c r="J103" s="170"/>
      <c r="K103" s="171">
        <f t="shared" si="30"/>
        <v>0</v>
      </c>
      <c r="L103" s="171">
        <v>15</v>
      </c>
      <c r="M103" s="171">
        <f t="shared" si="31"/>
        <v>0</v>
      </c>
      <c r="N103" s="163">
        <v>1.9199999999999998E-2</v>
      </c>
      <c r="O103" s="163">
        <f t="shared" si="32"/>
        <v>9.0179999999999996E-2</v>
      </c>
      <c r="P103" s="163">
        <v>0</v>
      </c>
      <c r="Q103" s="163">
        <f t="shared" si="33"/>
        <v>0</v>
      </c>
      <c r="R103" s="163"/>
      <c r="S103" s="163"/>
      <c r="T103" s="164">
        <v>0</v>
      </c>
      <c r="U103" s="163">
        <f t="shared" si="34"/>
        <v>0</v>
      </c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 t="s">
        <v>137</v>
      </c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outlineLevel="1" x14ac:dyDescent="0.2">
      <c r="A104" s="154">
        <v>83</v>
      </c>
      <c r="B104" s="160" t="s">
        <v>297</v>
      </c>
      <c r="C104" s="193" t="s">
        <v>298</v>
      </c>
      <c r="D104" s="162" t="s">
        <v>0</v>
      </c>
      <c r="E104" s="168">
        <v>50.838999999999999</v>
      </c>
      <c r="F104" s="170"/>
      <c r="G104" s="171">
        <f t="shared" si="28"/>
        <v>0</v>
      </c>
      <c r="H104" s="170"/>
      <c r="I104" s="171">
        <f t="shared" si="29"/>
        <v>0</v>
      </c>
      <c r="J104" s="170"/>
      <c r="K104" s="171">
        <f t="shared" si="30"/>
        <v>0</v>
      </c>
      <c r="L104" s="171">
        <v>15</v>
      </c>
      <c r="M104" s="171">
        <f t="shared" si="31"/>
        <v>0</v>
      </c>
      <c r="N104" s="163">
        <v>0</v>
      </c>
      <c r="O104" s="163">
        <f t="shared" si="32"/>
        <v>0</v>
      </c>
      <c r="P104" s="163">
        <v>0</v>
      </c>
      <c r="Q104" s="163">
        <f t="shared" si="33"/>
        <v>0</v>
      </c>
      <c r="R104" s="163"/>
      <c r="S104" s="163"/>
      <c r="T104" s="164">
        <v>0</v>
      </c>
      <c r="U104" s="163">
        <f t="shared" si="34"/>
        <v>0</v>
      </c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 t="s">
        <v>129</v>
      </c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x14ac:dyDescent="0.2">
      <c r="A105" s="155" t="s">
        <v>124</v>
      </c>
      <c r="B105" s="161" t="s">
        <v>85</v>
      </c>
      <c r="C105" s="194" t="s">
        <v>86</v>
      </c>
      <c r="D105" s="165"/>
      <c r="E105" s="169"/>
      <c r="F105" s="172"/>
      <c r="G105" s="172">
        <f>SUMIF(AE106:AE111,"&lt;&gt;NOR",G106:G111)</f>
        <v>0</v>
      </c>
      <c r="H105" s="172"/>
      <c r="I105" s="172">
        <f>SUM(I106:I111)</f>
        <v>0</v>
      </c>
      <c r="J105" s="172"/>
      <c r="K105" s="172">
        <f>SUM(K106:K111)</f>
        <v>0</v>
      </c>
      <c r="L105" s="172"/>
      <c r="M105" s="172">
        <f>SUM(M106:M111)</f>
        <v>0</v>
      </c>
      <c r="N105" s="166"/>
      <c r="O105" s="166">
        <f>SUM(O106:O111)</f>
        <v>0.28132999999999997</v>
      </c>
      <c r="P105" s="166"/>
      <c r="Q105" s="166">
        <f>SUM(Q106:Q111)</f>
        <v>0</v>
      </c>
      <c r="R105" s="166"/>
      <c r="S105" s="166"/>
      <c r="T105" s="167"/>
      <c r="U105" s="166">
        <f>SUM(U106:U111)</f>
        <v>54.04</v>
      </c>
      <c r="AE105" t="s">
        <v>125</v>
      </c>
    </row>
    <row r="106" spans="1:60" ht="22.5" outlineLevel="1" x14ac:dyDescent="0.2">
      <c r="A106" s="154">
        <v>84</v>
      </c>
      <c r="B106" s="160" t="s">
        <v>299</v>
      </c>
      <c r="C106" s="193" t="s">
        <v>300</v>
      </c>
      <c r="D106" s="162" t="s">
        <v>128</v>
      </c>
      <c r="E106" s="168">
        <v>67.78125</v>
      </c>
      <c r="F106" s="170"/>
      <c r="G106" s="171">
        <f t="shared" ref="G106:G111" si="35">ROUND(E106*F106,2)</f>
        <v>0</v>
      </c>
      <c r="H106" s="170"/>
      <c r="I106" s="171">
        <f t="shared" ref="I106:I111" si="36">ROUND(E106*H106,2)</f>
        <v>0</v>
      </c>
      <c r="J106" s="170"/>
      <c r="K106" s="171">
        <f t="shared" ref="K106:K111" si="37">ROUND(E106*J106,2)</f>
        <v>0</v>
      </c>
      <c r="L106" s="171">
        <v>15</v>
      </c>
      <c r="M106" s="171">
        <f t="shared" ref="M106:M111" si="38">G106*(1+L106/100)</f>
        <v>0</v>
      </c>
      <c r="N106" s="163">
        <v>0</v>
      </c>
      <c r="O106" s="163">
        <f t="shared" ref="O106:O111" si="39">ROUND(E106*N106,5)</f>
        <v>0</v>
      </c>
      <c r="P106" s="163">
        <v>0</v>
      </c>
      <c r="Q106" s="163">
        <f t="shared" ref="Q106:Q111" si="40">ROUND(E106*P106,5)</f>
        <v>0</v>
      </c>
      <c r="R106" s="163"/>
      <c r="S106" s="163"/>
      <c r="T106" s="164">
        <v>1.6E-2</v>
      </c>
      <c r="U106" s="163">
        <f t="shared" ref="U106:U111" si="41">ROUND(E106*T106,2)</f>
        <v>1.08</v>
      </c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 t="s">
        <v>129</v>
      </c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outlineLevel="1" x14ac:dyDescent="0.2">
      <c r="A107" s="154">
        <v>85</v>
      </c>
      <c r="B107" s="160" t="s">
        <v>301</v>
      </c>
      <c r="C107" s="193" t="s">
        <v>302</v>
      </c>
      <c r="D107" s="162" t="s">
        <v>128</v>
      </c>
      <c r="E107" s="168">
        <v>67.78</v>
      </c>
      <c r="F107" s="170"/>
      <c r="G107" s="171">
        <f t="shared" si="35"/>
        <v>0</v>
      </c>
      <c r="H107" s="170"/>
      <c r="I107" s="171">
        <f t="shared" si="36"/>
        <v>0</v>
      </c>
      <c r="J107" s="170"/>
      <c r="K107" s="171">
        <f t="shared" si="37"/>
        <v>0</v>
      </c>
      <c r="L107" s="171">
        <v>15</v>
      </c>
      <c r="M107" s="171">
        <f t="shared" si="38"/>
        <v>0</v>
      </c>
      <c r="N107" s="163">
        <v>0</v>
      </c>
      <c r="O107" s="163">
        <f t="shared" si="39"/>
        <v>0</v>
      </c>
      <c r="P107" s="163">
        <v>0</v>
      </c>
      <c r="Q107" s="163">
        <f t="shared" si="40"/>
        <v>0</v>
      </c>
      <c r="R107" s="163"/>
      <c r="S107" s="163"/>
      <c r="T107" s="164">
        <v>4.5999999999999999E-2</v>
      </c>
      <c r="U107" s="163">
        <f t="shared" si="41"/>
        <v>3.12</v>
      </c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 t="s">
        <v>129</v>
      </c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outlineLevel="1" x14ac:dyDescent="0.2">
      <c r="A108" s="154">
        <v>86</v>
      </c>
      <c r="B108" s="160" t="s">
        <v>303</v>
      </c>
      <c r="C108" s="193" t="s">
        <v>304</v>
      </c>
      <c r="D108" s="162" t="s">
        <v>128</v>
      </c>
      <c r="E108" s="168">
        <v>67.78</v>
      </c>
      <c r="F108" s="170"/>
      <c r="G108" s="171">
        <f t="shared" si="35"/>
        <v>0</v>
      </c>
      <c r="H108" s="170"/>
      <c r="I108" s="171">
        <f t="shared" si="36"/>
        <v>0</v>
      </c>
      <c r="J108" s="170"/>
      <c r="K108" s="171">
        <f t="shared" si="37"/>
        <v>0</v>
      </c>
      <c r="L108" s="171">
        <v>15</v>
      </c>
      <c r="M108" s="171">
        <f t="shared" si="38"/>
        <v>0</v>
      </c>
      <c r="N108" s="163">
        <v>0</v>
      </c>
      <c r="O108" s="163">
        <f t="shared" si="39"/>
        <v>0</v>
      </c>
      <c r="P108" s="163">
        <v>0</v>
      </c>
      <c r="Q108" s="163">
        <f t="shared" si="40"/>
        <v>0</v>
      </c>
      <c r="R108" s="163"/>
      <c r="S108" s="163"/>
      <c r="T108" s="164">
        <v>0.14699999999999999</v>
      </c>
      <c r="U108" s="163">
        <f t="shared" si="41"/>
        <v>9.9600000000000009</v>
      </c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 t="s">
        <v>129</v>
      </c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ht="22.5" outlineLevel="1" x14ac:dyDescent="0.2">
      <c r="A109" s="154">
        <v>87</v>
      </c>
      <c r="B109" s="160" t="s">
        <v>305</v>
      </c>
      <c r="C109" s="193" t="s">
        <v>306</v>
      </c>
      <c r="D109" s="162" t="s">
        <v>128</v>
      </c>
      <c r="E109" s="168">
        <v>67.78</v>
      </c>
      <c r="F109" s="170"/>
      <c r="G109" s="171">
        <f t="shared" si="35"/>
        <v>0</v>
      </c>
      <c r="H109" s="170"/>
      <c r="I109" s="171">
        <f t="shared" si="36"/>
        <v>0</v>
      </c>
      <c r="J109" s="170"/>
      <c r="K109" s="171">
        <f t="shared" si="37"/>
        <v>0</v>
      </c>
      <c r="L109" s="171">
        <v>15</v>
      </c>
      <c r="M109" s="171">
        <f t="shared" si="38"/>
        <v>0</v>
      </c>
      <c r="N109" s="163">
        <v>4.0699999999999998E-3</v>
      </c>
      <c r="O109" s="163">
        <f t="shared" si="39"/>
        <v>0.27585999999999999</v>
      </c>
      <c r="P109" s="163">
        <v>0</v>
      </c>
      <c r="Q109" s="163">
        <f t="shared" si="40"/>
        <v>0</v>
      </c>
      <c r="R109" s="163"/>
      <c r="S109" s="163"/>
      <c r="T109" s="164">
        <v>0.45</v>
      </c>
      <c r="U109" s="163">
        <f t="shared" si="41"/>
        <v>30.5</v>
      </c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 t="s">
        <v>129</v>
      </c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ht="22.5" outlineLevel="1" x14ac:dyDescent="0.2">
      <c r="A110" s="154">
        <v>88</v>
      </c>
      <c r="B110" s="160" t="s">
        <v>307</v>
      </c>
      <c r="C110" s="193" t="s">
        <v>308</v>
      </c>
      <c r="D110" s="162" t="s">
        <v>144</v>
      </c>
      <c r="E110" s="168">
        <v>68.34</v>
      </c>
      <c r="F110" s="170"/>
      <c r="G110" s="171">
        <f t="shared" si="35"/>
        <v>0</v>
      </c>
      <c r="H110" s="170"/>
      <c r="I110" s="171">
        <f t="shared" si="36"/>
        <v>0</v>
      </c>
      <c r="J110" s="170"/>
      <c r="K110" s="171">
        <f t="shared" si="37"/>
        <v>0</v>
      </c>
      <c r="L110" s="171">
        <v>15</v>
      </c>
      <c r="M110" s="171">
        <f t="shared" si="38"/>
        <v>0</v>
      </c>
      <c r="N110" s="163">
        <v>8.0000000000000007E-5</v>
      </c>
      <c r="O110" s="163">
        <f t="shared" si="39"/>
        <v>5.47E-3</v>
      </c>
      <c r="P110" s="163">
        <v>0</v>
      </c>
      <c r="Q110" s="163">
        <f t="shared" si="40"/>
        <v>0</v>
      </c>
      <c r="R110" s="163"/>
      <c r="S110" s="163"/>
      <c r="T110" s="164">
        <v>0.13719999999999999</v>
      </c>
      <c r="U110" s="163">
        <f t="shared" si="41"/>
        <v>9.3800000000000008</v>
      </c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 t="s">
        <v>129</v>
      </c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 x14ac:dyDescent="0.2">
      <c r="A111" s="154">
        <v>89</v>
      </c>
      <c r="B111" s="160" t="s">
        <v>309</v>
      </c>
      <c r="C111" s="193" t="s">
        <v>310</v>
      </c>
      <c r="D111" s="162" t="s">
        <v>0</v>
      </c>
      <c r="E111" s="168">
        <v>658.89940000000001</v>
      </c>
      <c r="F111" s="170"/>
      <c r="G111" s="171">
        <f t="shared" si="35"/>
        <v>0</v>
      </c>
      <c r="H111" s="170"/>
      <c r="I111" s="171">
        <f t="shared" si="36"/>
        <v>0</v>
      </c>
      <c r="J111" s="170"/>
      <c r="K111" s="171">
        <f t="shared" si="37"/>
        <v>0</v>
      </c>
      <c r="L111" s="171">
        <v>15</v>
      </c>
      <c r="M111" s="171">
        <f t="shared" si="38"/>
        <v>0</v>
      </c>
      <c r="N111" s="163">
        <v>0</v>
      </c>
      <c r="O111" s="163">
        <f t="shared" si="39"/>
        <v>0</v>
      </c>
      <c r="P111" s="163">
        <v>0</v>
      </c>
      <c r="Q111" s="163">
        <f t="shared" si="40"/>
        <v>0</v>
      </c>
      <c r="R111" s="163"/>
      <c r="S111" s="163"/>
      <c r="T111" s="164">
        <v>0</v>
      </c>
      <c r="U111" s="163">
        <f t="shared" si="41"/>
        <v>0</v>
      </c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 t="s">
        <v>129</v>
      </c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x14ac:dyDescent="0.2">
      <c r="A112" s="155" t="s">
        <v>124</v>
      </c>
      <c r="B112" s="161" t="s">
        <v>87</v>
      </c>
      <c r="C112" s="194" t="s">
        <v>88</v>
      </c>
      <c r="D112" s="165"/>
      <c r="E112" s="169"/>
      <c r="F112" s="172"/>
      <c r="G112" s="172">
        <f>SUMIF(AE113:AE119,"&lt;&gt;NOR",G113:G119)</f>
        <v>0</v>
      </c>
      <c r="H112" s="172"/>
      <c r="I112" s="172">
        <f>SUM(I113:I119)</f>
        <v>0</v>
      </c>
      <c r="J112" s="172"/>
      <c r="K112" s="172">
        <f>SUM(K113:K119)</f>
        <v>0</v>
      </c>
      <c r="L112" s="172"/>
      <c r="M112" s="172">
        <f>SUM(M113:M119)</f>
        <v>0</v>
      </c>
      <c r="N112" s="166"/>
      <c r="O112" s="166">
        <f>SUM(O113:O119)</f>
        <v>0.36041000000000001</v>
      </c>
      <c r="P112" s="166"/>
      <c r="Q112" s="166">
        <f>SUM(Q113:Q119)</f>
        <v>0</v>
      </c>
      <c r="R112" s="166"/>
      <c r="S112" s="166"/>
      <c r="T112" s="167"/>
      <c r="U112" s="166">
        <f>SUM(U113:U119)</f>
        <v>28.19</v>
      </c>
      <c r="AE112" t="s">
        <v>125</v>
      </c>
    </row>
    <row r="113" spans="1:60" outlineLevel="1" x14ac:dyDescent="0.2">
      <c r="A113" s="154">
        <v>90</v>
      </c>
      <c r="B113" s="160" t="s">
        <v>311</v>
      </c>
      <c r="C113" s="193" t="s">
        <v>312</v>
      </c>
      <c r="D113" s="162" t="s">
        <v>128</v>
      </c>
      <c r="E113" s="168">
        <v>19.440000000000001</v>
      </c>
      <c r="F113" s="170"/>
      <c r="G113" s="171">
        <f t="shared" ref="G113:G119" si="42">ROUND(E113*F113,2)</f>
        <v>0</v>
      </c>
      <c r="H113" s="170"/>
      <c r="I113" s="171">
        <f t="shared" ref="I113:I119" si="43">ROUND(E113*H113,2)</f>
        <v>0</v>
      </c>
      <c r="J113" s="170"/>
      <c r="K113" s="171">
        <f t="shared" ref="K113:K119" si="44">ROUND(E113*J113,2)</f>
        <v>0</v>
      </c>
      <c r="L113" s="171">
        <v>15</v>
      </c>
      <c r="M113" s="171">
        <f t="shared" ref="M113:M119" si="45">G113*(1+L113/100)</f>
        <v>0</v>
      </c>
      <c r="N113" s="163">
        <v>2.1000000000000001E-4</v>
      </c>
      <c r="O113" s="163">
        <f t="shared" ref="O113:O119" si="46">ROUND(E113*N113,5)</f>
        <v>4.0800000000000003E-3</v>
      </c>
      <c r="P113" s="163">
        <v>0</v>
      </c>
      <c r="Q113" s="163">
        <f t="shared" ref="Q113:Q119" si="47">ROUND(E113*P113,5)</f>
        <v>0</v>
      </c>
      <c r="R113" s="163"/>
      <c r="S113" s="163"/>
      <c r="T113" s="164">
        <v>0.05</v>
      </c>
      <c r="U113" s="163">
        <f t="shared" ref="U113:U119" si="48">ROUND(E113*T113,2)</f>
        <v>0.97</v>
      </c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 t="s">
        <v>129</v>
      </c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 x14ac:dyDescent="0.2">
      <c r="A114" s="154">
        <v>91</v>
      </c>
      <c r="B114" s="160" t="s">
        <v>313</v>
      </c>
      <c r="C114" s="193" t="s">
        <v>314</v>
      </c>
      <c r="D114" s="162" t="s">
        <v>128</v>
      </c>
      <c r="E114" s="168">
        <v>19.440000000000001</v>
      </c>
      <c r="F114" s="170"/>
      <c r="G114" s="171">
        <f t="shared" si="42"/>
        <v>0</v>
      </c>
      <c r="H114" s="170"/>
      <c r="I114" s="171">
        <f t="shared" si="43"/>
        <v>0</v>
      </c>
      <c r="J114" s="170"/>
      <c r="K114" s="171">
        <f t="shared" si="44"/>
        <v>0</v>
      </c>
      <c r="L114" s="171">
        <v>15</v>
      </c>
      <c r="M114" s="171">
        <f t="shared" si="45"/>
        <v>0</v>
      </c>
      <c r="N114" s="163">
        <v>4.9100000000000003E-3</v>
      </c>
      <c r="O114" s="163">
        <f t="shared" si="46"/>
        <v>9.5449999999999993E-2</v>
      </c>
      <c r="P114" s="163">
        <v>0</v>
      </c>
      <c r="Q114" s="163">
        <f t="shared" si="47"/>
        <v>0</v>
      </c>
      <c r="R114" s="163"/>
      <c r="S114" s="163"/>
      <c r="T114" s="164">
        <v>1.0165</v>
      </c>
      <c r="U114" s="163">
        <f t="shared" si="48"/>
        <v>19.760000000000002</v>
      </c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 t="s">
        <v>129</v>
      </c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outlineLevel="1" x14ac:dyDescent="0.2">
      <c r="A115" s="154">
        <v>92</v>
      </c>
      <c r="B115" s="160" t="s">
        <v>315</v>
      </c>
      <c r="C115" s="193" t="s">
        <v>316</v>
      </c>
      <c r="D115" s="162" t="s">
        <v>128</v>
      </c>
      <c r="E115" s="168">
        <v>19.440000000000001</v>
      </c>
      <c r="F115" s="170"/>
      <c r="G115" s="171">
        <f t="shared" si="42"/>
        <v>0</v>
      </c>
      <c r="H115" s="170"/>
      <c r="I115" s="171">
        <f t="shared" si="43"/>
        <v>0</v>
      </c>
      <c r="J115" s="170"/>
      <c r="K115" s="171">
        <f t="shared" si="44"/>
        <v>0</v>
      </c>
      <c r="L115" s="171">
        <v>15</v>
      </c>
      <c r="M115" s="171">
        <f t="shared" si="45"/>
        <v>0</v>
      </c>
      <c r="N115" s="163">
        <v>0</v>
      </c>
      <c r="O115" s="163">
        <f t="shared" si="46"/>
        <v>0</v>
      </c>
      <c r="P115" s="163">
        <v>0</v>
      </c>
      <c r="Q115" s="163">
        <f t="shared" si="47"/>
        <v>0</v>
      </c>
      <c r="R115" s="163"/>
      <c r="S115" s="163"/>
      <c r="T115" s="164">
        <v>0.33</v>
      </c>
      <c r="U115" s="163">
        <f t="shared" si="48"/>
        <v>6.42</v>
      </c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 t="s">
        <v>129</v>
      </c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ht="22.5" outlineLevel="1" x14ac:dyDescent="0.2">
      <c r="A116" s="154">
        <v>93</v>
      </c>
      <c r="B116" s="160" t="s">
        <v>317</v>
      </c>
      <c r="C116" s="193" t="s">
        <v>318</v>
      </c>
      <c r="D116" s="162" t="s">
        <v>136</v>
      </c>
      <c r="E116" s="168">
        <v>6</v>
      </c>
      <c r="F116" s="170"/>
      <c r="G116" s="171">
        <f t="shared" si="42"/>
        <v>0</v>
      </c>
      <c r="H116" s="170"/>
      <c r="I116" s="171">
        <f t="shared" si="43"/>
        <v>0</v>
      </c>
      <c r="J116" s="170"/>
      <c r="K116" s="171">
        <f t="shared" si="44"/>
        <v>0</v>
      </c>
      <c r="L116" s="171">
        <v>15</v>
      </c>
      <c r="M116" s="171">
        <f t="shared" si="45"/>
        <v>0</v>
      </c>
      <c r="N116" s="163">
        <v>0</v>
      </c>
      <c r="O116" s="163">
        <f t="shared" si="46"/>
        <v>0</v>
      </c>
      <c r="P116" s="163">
        <v>0</v>
      </c>
      <c r="Q116" s="163">
        <f t="shared" si="47"/>
        <v>0</v>
      </c>
      <c r="R116" s="163"/>
      <c r="S116" s="163"/>
      <c r="T116" s="164">
        <v>0.1</v>
      </c>
      <c r="U116" s="163">
        <f t="shared" si="48"/>
        <v>0.6</v>
      </c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 t="s">
        <v>129</v>
      </c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ht="22.5" outlineLevel="1" x14ac:dyDescent="0.2">
      <c r="A117" s="154">
        <v>94</v>
      </c>
      <c r="B117" s="160" t="s">
        <v>319</v>
      </c>
      <c r="C117" s="193" t="s">
        <v>320</v>
      </c>
      <c r="D117" s="162" t="s">
        <v>136</v>
      </c>
      <c r="E117" s="168">
        <v>4</v>
      </c>
      <c r="F117" s="170"/>
      <c r="G117" s="171">
        <f t="shared" si="42"/>
        <v>0</v>
      </c>
      <c r="H117" s="170"/>
      <c r="I117" s="171">
        <f t="shared" si="43"/>
        <v>0</v>
      </c>
      <c r="J117" s="170"/>
      <c r="K117" s="171">
        <f t="shared" si="44"/>
        <v>0</v>
      </c>
      <c r="L117" s="171">
        <v>15</v>
      </c>
      <c r="M117" s="171">
        <f t="shared" si="45"/>
        <v>0</v>
      </c>
      <c r="N117" s="163">
        <v>0</v>
      </c>
      <c r="O117" s="163">
        <f t="shared" si="46"/>
        <v>0</v>
      </c>
      <c r="P117" s="163">
        <v>0</v>
      </c>
      <c r="Q117" s="163">
        <f t="shared" si="47"/>
        <v>0</v>
      </c>
      <c r="R117" s="163"/>
      <c r="S117" s="163"/>
      <c r="T117" s="164">
        <v>0.11</v>
      </c>
      <c r="U117" s="163">
        <f t="shared" si="48"/>
        <v>0.44</v>
      </c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 t="s">
        <v>129</v>
      </c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">
      <c r="A118" s="154">
        <v>95</v>
      </c>
      <c r="B118" s="160" t="s">
        <v>321</v>
      </c>
      <c r="C118" s="193" t="s">
        <v>322</v>
      </c>
      <c r="D118" s="162" t="s">
        <v>128</v>
      </c>
      <c r="E118" s="168">
        <v>21.384</v>
      </c>
      <c r="F118" s="170"/>
      <c r="G118" s="171">
        <f t="shared" si="42"/>
        <v>0</v>
      </c>
      <c r="H118" s="170"/>
      <c r="I118" s="171">
        <f t="shared" si="43"/>
        <v>0</v>
      </c>
      <c r="J118" s="170"/>
      <c r="K118" s="171">
        <f t="shared" si="44"/>
        <v>0</v>
      </c>
      <c r="L118" s="171">
        <v>15</v>
      </c>
      <c r="M118" s="171">
        <f t="shared" si="45"/>
        <v>0</v>
      </c>
      <c r="N118" s="163">
        <v>1.2200000000000001E-2</v>
      </c>
      <c r="O118" s="163">
        <f t="shared" si="46"/>
        <v>0.26088</v>
      </c>
      <c r="P118" s="163">
        <v>0</v>
      </c>
      <c r="Q118" s="163">
        <f t="shared" si="47"/>
        <v>0</v>
      </c>
      <c r="R118" s="163"/>
      <c r="S118" s="163"/>
      <c r="T118" s="164">
        <v>0</v>
      </c>
      <c r="U118" s="163">
        <f t="shared" si="48"/>
        <v>0</v>
      </c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 t="s">
        <v>137</v>
      </c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54">
        <v>96</v>
      </c>
      <c r="B119" s="160" t="s">
        <v>323</v>
      </c>
      <c r="C119" s="193" t="s">
        <v>324</v>
      </c>
      <c r="D119" s="162" t="s">
        <v>0</v>
      </c>
      <c r="E119" s="168">
        <v>225.3</v>
      </c>
      <c r="F119" s="170"/>
      <c r="G119" s="171">
        <f t="shared" si="42"/>
        <v>0</v>
      </c>
      <c r="H119" s="170"/>
      <c r="I119" s="171">
        <f t="shared" si="43"/>
        <v>0</v>
      </c>
      <c r="J119" s="170"/>
      <c r="K119" s="171">
        <f t="shared" si="44"/>
        <v>0</v>
      </c>
      <c r="L119" s="171">
        <v>15</v>
      </c>
      <c r="M119" s="171">
        <f t="shared" si="45"/>
        <v>0</v>
      </c>
      <c r="N119" s="163">
        <v>0</v>
      </c>
      <c r="O119" s="163">
        <f t="shared" si="46"/>
        <v>0</v>
      </c>
      <c r="P119" s="163">
        <v>0</v>
      </c>
      <c r="Q119" s="163">
        <f t="shared" si="47"/>
        <v>0</v>
      </c>
      <c r="R119" s="163"/>
      <c r="S119" s="163"/>
      <c r="T119" s="164">
        <v>0</v>
      </c>
      <c r="U119" s="163">
        <f t="shared" si="48"/>
        <v>0</v>
      </c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 t="s">
        <v>129</v>
      </c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x14ac:dyDescent="0.2">
      <c r="A120" s="155" t="s">
        <v>124</v>
      </c>
      <c r="B120" s="161" t="s">
        <v>89</v>
      </c>
      <c r="C120" s="194" t="s">
        <v>90</v>
      </c>
      <c r="D120" s="165"/>
      <c r="E120" s="169"/>
      <c r="F120" s="172"/>
      <c r="G120" s="172">
        <f>SUMIF(AE121:AE121,"&lt;&gt;NOR",G121:G121)</f>
        <v>0</v>
      </c>
      <c r="H120" s="172"/>
      <c r="I120" s="172">
        <f>SUM(I121:I121)</f>
        <v>0</v>
      </c>
      <c r="J120" s="172"/>
      <c r="K120" s="172">
        <f>SUM(K121:K121)</f>
        <v>0</v>
      </c>
      <c r="L120" s="172"/>
      <c r="M120" s="172">
        <f>SUM(M121:M121)</f>
        <v>0</v>
      </c>
      <c r="N120" s="166"/>
      <c r="O120" s="166">
        <f>SUM(O121:O121)</f>
        <v>1.6E-2</v>
      </c>
      <c r="P120" s="166"/>
      <c r="Q120" s="166">
        <f>SUM(Q121:Q121)</f>
        <v>0</v>
      </c>
      <c r="R120" s="166"/>
      <c r="S120" s="166"/>
      <c r="T120" s="167"/>
      <c r="U120" s="166">
        <f>SUM(U121:U121)</f>
        <v>9.7899999999999991</v>
      </c>
      <c r="AE120" t="s">
        <v>125</v>
      </c>
    </row>
    <row r="121" spans="1:60" ht="22.5" outlineLevel="1" x14ac:dyDescent="0.2">
      <c r="A121" s="154">
        <v>97</v>
      </c>
      <c r="B121" s="160" t="s">
        <v>325</v>
      </c>
      <c r="C121" s="193" t="s">
        <v>326</v>
      </c>
      <c r="D121" s="162" t="s">
        <v>128</v>
      </c>
      <c r="E121" s="168">
        <v>32</v>
      </c>
      <c r="F121" s="170"/>
      <c r="G121" s="171">
        <f>ROUND(E121*F121,2)</f>
        <v>0</v>
      </c>
      <c r="H121" s="170"/>
      <c r="I121" s="171">
        <f>ROUND(E121*H121,2)</f>
        <v>0</v>
      </c>
      <c r="J121" s="170"/>
      <c r="K121" s="171">
        <f>ROUND(E121*J121,2)</f>
        <v>0</v>
      </c>
      <c r="L121" s="171">
        <v>15</v>
      </c>
      <c r="M121" s="171">
        <f>G121*(1+L121/100)</f>
        <v>0</v>
      </c>
      <c r="N121" s="163">
        <v>5.0000000000000001E-4</v>
      </c>
      <c r="O121" s="163">
        <f>ROUND(E121*N121,5)</f>
        <v>1.6E-2</v>
      </c>
      <c r="P121" s="163">
        <v>0</v>
      </c>
      <c r="Q121" s="163">
        <f>ROUND(E121*P121,5)</f>
        <v>0</v>
      </c>
      <c r="R121" s="163"/>
      <c r="S121" s="163"/>
      <c r="T121" s="164">
        <v>0.30599999999999999</v>
      </c>
      <c r="U121" s="163">
        <f>ROUND(E121*T121,2)</f>
        <v>9.7899999999999991</v>
      </c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 t="s">
        <v>129</v>
      </c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x14ac:dyDescent="0.2">
      <c r="A122" s="155" t="s">
        <v>124</v>
      </c>
      <c r="B122" s="161" t="s">
        <v>91</v>
      </c>
      <c r="C122" s="194" t="s">
        <v>92</v>
      </c>
      <c r="D122" s="165"/>
      <c r="E122" s="169"/>
      <c r="F122" s="172"/>
      <c r="G122" s="172">
        <f>SUMIF(AE123:AE125,"&lt;&gt;NOR",G123:G125)</f>
        <v>0</v>
      </c>
      <c r="H122" s="172"/>
      <c r="I122" s="172">
        <f>SUM(I123:I125)</f>
        <v>0</v>
      </c>
      <c r="J122" s="172"/>
      <c r="K122" s="172">
        <f>SUM(K123:K125)</f>
        <v>0</v>
      </c>
      <c r="L122" s="172"/>
      <c r="M122" s="172">
        <f>SUM(M123:M125)</f>
        <v>0</v>
      </c>
      <c r="N122" s="166"/>
      <c r="O122" s="166">
        <f>SUM(O123:O125)</f>
        <v>8.2459999999999992E-2</v>
      </c>
      <c r="P122" s="166"/>
      <c r="Q122" s="166">
        <f>SUM(Q123:Q125)</f>
        <v>0</v>
      </c>
      <c r="R122" s="166"/>
      <c r="S122" s="166"/>
      <c r="T122" s="167"/>
      <c r="U122" s="166">
        <f>SUM(U123:U125)</f>
        <v>48.08</v>
      </c>
      <c r="AE122" t="s">
        <v>125</v>
      </c>
    </row>
    <row r="123" spans="1:60" outlineLevel="1" x14ac:dyDescent="0.2">
      <c r="A123" s="154">
        <v>98</v>
      </c>
      <c r="B123" s="160" t="s">
        <v>327</v>
      </c>
      <c r="C123" s="193" t="s">
        <v>328</v>
      </c>
      <c r="D123" s="162" t="s">
        <v>128</v>
      </c>
      <c r="E123" s="168">
        <v>265.62324999999998</v>
      </c>
      <c r="F123" s="170"/>
      <c r="G123" s="171">
        <f>ROUND(E123*F123,2)</f>
        <v>0</v>
      </c>
      <c r="H123" s="170"/>
      <c r="I123" s="171">
        <f>ROUND(E123*H123,2)</f>
        <v>0</v>
      </c>
      <c r="J123" s="170"/>
      <c r="K123" s="171">
        <f>ROUND(E123*J123,2)</f>
        <v>0</v>
      </c>
      <c r="L123" s="171">
        <v>15</v>
      </c>
      <c r="M123" s="171">
        <f>G123*(1+L123/100)</f>
        <v>0</v>
      </c>
      <c r="N123" s="163">
        <v>0</v>
      </c>
      <c r="O123" s="163">
        <f>ROUND(E123*N123,5)</f>
        <v>0</v>
      </c>
      <c r="P123" s="163">
        <v>0</v>
      </c>
      <c r="Q123" s="163">
        <f>ROUND(E123*P123,5)</f>
        <v>0</v>
      </c>
      <c r="R123" s="163"/>
      <c r="S123" s="163"/>
      <c r="T123" s="164">
        <v>6.9709999999999994E-2</v>
      </c>
      <c r="U123" s="163">
        <f>ROUND(E123*T123,2)</f>
        <v>18.52</v>
      </c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 t="s">
        <v>129</v>
      </c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outlineLevel="1" x14ac:dyDescent="0.2">
      <c r="A124" s="154">
        <v>99</v>
      </c>
      <c r="B124" s="160" t="s">
        <v>329</v>
      </c>
      <c r="C124" s="193" t="s">
        <v>330</v>
      </c>
      <c r="D124" s="162" t="s">
        <v>144</v>
      </c>
      <c r="E124" s="168">
        <v>12</v>
      </c>
      <c r="F124" s="170"/>
      <c r="G124" s="171">
        <f>ROUND(E124*F124,2)</f>
        <v>0</v>
      </c>
      <c r="H124" s="170"/>
      <c r="I124" s="171">
        <f>ROUND(E124*H124,2)</f>
        <v>0</v>
      </c>
      <c r="J124" s="170"/>
      <c r="K124" s="171">
        <f>ROUND(E124*J124,2)</f>
        <v>0</v>
      </c>
      <c r="L124" s="171">
        <v>15</v>
      </c>
      <c r="M124" s="171">
        <f>G124*(1+L124/100)</f>
        <v>0</v>
      </c>
      <c r="N124" s="163">
        <v>1.0000000000000001E-5</v>
      </c>
      <c r="O124" s="163">
        <f>ROUND(E124*N124,5)</f>
        <v>1.2E-4</v>
      </c>
      <c r="P124" s="163">
        <v>0</v>
      </c>
      <c r="Q124" s="163">
        <f>ROUND(E124*P124,5)</f>
        <v>0</v>
      </c>
      <c r="R124" s="163"/>
      <c r="S124" s="163"/>
      <c r="T124" s="164">
        <v>0.05</v>
      </c>
      <c r="U124" s="163">
        <f>ROUND(E124*T124,2)</f>
        <v>0.6</v>
      </c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 t="s">
        <v>129</v>
      </c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outlineLevel="1" x14ac:dyDescent="0.2">
      <c r="A125" s="154">
        <v>100</v>
      </c>
      <c r="B125" s="160" t="s">
        <v>331</v>
      </c>
      <c r="C125" s="193" t="s">
        <v>332</v>
      </c>
      <c r="D125" s="162" t="s">
        <v>128</v>
      </c>
      <c r="E125" s="168">
        <v>265.62</v>
      </c>
      <c r="F125" s="170"/>
      <c r="G125" s="171">
        <f>ROUND(E125*F125,2)</f>
        <v>0</v>
      </c>
      <c r="H125" s="170"/>
      <c r="I125" s="171">
        <f>ROUND(E125*H125,2)</f>
        <v>0</v>
      </c>
      <c r="J125" s="170"/>
      <c r="K125" s="171">
        <f>ROUND(E125*J125,2)</f>
        <v>0</v>
      </c>
      <c r="L125" s="171">
        <v>15</v>
      </c>
      <c r="M125" s="171">
        <f>G125*(1+L125/100)</f>
        <v>0</v>
      </c>
      <c r="N125" s="163">
        <v>3.1E-4</v>
      </c>
      <c r="O125" s="163">
        <f>ROUND(E125*N125,5)</f>
        <v>8.2339999999999997E-2</v>
      </c>
      <c r="P125" s="163">
        <v>0</v>
      </c>
      <c r="Q125" s="163">
        <f>ROUND(E125*P125,5)</f>
        <v>0</v>
      </c>
      <c r="R125" s="163"/>
      <c r="S125" s="163"/>
      <c r="T125" s="164">
        <v>0.10902000000000001</v>
      </c>
      <c r="U125" s="163">
        <f>ROUND(E125*T125,2)</f>
        <v>28.96</v>
      </c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 t="s">
        <v>129</v>
      </c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x14ac:dyDescent="0.2">
      <c r="A126" s="155" t="s">
        <v>124</v>
      </c>
      <c r="B126" s="161" t="s">
        <v>93</v>
      </c>
      <c r="C126" s="194" t="s">
        <v>94</v>
      </c>
      <c r="D126" s="165"/>
      <c r="E126" s="169"/>
      <c r="F126" s="172"/>
      <c r="G126" s="172">
        <f>SUMIF(AE127:AE127,"&lt;&gt;NOR",G127:G127)</f>
        <v>0</v>
      </c>
      <c r="H126" s="172"/>
      <c r="I126" s="172">
        <f>SUM(I127:I127)</f>
        <v>0</v>
      </c>
      <c r="J126" s="172"/>
      <c r="K126" s="172">
        <f>SUM(K127:K127)</f>
        <v>0</v>
      </c>
      <c r="L126" s="172"/>
      <c r="M126" s="172">
        <f>SUM(M127:M127)</f>
        <v>0</v>
      </c>
      <c r="N126" s="166"/>
      <c r="O126" s="166">
        <f>SUM(O127:O127)</f>
        <v>0</v>
      </c>
      <c r="P126" s="166"/>
      <c r="Q126" s="166">
        <f>SUM(Q127:Q127)</f>
        <v>0</v>
      </c>
      <c r="R126" s="166"/>
      <c r="S126" s="166"/>
      <c r="T126" s="167"/>
      <c r="U126" s="166">
        <f>SUM(U127:U127)</f>
        <v>0.43</v>
      </c>
      <c r="AE126" t="s">
        <v>125</v>
      </c>
    </row>
    <row r="127" spans="1:60" outlineLevel="1" x14ac:dyDescent="0.2">
      <c r="A127" s="154">
        <v>101</v>
      </c>
      <c r="B127" s="160" t="s">
        <v>333</v>
      </c>
      <c r="C127" s="193" t="s">
        <v>334</v>
      </c>
      <c r="D127" s="162" t="s">
        <v>128</v>
      </c>
      <c r="E127" s="168">
        <v>4.8</v>
      </c>
      <c r="F127" s="170"/>
      <c r="G127" s="171">
        <f>ROUND(E127*F127,2)</f>
        <v>0</v>
      </c>
      <c r="H127" s="170"/>
      <c r="I127" s="171">
        <f>ROUND(E127*H127,2)</f>
        <v>0</v>
      </c>
      <c r="J127" s="170"/>
      <c r="K127" s="171">
        <f>ROUND(E127*J127,2)</f>
        <v>0</v>
      </c>
      <c r="L127" s="171">
        <v>15</v>
      </c>
      <c r="M127" s="171">
        <f>G127*(1+L127/100)</f>
        <v>0</v>
      </c>
      <c r="N127" s="163">
        <v>0</v>
      </c>
      <c r="O127" s="163">
        <f>ROUND(E127*N127,5)</f>
        <v>0</v>
      </c>
      <c r="P127" s="163">
        <v>0</v>
      </c>
      <c r="Q127" s="163">
        <f>ROUND(E127*P127,5)</f>
        <v>0</v>
      </c>
      <c r="R127" s="163"/>
      <c r="S127" s="163"/>
      <c r="T127" s="164">
        <v>0.09</v>
      </c>
      <c r="U127" s="163">
        <f>ROUND(E127*T127,2)</f>
        <v>0.43</v>
      </c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 t="s">
        <v>129</v>
      </c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x14ac:dyDescent="0.2">
      <c r="A128" s="155" t="s">
        <v>124</v>
      </c>
      <c r="B128" s="161" t="s">
        <v>95</v>
      </c>
      <c r="C128" s="194" t="s">
        <v>96</v>
      </c>
      <c r="D128" s="165"/>
      <c r="E128" s="169"/>
      <c r="F128" s="172"/>
      <c r="G128" s="172">
        <f>SUMIF(AE129:AE129,"&lt;&gt;NOR",G129:G129)</f>
        <v>0</v>
      </c>
      <c r="H128" s="172"/>
      <c r="I128" s="172">
        <f>SUM(I129:I129)</f>
        <v>0</v>
      </c>
      <c r="J128" s="172"/>
      <c r="K128" s="172">
        <f>SUM(K129:K129)</f>
        <v>0</v>
      </c>
      <c r="L128" s="172"/>
      <c r="M128" s="172">
        <f>SUM(M129:M129)</f>
        <v>0</v>
      </c>
      <c r="N128" s="166"/>
      <c r="O128" s="166">
        <f>SUM(O129:O129)</f>
        <v>0</v>
      </c>
      <c r="P128" s="166"/>
      <c r="Q128" s="166">
        <f>SUM(Q129:Q129)</f>
        <v>0</v>
      </c>
      <c r="R128" s="166"/>
      <c r="S128" s="166"/>
      <c r="T128" s="167"/>
      <c r="U128" s="166">
        <f>SUM(U129:U129)</f>
        <v>1</v>
      </c>
      <c r="AE128" t="s">
        <v>125</v>
      </c>
    </row>
    <row r="129" spans="1:60" outlineLevel="1" x14ac:dyDescent="0.2">
      <c r="A129" s="154">
        <v>102</v>
      </c>
      <c r="B129" s="160" t="s">
        <v>335</v>
      </c>
      <c r="C129" s="193" t="s">
        <v>336</v>
      </c>
      <c r="D129" s="162" t="s">
        <v>204</v>
      </c>
      <c r="E129" s="168">
        <v>1</v>
      </c>
      <c r="F129" s="170"/>
      <c r="G129" s="171">
        <f>ROUND(E129*F129,2)</f>
        <v>0</v>
      </c>
      <c r="H129" s="170"/>
      <c r="I129" s="171">
        <f>ROUND(E129*H129,2)</f>
        <v>0</v>
      </c>
      <c r="J129" s="170"/>
      <c r="K129" s="171">
        <f>ROUND(E129*J129,2)</f>
        <v>0</v>
      </c>
      <c r="L129" s="171">
        <v>15</v>
      </c>
      <c r="M129" s="171">
        <f>G129*(1+L129/100)</f>
        <v>0</v>
      </c>
      <c r="N129" s="163">
        <v>0</v>
      </c>
      <c r="O129" s="163">
        <f>ROUND(E129*N129,5)</f>
        <v>0</v>
      </c>
      <c r="P129" s="163">
        <v>0</v>
      </c>
      <c r="Q129" s="163">
        <f>ROUND(E129*P129,5)</f>
        <v>0</v>
      </c>
      <c r="R129" s="163"/>
      <c r="S129" s="163"/>
      <c r="T129" s="164">
        <v>1</v>
      </c>
      <c r="U129" s="163">
        <f>ROUND(E129*T129,2)</f>
        <v>1</v>
      </c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 t="s">
        <v>129</v>
      </c>
      <c r="AF129" s="153"/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</row>
    <row r="130" spans="1:60" x14ac:dyDescent="0.2">
      <c r="A130" s="155" t="s">
        <v>124</v>
      </c>
      <c r="B130" s="161" t="s">
        <v>97</v>
      </c>
      <c r="C130" s="194" t="s">
        <v>26</v>
      </c>
      <c r="D130" s="165"/>
      <c r="E130" s="169"/>
      <c r="F130" s="172"/>
      <c r="G130" s="172">
        <f>SUMIF(AE131:AE131,"&lt;&gt;NOR",G131:G131)</f>
        <v>0</v>
      </c>
      <c r="H130" s="172"/>
      <c r="I130" s="172">
        <f>SUM(I131:I131)</f>
        <v>0</v>
      </c>
      <c r="J130" s="172"/>
      <c r="K130" s="172">
        <f>SUM(K131:K131)</f>
        <v>0</v>
      </c>
      <c r="L130" s="172"/>
      <c r="M130" s="172">
        <f>SUM(M131:M131)</f>
        <v>0</v>
      </c>
      <c r="N130" s="166"/>
      <c r="O130" s="166">
        <f>SUM(O131:O131)</f>
        <v>0</v>
      </c>
      <c r="P130" s="166"/>
      <c r="Q130" s="166">
        <f>SUM(Q131:Q131)</f>
        <v>0</v>
      </c>
      <c r="R130" s="166"/>
      <c r="S130" s="166"/>
      <c r="T130" s="167"/>
      <c r="U130" s="166">
        <f>SUM(U131:U131)</f>
        <v>0</v>
      </c>
      <c r="AE130" t="s">
        <v>125</v>
      </c>
    </row>
    <row r="131" spans="1:60" outlineLevel="1" x14ac:dyDescent="0.2">
      <c r="A131" s="181">
        <v>103</v>
      </c>
      <c r="B131" s="182" t="s">
        <v>337</v>
      </c>
      <c r="C131" s="195" t="s">
        <v>338</v>
      </c>
      <c r="D131" s="183" t="s">
        <v>339</v>
      </c>
      <c r="E131" s="184">
        <v>1</v>
      </c>
      <c r="F131" s="185"/>
      <c r="G131" s="186">
        <f>ROUND(E131*F131,2)</f>
        <v>0</v>
      </c>
      <c r="H131" s="185"/>
      <c r="I131" s="186">
        <f>ROUND(E131*H131,2)</f>
        <v>0</v>
      </c>
      <c r="J131" s="185"/>
      <c r="K131" s="186">
        <f>ROUND(E131*J131,2)</f>
        <v>0</v>
      </c>
      <c r="L131" s="186">
        <v>15</v>
      </c>
      <c r="M131" s="186">
        <f>G131*(1+L131/100)</f>
        <v>0</v>
      </c>
      <c r="N131" s="187">
        <v>0</v>
      </c>
      <c r="O131" s="187">
        <f>ROUND(E131*N131,5)</f>
        <v>0</v>
      </c>
      <c r="P131" s="187">
        <v>0</v>
      </c>
      <c r="Q131" s="187">
        <f>ROUND(E131*P131,5)</f>
        <v>0</v>
      </c>
      <c r="R131" s="187"/>
      <c r="S131" s="187"/>
      <c r="T131" s="188">
        <v>0</v>
      </c>
      <c r="U131" s="187">
        <f>ROUND(E131*T131,2)</f>
        <v>0</v>
      </c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 t="s">
        <v>129</v>
      </c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ht="15" outlineLevel="1" x14ac:dyDescent="0.2">
      <c r="A132" s="199"/>
      <c r="B132" s="200"/>
      <c r="C132" s="205" t="s">
        <v>344</v>
      </c>
      <c r="D132" s="201"/>
      <c r="E132" s="202"/>
      <c r="F132" s="203"/>
      <c r="G132" s="204"/>
      <c r="H132" s="203"/>
      <c r="I132" s="204"/>
      <c r="J132" s="203"/>
      <c r="K132" s="204"/>
      <c r="L132" s="204"/>
      <c r="M132" s="204"/>
      <c r="N132" s="201"/>
      <c r="O132" s="201"/>
      <c r="P132" s="201"/>
      <c r="Q132" s="201"/>
      <c r="R132" s="201"/>
      <c r="S132" s="201"/>
      <c r="T132" s="201"/>
      <c r="U132" s="201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</row>
    <row r="133" spans="1:60" ht="15" outlineLevel="1" x14ac:dyDescent="0.2">
      <c r="A133" s="199"/>
      <c r="B133" s="200"/>
      <c r="C133" s="205" t="s">
        <v>345</v>
      </c>
      <c r="D133" s="201"/>
      <c r="E133" s="202"/>
      <c r="F133" s="203"/>
      <c r="G133" s="204"/>
      <c r="H133" s="203"/>
      <c r="I133" s="204"/>
      <c r="J133" s="203"/>
      <c r="K133" s="204"/>
      <c r="L133" s="204"/>
      <c r="M133" s="204"/>
      <c r="N133" s="201"/>
      <c r="O133" s="201"/>
      <c r="P133" s="201"/>
      <c r="Q133" s="201"/>
      <c r="R133" s="201"/>
      <c r="S133" s="201"/>
      <c r="T133" s="201"/>
      <c r="U133" s="201"/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/>
      <c r="AF133" s="153"/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</row>
    <row r="134" spans="1:60" ht="15" x14ac:dyDescent="0.2">
      <c r="A134" s="6"/>
      <c r="B134" s="7" t="s">
        <v>340</v>
      </c>
      <c r="C134" s="205" t="s">
        <v>346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AC134">
        <v>15</v>
      </c>
      <c r="AD134">
        <v>21</v>
      </c>
    </row>
    <row r="135" spans="1:60" x14ac:dyDescent="0.2">
      <c r="A135" s="189"/>
      <c r="B135" s="190">
        <v>26</v>
      </c>
      <c r="C135" s="197" t="s">
        <v>340</v>
      </c>
      <c r="D135" s="191"/>
      <c r="E135" s="191"/>
      <c r="F135" s="191"/>
      <c r="G135" s="192">
        <f>G8+G10+G14+G20+G23+G25+G29+G33+G46+G48+G53+G74+G81+G96+G105+G112+G120+G122+G126+G128+G130</f>
        <v>0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AC135">
        <f>SUMIF(L7:L131,AC134,G7:G131)</f>
        <v>0</v>
      </c>
      <c r="AD135">
        <f>SUMIF(L7:L131,AD134,G7:G131)</f>
        <v>0</v>
      </c>
      <c r="AE135" t="s">
        <v>341</v>
      </c>
    </row>
    <row r="136" spans="1:60" x14ac:dyDescent="0.2">
      <c r="A136" s="6"/>
      <c r="B136" s="7" t="s">
        <v>340</v>
      </c>
      <c r="C136" s="196" t="s">
        <v>340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60" x14ac:dyDescent="0.2">
      <c r="A137" s="6"/>
      <c r="B137" s="7" t="s">
        <v>340</v>
      </c>
      <c r="C137" s="196" t="s">
        <v>340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60" x14ac:dyDescent="0.2">
      <c r="A138" s="265">
        <v>33</v>
      </c>
      <c r="B138" s="265"/>
      <c r="C138" s="26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60" x14ac:dyDescent="0.2">
      <c r="A139" s="267"/>
      <c r="B139" s="268"/>
      <c r="C139" s="269"/>
      <c r="D139" s="268"/>
      <c r="E139" s="268"/>
      <c r="F139" s="268"/>
      <c r="G139" s="270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AE139" t="s">
        <v>342</v>
      </c>
    </row>
    <row r="140" spans="1:60" x14ac:dyDescent="0.2">
      <c r="A140" s="271"/>
      <c r="B140" s="272"/>
      <c r="C140" s="273"/>
      <c r="D140" s="272"/>
      <c r="E140" s="272"/>
      <c r="F140" s="272"/>
      <c r="G140" s="274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60" x14ac:dyDescent="0.2">
      <c r="A141" s="271"/>
      <c r="B141" s="272"/>
      <c r="C141" s="273"/>
      <c r="D141" s="272"/>
      <c r="E141" s="272"/>
      <c r="F141" s="272"/>
      <c r="G141" s="274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60" x14ac:dyDescent="0.2">
      <c r="A142" s="271"/>
      <c r="B142" s="272"/>
      <c r="C142" s="273"/>
      <c r="D142" s="272"/>
      <c r="E142" s="272"/>
      <c r="F142" s="272"/>
      <c r="G142" s="274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60" x14ac:dyDescent="0.2">
      <c r="A143" s="275"/>
      <c r="B143" s="276"/>
      <c r="C143" s="277"/>
      <c r="D143" s="276"/>
      <c r="E143" s="276"/>
      <c r="F143" s="276"/>
      <c r="G143" s="278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60" x14ac:dyDescent="0.2">
      <c r="A144" s="6"/>
      <c r="B144" s="7" t="s">
        <v>340</v>
      </c>
      <c r="C144" s="196" t="s">
        <v>340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3:31" x14ac:dyDescent="0.2">
      <c r="C145" s="198"/>
      <c r="AE145" t="s">
        <v>343</v>
      </c>
    </row>
  </sheetData>
  <mergeCells count="6">
    <mergeCell ref="A139:G143"/>
    <mergeCell ref="A1:G1"/>
    <mergeCell ref="C2:G2"/>
    <mergeCell ref="C3:G3"/>
    <mergeCell ref="C4:G4"/>
    <mergeCell ref="A138:C138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kuda</dc:creator>
  <cp:lastModifiedBy>Radomír Marvan</cp:lastModifiedBy>
  <cp:lastPrinted>2014-02-28T09:52:57Z</cp:lastPrinted>
  <dcterms:created xsi:type="dcterms:W3CDTF">2009-04-08T07:15:50Z</dcterms:created>
  <dcterms:modified xsi:type="dcterms:W3CDTF">2021-05-05T12:53:16Z</dcterms:modified>
</cp:coreProperties>
</file>