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1\Botanicka 45a_byt 3\"/>
    </mc:Choice>
  </mc:AlternateContent>
  <bookViews>
    <workbookView xWindow="-28920" yWindow="-120" windowWidth="29040" windowHeight="17640" activeTab="1"/>
  </bookViews>
  <sheets>
    <sheet name="Pokyny pro vyplnění" sheetId="11" r:id="rId1"/>
    <sheet name="Stavba" sheetId="1" r:id="rId2"/>
    <sheet name="VzorPolozky" sheetId="10" state="hidden" r:id="rId3"/>
    <sheet name="1 1 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 Pol'!$A$1:$X$98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17" i="1" s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8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K11" i="12"/>
  <c r="O11" i="12"/>
  <c r="V11" i="12"/>
  <c r="G12" i="12"/>
  <c r="I12" i="12"/>
  <c r="I11" i="12" s="1"/>
  <c r="K12" i="12"/>
  <c r="M12" i="12"/>
  <c r="M11" i="12" s="1"/>
  <c r="O12" i="12"/>
  <c r="Q12" i="12"/>
  <c r="Q11" i="12" s="1"/>
  <c r="V12" i="12"/>
  <c r="G13" i="12"/>
  <c r="O13" i="12"/>
  <c r="G14" i="12"/>
  <c r="I14" i="12"/>
  <c r="I13" i="12" s="1"/>
  <c r="K14" i="12"/>
  <c r="M14" i="12"/>
  <c r="O14" i="12"/>
  <c r="Q14" i="12"/>
  <c r="Q13" i="12" s="1"/>
  <c r="V14" i="12"/>
  <c r="G16" i="12"/>
  <c r="M16" i="12" s="1"/>
  <c r="I16" i="12"/>
  <c r="K16" i="12"/>
  <c r="K13" i="12" s="1"/>
  <c r="O16" i="12"/>
  <c r="Q16" i="12"/>
  <c r="V16" i="12"/>
  <c r="V13" i="12" s="1"/>
  <c r="G19" i="12"/>
  <c r="I19" i="12"/>
  <c r="K19" i="12"/>
  <c r="M19" i="12"/>
  <c r="O19" i="12"/>
  <c r="Q19" i="12"/>
  <c r="V19" i="12"/>
  <c r="G22" i="12"/>
  <c r="K22" i="12"/>
  <c r="O22" i="12"/>
  <c r="V22" i="12"/>
  <c r="G23" i="12"/>
  <c r="I23" i="12"/>
  <c r="I22" i="12" s="1"/>
  <c r="K23" i="12"/>
  <c r="M23" i="12"/>
  <c r="M22" i="12" s="1"/>
  <c r="O23" i="12"/>
  <c r="Q23" i="12"/>
  <c r="Q22" i="12" s="1"/>
  <c r="V23" i="12"/>
  <c r="G25" i="12"/>
  <c r="I25" i="12"/>
  <c r="I24" i="12" s="1"/>
  <c r="K25" i="12"/>
  <c r="M25" i="12"/>
  <c r="O25" i="12"/>
  <c r="Q25" i="12"/>
  <c r="Q24" i="12" s="1"/>
  <c r="V25" i="12"/>
  <c r="G26" i="12"/>
  <c r="G24" i="12" s="1"/>
  <c r="I26" i="12"/>
  <c r="K26" i="12"/>
  <c r="O26" i="12"/>
  <c r="O24" i="12" s="1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K24" i="12" s="1"/>
  <c r="O28" i="12"/>
  <c r="Q28" i="12"/>
  <c r="V28" i="12"/>
  <c r="V24" i="12" s="1"/>
  <c r="G30" i="12"/>
  <c r="G29" i="12" s="1"/>
  <c r="I30" i="12"/>
  <c r="K30" i="12"/>
  <c r="K29" i="12" s="1"/>
  <c r="O30" i="12"/>
  <c r="O29" i="12" s="1"/>
  <c r="Q30" i="12"/>
  <c r="V30" i="12"/>
  <c r="V29" i="12" s="1"/>
  <c r="G31" i="12"/>
  <c r="I31" i="12"/>
  <c r="I29" i="12" s="1"/>
  <c r="K31" i="12"/>
  <c r="M31" i="12"/>
  <c r="O31" i="12"/>
  <c r="Q31" i="12"/>
  <c r="Q29" i="12" s="1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7" i="12"/>
  <c r="I37" i="12"/>
  <c r="I36" i="12" s="1"/>
  <c r="K37" i="12"/>
  <c r="M37" i="12"/>
  <c r="O37" i="12"/>
  <c r="Q37" i="12"/>
  <c r="Q36" i="12" s="1"/>
  <c r="V37" i="12"/>
  <c r="G39" i="12"/>
  <c r="G36" i="12" s="1"/>
  <c r="I39" i="12"/>
  <c r="K39" i="12"/>
  <c r="O39" i="12"/>
  <c r="O36" i="12" s="1"/>
  <c r="Q39" i="12"/>
  <c r="V39" i="12"/>
  <c r="G41" i="12"/>
  <c r="I41" i="12"/>
  <c r="K41" i="12"/>
  <c r="M41" i="12"/>
  <c r="O41" i="12"/>
  <c r="Q41" i="12"/>
  <c r="V41" i="12"/>
  <c r="G44" i="12"/>
  <c r="M44" i="12" s="1"/>
  <c r="I44" i="12"/>
  <c r="K44" i="12"/>
  <c r="K36" i="12" s="1"/>
  <c r="O44" i="12"/>
  <c r="Q44" i="12"/>
  <c r="V44" i="12"/>
  <c r="V36" i="12" s="1"/>
  <c r="G46" i="12"/>
  <c r="I46" i="12"/>
  <c r="K46" i="12"/>
  <c r="M46" i="12"/>
  <c r="O46" i="12"/>
  <c r="Q46" i="12"/>
  <c r="V46" i="12"/>
  <c r="G48" i="12"/>
  <c r="I48" i="12"/>
  <c r="I47" i="12" s="1"/>
  <c r="K48" i="12"/>
  <c r="M48" i="12"/>
  <c r="O48" i="12"/>
  <c r="Q48" i="12"/>
  <c r="Q47" i="12" s="1"/>
  <c r="V48" i="12"/>
  <c r="G51" i="12"/>
  <c r="M51" i="12" s="1"/>
  <c r="I51" i="12"/>
  <c r="K51" i="12"/>
  <c r="K47" i="12" s="1"/>
  <c r="O51" i="12"/>
  <c r="Q51" i="12"/>
  <c r="V51" i="12"/>
  <c r="V47" i="12" s="1"/>
  <c r="G54" i="12"/>
  <c r="I54" i="12"/>
  <c r="K54" i="12"/>
  <c r="M54" i="12"/>
  <c r="O54" i="12"/>
  <c r="Q54" i="12"/>
  <c r="V54" i="12"/>
  <c r="G56" i="12"/>
  <c r="G47" i="12" s="1"/>
  <c r="I56" i="12"/>
  <c r="K56" i="12"/>
  <c r="O56" i="12"/>
  <c r="O47" i="12" s="1"/>
  <c r="Q56" i="12"/>
  <c r="V56" i="12"/>
  <c r="I57" i="12"/>
  <c r="Q57" i="12"/>
  <c r="G58" i="12"/>
  <c r="M58" i="12" s="1"/>
  <c r="M57" i="12" s="1"/>
  <c r="I58" i="12"/>
  <c r="K58" i="12"/>
  <c r="K57" i="12" s="1"/>
  <c r="O58" i="12"/>
  <c r="O57" i="12" s="1"/>
  <c r="Q58" i="12"/>
  <c r="V58" i="12"/>
  <c r="V57" i="12" s="1"/>
  <c r="G61" i="12"/>
  <c r="I61" i="12"/>
  <c r="K61" i="12"/>
  <c r="M61" i="12"/>
  <c r="O61" i="12"/>
  <c r="Q61" i="12"/>
  <c r="V61" i="12"/>
  <c r="G62" i="12"/>
  <c r="O62" i="12"/>
  <c r="G63" i="12"/>
  <c r="I63" i="12"/>
  <c r="I62" i="12" s="1"/>
  <c r="K63" i="12"/>
  <c r="K62" i="12" s="1"/>
  <c r="M63" i="12"/>
  <c r="M62" i="12" s="1"/>
  <c r="O63" i="12"/>
  <c r="Q63" i="12"/>
  <c r="Q62" i="12" s="1"/>
  <c r="V63" i="12"/>
  <c r="V62" i="12" s="1"/>
  <c r="G66" i="12"/>
  <c r="I66" i="12"/>
  <c r="I65" i="12" s="1"/>
  <c r="K66" i="12"/>
  <c r="M66" i="12"/>
  <c r="O66" i="12"/>
  <c r="Q66" i="12"/>
  <c r="Q65" i="12" s="1"/>
  <c r="V66" i="12"/>
  <c r="G68" i="12"/>
  <c r="G65" i="12" s="1"/>
  <c r="I68" i="12"/>
  <c r="K68" i="12"/>
  <c r="O68" i="12"/>
  <c r="O65" i="12" s="1"/>
  <c r="Q68" i="12"/>
  <c r="V68" i="12"/>
  <c r="G70" i="12"/>
  <c r="I70" i="12"/>
  <c r="K70" i="12"/>
  <c r="M70" i="12"/>
  <c r="O70" i="12"/>
  <c r="Q70" i="12"/>
  <c r="V70" i="12"/>
  <c r="G72" i="12"/>
  <c r="M72" i="12" s="1"/>
  <c r="I72" i="12"/>
  <c r="K72" i="12"/>
  <c r="K65" i="12" s="1"/>
  <c r="O72" i="12"/>
  <c r="Q72" i="12"/>
  <c r="V72" i="12"/>
  <c r="V65" i="12" s="1"/>
  <c r="G80" i="12"/>
  <c r="G79" i="12" s="1"/>
  <c r="I80" i="12"/>
  <c r="I79" i="12" s="1"/>
  <c r="K80" i="12"/>
  <c r="K79" i="12" s="1"/>
  <c r="O80" i="12"/>
  <c r="O79" i="12" s="1"/>
  <c r="Q80" i="12"/>
  <c r="Q79" i="12" s="1"/>
  <c r="V80" i="12"/>
  <c r="V79" i="12" s="1"/>
  <c r="G82" i="12"/>
  <c r="G81" i="12" s="1"/>
  <c r="I82" i="12"/>
  <c r="K82" i="12"/>
  <c r="K81" i="12" s="1"/>
  <c r="M82" i="12"/>
  <c r="M81" i="12" s="1"/>
  <c r="O82" i="12"/>
  <c r="O81" i="12" s="1"/>
  <c r="Q82" i="12"/>
  <c r="V82" i="12"/>
  <c r="V81" i="12" s="1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I81" i="12" s="1"/>
  <c r="K85" i="12"/>
  <c r="M85" i="12"/>
  <c r="O85" i="12"/>
  <c r="Q85" i="12"/>
  <c r="Q81" i="12" s="1"/>
  <c r="V85" i="12"/>
  <c r="G86" i="12"/>
  <c r="I86" i="12"/>
  <c r="K86" i="12"/>
  <c r="M86" i="12"/>
  <c r="O86" i="12"/>
  <c r="Q86" i="12"/>
  <c r="V86" i="12"/>
  <c r="AE88" i="12"/>
  <c r="AF88" i="12"/>
  <c r="I20" i="1"/>
  <c r="I19" i="1"/>
  <c r="I18" i="1"/>
  <c r="I16" i="1"/>
  <c r="F42" i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62" i="1" l="1"/>
  <c r="J61" i="1" s="1"/>
  <c r="J50" i="1"/>
  <c r="J57" i="1"/>
  <c r="J60" i="1"/>
  <c r="A26" i="1"/>
  <c r="G26" i="1"/>
  <c r="G28" i="1"/>
  <c r="G23" i="1"/>
  <c r="M47" i="12"/>
  <c r="M36" i="12"/>
  <c r="M13" i="12"/>
  <c r="M80" i="12"/>
  <c r="M79" i="12" s="1"/>
  <c r="M68" i="12"/>
  <c r="M65" i="12" s="1"/>
  <c r="G57" i="12"/>
  <c r="M56" i="12"/>
  <c r="M39" i="12"/>
  <c r="M30" i="12"/>
  <c r="M29" i="12" s="1"/>
  <c r="M26" i="12"/>
  <c r="M24" i="12" s="1"/>
  <c r="I21" i="1"/>
  <c r="I39" i="1"/>
  <c r="I42" i="1" s="1"/>
  <c r="J41" i="1" s="1"/>
  <c r="J56" i="1" l="1"/>
  <c r="J58" i="1"/>
  <c r="J55" i="1"/>
  <c r="J51" i="1"/>
  <c r="J52" i="1"/>
  <c r="J54" i="1"/>
  <c r="J49" i="1"/>
  <c r="J59" i="1"/>
  <c r="J53" i="1"/>
  <c r="A23" i="1"/>
  <c r="J39" i="1"/>
  <c r="J42" i="1" s="1"/>
  <c r="J40" i="1"/>
  <c r="J62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Zbynek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<sst xmlns="http://schemas.openxmlformats.org/spreadsheetml/2006/main" count="543" uniqueCount="244">
  <si>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</si>
  <si>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</si>
  <si>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</si>
  <si>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</si>
  <si>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</si>
  <si>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</si>
  <si>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</si>
  <si>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</si>
  <si>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</si>
  <si>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</si>
  <si>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</si>
  <si>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</si>
  <si>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</si>
  <si>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</si>
  <si>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</si>
  <si>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</si>
  <si>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</si>
  <si>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</si>
  <si>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</si>
  <si>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</si>
  <si>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</si>
  <si>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</si>
  <si>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</si>
  <si>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</si>
  <si>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</si>
  <si>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</si>
  <si>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</si>
  <si>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</si>
  <si>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</si>
  <si>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</si>
  <si>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</si>
  <si>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</si>
  <si>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</si>
  <si>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</si>
  <si>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</si>
  <si>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</si>
  <si>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</si>
  <si>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</si>
  <si>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</si>
  <si>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</si>
  <si>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</si>
  <si>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</si>
  <si>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</si>
  <si>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 xml:space="preserve">1 </t>
  </si>
  <si>
    <t>Oprava bytu č. 3</t>
  </si>
  <si>
    <t>1</t>
  </si>
  <si>
    <t>Objekt:</t>
  </si>
  <si>
    <t>Rozpočet:</t>
  </si>
  <si>
    <t>21-03.02</t>
  </si>
  <si>
    <t>BD Brno, Botanická 45a, byt č. 3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</si>
  <si>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</si>
  <si>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</si>
  <si>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</si>
  <si>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</si>
  <si>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</si>
  <si>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</si>
  <si>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</si>
  <si>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Celkem za stavbu</t>
  </si>
  <si>
    <t>CZK</t>
  </si>
  <si>
    <t>Rekapitulace dílů</t>
  </si>
  <si>
    <t>Typ dílu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</si>
  <si>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</si>
  <si>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</si>
  <si>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</si>
  <si>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</si>
  <si>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</si>
  <si>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</si>
  <si>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</si>
  <si>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</si>
  <si>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725</t>
  </si>
  <si>
    <t>Zařizovací předměty</t>
  </si>
  <si>
    <t>766</t>
  </si>
  <si>
    <t>Konstrukce truhlářské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</si>
  <si>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</si>
  <si>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</si>
  <si>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</si>
  <si>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</si>
  <si>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</si>
  <si>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</si>
  <si>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</si>
  <si>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</si>
  <si>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</si>
  <si>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</si>
  <si>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</si>
  <si>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</si>
  <si>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</si>
  <si>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</si>
  <si>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</si>
  <si>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</si>
  <si>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</si>
  <si>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</si>
  <si>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</si>
  <si>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</si>
  <si>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</si>
  <si>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</si>
  <si>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</si>
  <si>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</si>
  <si>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</si>
  <si>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</si>
  <si>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</si>
  <si>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</si>
  <si>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</si>
  <si>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</si>
  <si>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</si>
  <si>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</si>
  <si>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</si>
  <si>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</si>
  <si>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</si>
  <si>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</si>
  <si>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</si>
  <si>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</si>
  <si>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</si>
  <si>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</si>
  <si>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</si>
  <si>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</si>
  <si>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</si>
  <si>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</si>
  <si>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632421116RT1</t>
  </si>
  <si>
    <t>Potěr, ručně zpracovaný,tl. 6 mm samonivelační, pevnost 25 MPa</t>
  </si>
  <si>
    <t>m2</t>
  </si>
  <si>
    <t>RTS 21/ I</t>
  </si>
  <si>
    <t>Práce</t>
  </si>
  <si>
    <t>POL1_</t>
  </si>
  <si>
    <t>kuchyň : 9,8</t>
  </si>
  <si>
    <t>VV</t>
  </si>
  <si>
    <t>9502</t>
  </si>
  <si>
    <t>Průběžný a závěrečný úklid stavby</t>
  </si>
  <si>
    <t>soubor</t>
  </si>
  <si>
    <t>Vlastní</t>
  </si>
  <si>
    <t>Indiv</t>
  </si>
  <si>
    <t>725820801R00</t>
  </si>
  <si>
    <t>Demontáž baterie nástěnné do G 3/4</t>
  </si>
  <si>
    <t>koupelna - vanová baterie : 1</t>
  </si>
  <si>
    <t>775411820R00</t>
  </si>
  <si>
    <t>Demontáž lišt dřevěných, šroubovaných</t>
  </si>
  <si>
    <t>m</t>
  </si>
  <si>
    <t>pokoj 1 : 3,94*2+4,05*2-0,8*2</t>
  </si>
  <si>
    <t>pokoj 2 : 3,55*2+4,15*2-0,8</t>
  </si>
  <si>
    <t>776511820R00</t>
  </si>
  <si>
    <t>Odstranění PVC a koberců lepených s podložkou</t>
  </si>
  <si>
    <t>chodba : 13,6</t>
  </si>
  <si>
    <t>999281145R00</t>
  </si>
  <si>
    <t>Přesun hmot pro opravy a údržbu do v. 6 m, nošením</t>
  </si>
  <si>
    <t>t</t>
  </si>
  <si>
    <t>Přesun hmot</t>
  </si>
  <si>
    <t>POL7_</t>
  </si>
  <si>
    <t>725835113RT1</t>
  </si>
  <si>
    <t>Baterie vanová nástěnná ruční, vč. příslušenstvím standardní</t>
  </si>
  <si>
    <t>POL1_7</t>
  </si>
  <si>
    <t>725299101R01</t>
  </si>
  <si>
    <t>Montáž koupelnových doplňků - zrcadlo</t>
  </si>
  <si>
    <t>615290744R</t>
  </si>
  <si>
    <t>Zrcadlo bílé s osvětlením 44,3x60,5x12,5 cm s poličkou</t>
  </si>
  <si>
    <t>kus</t>
  </si>
  <si>
    <t>SPCM</t>
  </si>
  <si>
    <t>Specifikace</t>
  </si>
  <si>
    <t>POL3_</t>
  </si>
  <si>
    <t>998725201R00</t>
  </si>
  <si>
    <t>Přesun hmot pro zařizovací předměty, výšky do 6 m</t>
  </si>
  <si>
    <t>766812114R00</t>
  </si>
  <si>
    <t>Montáž kuchyňských linek dřevěných linek š.do 2,1m</t>
  </si>
  <si>
    <t>766812840R00</t>
  </si>
  <si>
    <t>Demontáž kuchyňských linek do 2,1 m</t>
  </si>
  <si>
    <t>76601</t>
  </si>
  <si>
    <t>Oprava a seřízení vestavných skříní</t>
  </si>
  <si>
    <t>76602</t>
  </si>
  <si>
    <t>Repase dřevěných dveří 1kř. vč. zárubní a kování</t>
  </si>
  <si>
    <t>76603</t>
  </si>
  <si>
    <t>Repase vchodových dřevěných dveří 1kř. vč. zárubní a kování</t>
  </si>
  <si>
    <t>998766201R00</t>
  </si>
  <si>
    <t>Přesun hmot pro truhlářské konstr., výšky do 6 m</t>
  </si>
  <si>
    <t>775592000R00</t>
  </si>
  <si>
    <t>Broušení dřevěných podlah hrubé+střední+jemné</t>
  </si>
  <si>
    <t>Odkaz na mn. položky pořadí 19 : 31,30000</t>
  </si>
  <si>
    <t>775599130R00</t>
  </si>
  <si>
    <t xml:space="preserve">Celoplošné tmelení </t>
  </si>
  <si>
    <t>775599144R00</t>
  </si>
  <si>
    <t>Lak dřevěných podlah Bona Mega, Z+2x, přebroušení</t>
  </si>
  <si>
    <t>pokoj 1 : 16,4</t>
  </si>
  <si>
    <t>pokoj 2 : 14,9</t>
  </si>
  <si>
    <t>776421</t>
  </si>
  <si>
    <t>Montáž podlahových lišt včetně dodávky lišty MDF</t>
  </si>
  <si>
    <t>Odkaz na mn. položky pořadí 4 : 28,98000</t>
  </si>
  <si>
    <t>998775201R00</t>
  </si>
  <si>
    <t>Přesun hmot pro podlahy vlysové, výšky do 6 m</t>
  </si>
  <si>
    <t>776421100RU1</t>
  </si>
  <si>
    <t>Lepení podlahových soklíků z PVC a vinylu včetně dodávky soklíku PVC</t>
  </si>
  <si>
    <t>kuchyň : 2,33*2+4,15*2-0,8*2</t>
  </si>
  <si>
    <t>chodba : 7,61*2+1,7*2+0,41*4-0,8*3-0,7*2-0,9</t>
  </si>
  <si>
    <t>776521100RT1</t>
  </si>
  <si>
    <t>Lepení povlak.podlah z pásů PVC na Chemopren pouze položení - PVC ve specifikaci</t>
  </si>
  <si>
    <t>28412245R</t>
  </si>
  <si>
    <t>Podlahovina PVC Novoflor Standard tl. 2,0 mm  1,5 x 12 m</t>
  </si>
  <si>
    <t>Odkaz na mn. položky pořadí 23 : 23,40000*1,1</t>
  </si>
  <si>
    <t>998776201R00</t>
  </si>
  <si>
    <t>Přesun hmot pro podlahy povlakové, výšky do 6 m</t>
  </si>
  <si>
    <t>78141190</t>
  </si>
  <si>
    <t>Oprava obkladů z obkladaček keramických do 15%</t>
  </si>
  <si>
    <t>vč. zapravení otvorů v obkladu, ostranění háčků apod.</t>
  </si>
  <si>
    <t>POP</t>
  </si>
  <si>
    <t>koupelna : (1,86*2+1,5*2-0,7)*2,01</t>
  </si>
  <si>
    <t>998781201R00</t>
  </si>
  <si>
    <t>Přesun hmot pro obklady keramické, výšky do 6 m</t>
  </si>
  <si>
    <t>78395001</t>
  </si>
  <si>
    <t>Oprava nátěrů kovových konstrukcí syntet. lakem</t>
  </si>
  <si>
    <t>Agregovaná položka</t>
  </si>
  <si>
    <t>POL2_</t>
  </si>
  <si>
    <t>- nátěr radiátorů + potrubí</t>
  </si>
  <si>
    <t>784402801R00</t>
  </si>
  <si>
    <t>Odstranění malby oškrábáním v místnosti H do 3,8 m</t>
  </si>
  <si>
    <t>Odkaz na mn. položky pořadí 32 : 268,83000</t>
  </si>
  <si>
    <t>784191101R00</t>
  </si>
  <si>
    <t>Penetrace podkladu univerzální Primalex 1x</t>
  </si>
  <si>
    <t>784157102R00</t>
  </si>
  <si>
    <t>Vyhlazení stěrkou, tl. 1,5 mm</t>
  </si>
  <si>
    <t>Odkaz na mn. položky pořadí 32 : 268,83000*0,05</t>
  </si>
  <si>
    <t>784195212R00</t>
  </si>
  <si>
    <t>Malba Primalex Plus, bílá, bez penetrace, 2 x</t>
  </si>
  <si>
    <t>kuchyň : (2,33*2+4,15*2)*3,0+9,8</t>
  </si>
  <si>
    <t>chodba : (7,61*2+1,7*2+0,41*6)*3,0+13,6</t>
  </si>
  <si>
    <t>pokoj 1 : (3,94*2+4,05*2)*3,0+16,4</t>
  </si>
  <si>
    <t>pokoj 2 : (3,55*2+4,15*2)*3,0+14,9</t>
  </si>
  <si>
    <t>koupelna : (1,86*2+1,5*2)*1,0+2,8</t>
  </si>
  <si>
    <t>wc : (1,55*2+0,8*2)*1,5+1,3</t>
  </si>
  <si>
    <t>21001</t>
  </si>
  <si>
    <t>Elektroinstalace - 2x svítidlo v chodbě</t>
  </si>
  <si>
    <t>R-položka</t>
  </si>
  <si>
    <t>POL12_1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</si>
  <si>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</si>
  <si>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</si>
  <si>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</si>
  <si>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</si>
  <si>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</si>
  <si>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</si>
  <si>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</si>
  <si>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</si>
  <si>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</si>
  <si>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</si>
  <si>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</si>
  <si>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 xml:space="preserve">Poplatek za skládku 10 % příměsí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</si>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</sst>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24</v>
      </c>
      <c r="C2" s="79"/>
      <c r="D2" s="80" t="s">
        <v>48</v>
      </c>
      <c r="E2" s="235" t="s">
        <v>49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38" t="s">
        <v>44</v>
      </c>
      <c r="F3" s="239"/>
      <c r="G3" s="239"/>
      <c r="H3" s="239"/>
      <c r="I3" s="239"/>
      <c r="J3" s="240"/>
    </row>
    <row r="4" spans="1:15" ht="23.25" customHeight="1" x14ac:dyDescent="0.2">
      <c r="A4" s="76">
        <v>5872</v>
      </c>
      <c r="B4" s="83" t="s">
        <v>47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50</v>
      </c>
      <c r="E5" s="224"/>
      <c r="F5" s="224"/>
      <c r="G5" s="224"/>
      <c r="H5" s="18" t="s">
        <v>42</v>
      </c>
      <c r="I5" s="86" t="s">
        <v>54</v>
      </c>
      <c r="J5" s="8"/>
    </row>
    <row r="6" spans="1:15" ht="15.75" customHeight="1" x14ac:dyDescent="0.2">
      <c r="A6" s="2"/>
      <c r="B6" s="28"/>
      <c r="C6" s="55"/>
      <c r="D6" s="225" t="s">
        <v>51</v>
      </c>
      <c r="E6" s="226"/>
      <c r="F6" s="226"/>
      <c r="G6" s="226"/>
      <c r="H6" s="18" t="s">
        <v>36</v>
      </c>
      <c r="I6" s="86" t="s">
        <v>55</v>
      </c>
      <c r="J6" s="8"/>
    </row>
    <row r="7" spans="1:15" ht="15.75" customHeight="1" x14ac:dyDescent="0.2">
      <c r="A7" s="2"/>
      <c r="B7" s="29"/>
      <c r="C7" s="56"/>
      <c r="D7" s="77" t="s">
        <v>53</v>
      </c>
      <c r="E7" s="227" t="s">
        <v>52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8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SUMIF(F49:F61,A16,I49:I61)+SUMIF(F49:F61,"PSU",I49:I61)</f>
        <v>0</v>
      </c>
      <c r="J16" s="208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SUMIF(F49:F61,A17,I49:I61)</f>
        <v>0</v>
      </c>
      <c r="J17" s="208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SUMIF(F49:F61,A18,I49:I61)</f>
        <v>0</v>
      </c>
      <c r="J18" s="208"/>
    </row>
    <row r="19" spans="1:10" ht="23.25" customHeight="1" x14ac:dyDescent="0.2">
      <c r="A19" s="141" t="s">
        <v>88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SUMIF(F49:F61,A19,I49:I61)</f>
        <v>0</v>
      </c>
      <c r="J19" s="208"/>
    </row>
    <row r="20" spans="1:10" ht="23.25" customHeight="1" x14ac:dyDescent="0.2">
      <c r="A20" s="141" t="s">
        <v>89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SUMIF(F49:F61,A20,I49:I61)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212">
        <f>ZakladDPHSniVypocet+ZakladDPHZaklVypocet</f>
        <v>0</v>
      </c>
      <c r="H28" s="212"/>
      <c r="I28" s="212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211">
        <f>A27</f>
        <v>0</v>
      </c>
      <c r="H29" s="211"/>
      <c r="I29" s="211"/>
      <c r="J29" s="122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56</v>
      </c>
      <c r="C39" s="196"/>
      <c r="D39" s="196"/>
      <c r="E39" s="196"/>
      <c r="F39" s="102">
        <f>'1 1  Pol'!AE88</f>
        <v>0</v>
      </c>
      <c r="G39" s="103">
        <f>'1 1  Pol'!AF88</f>
        <v>0</v>
      </c>
      <c r="H39" s="104">
        <f>(F39*SazbaDPH1/100)+(G39*SazbaDPH2/100)</f>
        <v>0</v>
      </c>
      <c r="I39" s="104">
        <f>F39+G39+H39</f>
        <v>0</v>
      </c>
      <c r="J39" s="105" t="str">
        <f>IF(_xlfn.SINGLE(CenaCelkemVypocet)=0,"",I39/_xlfn.SINGLE(CenaCelkemVypocet)*100)</f>
        <v/>
      </c>
    </row>
    <row r="40" spans="1:10" ht="25.5" hidden="1" customHeight="1" x14ac:dyDescent="0.2">
      <c r="A40" s="91">
        <v>2</v>
      </c>
      <c r="B40" s="106" t="s">
        <v>45</v>
      </c>
      <c r="C40" s="197" t="s">
        <v>44</v>
      </c>
      <c r="D40" s="197"/>
      <c r="E40" s="197"/>
      <c r="F40" s="107">
        <f>'1 1  Pol'!AE88</f>
        <v>0</v>
      </c>
      <c r="G40" s="108">
        <f>'1 1  Pol'!AF88</f>
        <v>0</v>
      </c>
      <c r="H40" s="108">
        <f>(F40*SazbaDPH1/100)+(G40*SazbaDPH2/100)</f>
        <v>0</v>
      </c>
      <c r="I40" s="108">
        <f>F40+G40+H40</f>
        <v>0</v>
      </c>
      <c r="J40" s="109" t="str">
        <f>IF(_xlfn.SINGLE(CenaCelkemVypocet)=0,"",I40/_xlfn.SINGLE(CenaCelkemVypocet)*100)</f>
        <v/>
      </c>
    </row>
    <row r="41" spans="1:10" ht="25.5" hidden="1" customHeight="1" x14ac:dyDescent="0.2">
      <c r="A41" s="91">
        <v>3</v>
      </c>
      <c r="B41" s="110" t="s">
        <v>43</v>
      </c>
      <c r="C41" s="196" t="s">
        <v>44</v>
      </c>
      <c r="D41" s="196"/>
      <c r="E41" s="196"/>
      <c r="F41" s="111">
        <f>'1 1  Pol'!AE88</f>
        <v>0</v>
      </c>
      <c r="G41" s="104">
        <f>'1 1  Pol'!AF88</f>
        <v>0</v>
      </c>
      <c r="H41" s="104">
        <f>(F41*SazbaDPH1/100)+(G41*SazbaDPH2/100)</f>
        <v>0</v>
      </c>
      <c r="I41" s="104">
        <f>F41+G41+H41</f>
        <v>0</v>
      </c>
      <c r="J41" s="105" t="str">
        <f>IF(_xlfn.SINGLE(CenaCelkemVypocet)=0,"",I41/_xlfn.SINGLE(CenaCelkemVypocet)*100)</f>
        <v/>
      </c>
    </row>
    <row r="42" spans="1:10" ht="25.5" hidden="1" customHeight="1" x14ac:dyDescent="0.2">
      <c r="A42" s="91"/>
      <c r="B42" s="198" t="s">
        <v>57</v>
      </c>
      <c r="C42" s="199"/>
      <c r="D42" s="199"/>
      <c r="E42" s="200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75" x14ac:dyDescent="0.25">
      <c r="B46" s="123" t="s">
        <v>59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60</v>
      </c>
      <c r="G48" s="130"/>
      <c r="H48" s="130"/>
      <c r="I48" s="130" t="s">
        <v>31</v>
      </c>
      <c r="J48" s="130" t="s">
        <v>0</v>
      </c>
    </row>
    <row r="49" spans="1:10" ht="36.75" customHeight="1" x14ac:dyDescent="0.2">
      <c r="A49" s="126"/>
      <c r="B49" s="131" t="s">
        <v>61</v>
      </c>
      <c r="C49" s="194" t="s">
        <v>62</v>
      </c>
      <c r="D49" s="195"/>
      <c r="E49" s="195"/>
      <c r="F49" s="137" t="s">
        <v>26</v>
      </c>
      <c r="G49" s="138"/>
      <c r="H49" s="138"/>
      <c r="I49" s="138">
        <f>'1 1  Pol'!G8</f>
        <v>0</v>
      </c>
      <c r="J49" s="135" t="str">
        <f>IF(I62=0,"",I49/I62*100)</f>
        <v/>
      </c>
    </row>
    <row r="50" spans="1:10" ht="36.75" customHeight="1" x14ac:dyDescent="0.2">
      <c r="A50" s="126"/>
      <c r="B50" s="131" t="s">
        <v>63</v>
      </c>
      <c r="C50" s="194" t="s">
        <v>64</v>
      </c>
      <c r="D50" s="195"/>
      <c r="E50" s="195"/>
      <c r="F50" s="137" t="s">
        <v>26</v>
      </c>
      <c r="G50" s="138"/>
      <c r="H50" s="138"/>
      <c r="I50" s="138">
        <f>'1 1  Pol'!G11</f>
        <v>0</v>
      </c>
      <c r="J50" s="135" t="str">
        <f>IF(I62=0,"",I50/I62*100)</f>
        <v/>
      </c>
    </row>
    <row r="51" spans="1:10" ht="36.75" customHeight="1" x14ac:dyDescent="0.2">
      <c r="A51" s="126"/>
      <c r="B51" s="131" t="s">
        <v>65</v>
      </c>
      <c r="C51" s="194" t="s">
        <v>66</v>
      </c>
      <c r="D51" s="195"/>
      <c r="E51" s="195"/>
      <c r="F51" s="137" t="s">
        <v>26</v>
      </c>
      <c r="G51" s="138"/>
      <c r="H51" s="138"/>
      <c r="I51" s="138">
        <f>'1 1  Pol'!G13</f>
        <v>0</v>
      </c>
      <c r="J51" s="135" t="str">
        <f>IF(I62=0,"",I51/I62*100)</f>
        <v/>
      </c>
    </row>
    <row r="52" spans="1:10" ht="36.75" customHeight="1" x14ac:dyDescent="0.2">
      <c r="A52" s="126"/>
      <c r="B52" s="131" t="s">
        <v>67</v>
      </c>
      <c r="C52" s="194" t="s">
        <v>68</v>
      </c>
      <c r="D52" s="195"/>
      <c r="E52" s="195"/>
      <c r="F52" s="137" t="s">
        <v>26</v>
      </c>
      <c r="G52" s="138"/>
      <c r="H52" s="138"/>
      <c r="I52" s="138">
        <f>'1 1  Pol'!G22</f>
        <v>0</v>
      </c>
      <c r="J52" s="135" t="str">
        <f>IF(I62=0,"",I52/I62*100)</f>
        <v/>
      </c>
    </row>
    <row r="53" spans="1:10" ht="36.75" customHeight="1" x14ac:dyDescent="0.2">
      <c r="A53" s="126"/>
      <c r="B53" s="131" t="s">
        <v>69</v>
      </c>
      <c r="C53" s="194" t="s">
        <v>70</v>
      </c>
      <c r="D53" s="195"/>
      <c r="E53" s="195"/>
      <c r="F53" s="137" t="s">
        <v>27</v>
      </c>
      <c r="G53" s="138"/>
      <c r="H53" s="138"/>
      <c r="I53" s="138">
        <f>'1 1  Pol'!G24</f>
        <v>0</v>
      </c>
      <c r="J53" s="135" t="str">
        <f>IF(I62=0,"",I53/I62*100)</f>
        <v/>
      </c>
    </row>
    <row r="54" spans="1:10" ht="36.75" customHeight="1" x14ac:dyDescent="0.2">
      <c r="A54" s="126"/>
      <c r="B54" s="131" t="s">
        <v>71</v>
      </c>
      <c r="C54" s="194" t="s">
        <v>72</v>
      </c>
      <c r="D54" s="195"/>
      <c r="E54" s="195"/>
      <c r="F54" s="137" t="s">
        <v>27</v>
      </c>
      <c r="G54" s="138"/>
      <c r="H54" s="138"/>
      <c r="I54" s="138">
        <f>'1 1  Pol'!G29</f>
        <v>0</v>
      </c>
      <c r="J54" s="135" t="str">
        <f>IF(I62=0,"",I54/I62*100)</f>
        <v/>
      </c>
    </row>
    <row r="55" spans="1:10" ht="36.75" customHeight="1" x14ac:dyDescent="0.2">
      <c r="A55" s="126"/>
      <c r="B55" s="131" t="s">
        <v>73</v>
      </c>
      <c r="C55" s="194" t="s">
        <v>74</v>
      </c>
      <c r="D55" s="195"/>
      <c r="E55" s="195"/>
      <c r="F55" s="137" t="s">
        <v>27</v>
      </c>
      <c r="G55" s="138"/>
      <c r="H55" s="138"/>
      <c r="I55" s="138">
        <f>'1 1  Pol'!G36</f>
        <v>0</v>
      </c>
      <c r="J55" s="135" t="str">
        <f>IF(I62=0,"",I55/I62*100)</f>
        <v/>
      </c>
    </row>
    <row r="56" spans="1:10" ht="36.75" customHeight="1" x14ac:dyDescent="0.2">
      <c r="A56" s="126"/>
      <c r="B56" s="131" t="s">
        <v>75</v>
      </c>
      <c r="C56" s="194" t="s">
        <v>76</v>
      </c>
      <c r="D56" s="195"/>
      <c r="E56" s="195"/>
      <c r="F56" s="137" t="s">
        <v>27</v>
      </c>
      <c r="G56" s="138"/>
      <c r="H56" s="138"/>
      <c r="I56" s="138">
        <f>'1 1  Pol'!G47</f>
        <v>0</v>
      </c>
      <c r="J56" s="135" t="str">
        <f>IF(I62=0,"",I56/I62*100)</f>
        <v/>
      </c>
    </row>
    <row r="57" spans="1:10" ht="36.75" customHeight="1" x14ac:dyDescent="0.2">
      <c r="A57" s="126"/>
      <c r="B57" s="131" t="s">
        <v>77</v>
      </c>
      <c r="C57" s="194" t="s">
        <v>78</v>
      </c>
      <c r="D57" s="195"/>
      <c r="E57" s="195"/>
      <c r="F57" s="137" t="s">
        <v>27</v>
      </c>
      <c r="G57" s="138"/>
      <c r="H57" s="138"/>
      <c r="I57" s="138">
        <f>'1 1  Pol'!G57</f>
        <v>0</v>
      </c>
      <c r="J57" s="135" t="str">
        <f>IF(I62=0,"",I57/I62*100)</f>
        <v/>
      </c>
    </row>
    <row r="58" spans="1:10" ht="36.75" customHeight="1" x14ac:dyDescent="0.2">
      <c r="A58" s="126"/>
      <c r="B58" s="131" t="s">
        <v>79</v>
      </c>
      <c r="C58" s="194" t="s">
        <v>80</v>
      </c>
      <c r="D58" s="195"/>
      <c r="E58" s="195"/>
      <c r="F58" s="137" t="s">
        <v>27</v>
      </c>
      <c r="G58" s="138"/>
      <c r="H58" s="138"/>
      <c r="I58" s="138">
        <f>'1 1  Pol'!G62</f>
        <v>0</v>
      </c>
      <c r="J58" s="135" t="str">
        <f>IF(I62=0,"",I58/I62*100)</f>
        <v/>
      </c>
    </row>
    <row r="59" spans="1:10" ht="36.75" customHeight="1" x14ac:dyDescent="0.2">
      <c r="A59" s="126"/>
      <c r="B59" s="131" t="s">
        <v>81</v>
      </c>
      <c r="C59" s="194" t="s">
        <v>82</v>
      </c>
      <c r="D59" s="195"/>
      <c r="E59" s="195"/>
      <c r="F59" s="137" t="s">
        <v>27</v>
      </c>
      <c r="G59" s="138"/>
      <c r="H59" s="138"/>
      <c r="I59" s="138">
        <f>'1 1  Pol'!G65</f>
        <v>0</v>
      </c>
      <c r="J59" s="135" t="str">
        <f>IF(I62=0,"",I59/I62*100)</f>
        <v/>
      </c>
    </row>
    <row r="60" spans="1:10" ht="36.75" customHeight="1" x14ac:dyDescent="0.2">
      <c r="A60" s="126"/>
      <c r="B60" s="131" t="s">
        <v>83</v>
      </c>
      <c r="C60" s="194" t="s">
        <v>84</v>
      </c>
      <c r="D60" s="195"/>
      <c r="E60" s="195"/>
      <c r="F60" s="137" t="s">
        <v>28</v>
      </c>
      <c r="G60" s="138"/>
      <c r="H60" s="138"/>
      <c r="I60" s="138">
        <f>'1 1  Pol'!G79</f>
        <v>0</v>
      </c>
      <c r="J60" s="135" t="str">
        <f>IF(I62=0,"",I60/I62*100)</f>
        <v/>
      </c>
    </row>
    <row r="61" spans="1:10" ht="36.75" customHeight="1" x14ac:dyDescent="0.2">
      <c r="A61" s="126"/>
      <c r="B61" s="131" t="s">
        <v>85</v>
      </c>
      <c r="C61" s="194" t="s">
        <v>86</v>
      </c>
      <c r="D61" s="195"/>
      <c r="E61" s="195"/>
      <c r="F61" s="137" t="s">
        <v>87</v>
      </c>
      <c r="G61" s="138"/>
      <c r="H61" s="138"/>
      <c r="I61" s="138">
        <f>'1 1  Pol'!G81</f>
        <v>0</v>
      </c>
      <c r="J61" s="135" t="str">
        <f>IF(I62=0,"",I61/I62*100)</f>
        <v/>
      </c>
    </row>
    <row r="62" spans="1:10" ht="25.5" customHeight="1" x14ac:dyDescent="0.2">
      <c r="A62" s="127"/>
      <c r="B62" s="132" t="s">
        <v>1</v>
      </c>
      <c r="C62" s="133"/>
      <c r="D62" s="134"/>
      <c r="E62" s="134"/>
      <c r="F62" s="139"/>
      <c r="G62" s="140"/>
      <c r="H62" s="140"/>
      <c r="I62" s="140">
        <f>SUM(I49:I61)</f>
        <v>0</v>
      </c>
      <c r="J62" s="136">
        <f>SUM(J49:J61)</f>
        <v>0</v>
      </c>
    </row>
    <row r="63" spans="1:10" x14ac:dyDescent="0.2">
      <c r="F63" s="89"/>
      <c r="G63" s="89"/>
      <c r="H63" s="89"/>
      <c r="I63" s="89"/>
      <c r="J63" s="90"/>
    </row>
    <row r="64" spans="1:10" x14ac:dyDescent="0.2">
      <c r="F64" s="89"/>
      <c r="G64" s="89"/>
      <c r="H64" s="89"/>
      <c r="I64" s="89"/>
      <c r="J64" s="90"/>
    </row>
    <row r="65" spans="6:10" x14ac:dyDescent="0.2">
      <c r="F65" s="89"/>
      <c r="G65" s="89"/>
      <c r="H65" s="89"/>
      <c r="I65" s="89"/>
      <c r="J65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4" customWidth="1"/>
    <col min="3" max="3" width="38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90</v>
      </c>
    </row>
    <row r="2" spans="1:60" ht="25.15" customHeight="1" x14ac:dyDescent="0.2">
      <c r="A2" s="142" t="s">
        <v>8</v>
      </c>
      <c r="B2" s="49" t="s">
        <v>48</v>
      </c>
      <c r="C2" s="251" t="s">
        <v>49</v>
      </c>
      <c r="D2" s="252"/>
      <c r="E2" s="252"/>
      <c r="F2" s="252"/>
      <c r="G2" s="253"/>
      <c r="AG2" t="s">
        <v>91</v>
      </c>
    </row>
    <row r="3" spans="1:60" ht="25.15" customHeight="1" x14ac:dyDescent="0.2">
      <c r="A3" s="142" t="s">
        <v>9</v>
      </c>
      <c r="B3" s="49" t="s">
        <v>45</v>
      </c>
      <c r="C3" s="251" t="s">
        <v>44</v>
      </c>
      <c r="D3" s="252"/>
      <c r="E3" s="252"/>
      <c r="F3" s="252"/>
      <c r="G3" s="253"/>
      <c r="AC3" s="124" t="s">
        <v>91</v>
      </c>
      <c r="AG3" t="s">
        <v>92</v>
      </c>
    </row>
    <row r="4" spans="1:60" ht="25.15" customHeight="1" x14ac:dyDescent="0.2">
      <c r="A4" s="143" t="s">
        <v>10</v>
      </c>
      <c r="B4" s="144" t="s">
        <v>43</v>
      </c>
      <c r="C4" s="254" t="s">
        <v>44</v>
      </c>
      <c r="D4" s="255"/>
      <c r="E4" s="255"/>
      <c r="F4" s="255"/>
      <c r="G4" s="256"/>
      <c r="AG4" t="s">
        <v>93</v>
      </c>
    </row>
    <row r="5" spans="1:60" x14ac:dyDescent="0.2">
      <c r="D5" s="10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  <c r="X6" s="149" t="s">
        <v>114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5" t="s">
        <v>115</v>
      </c>
      <c r="B8" s="166" t="s">
        <v>61</v>
      </c>
      <c r="C8" s="185" t="s">
        <v>62</v>
      </c>
      <c r="D8" s="167"/>
      <c r="E8" s="168"/>
      <c r="F8" s="169"/>
      <c r="G8" s="170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64"/>
      <c r="O8" s="164">
        <f>SUM(O9:O10)</f>
        <v>0.11</v>
      </c>
      <c r="P8" s="164"/>
      <c r="Q8" s="164">
        <f>SUM(Q9:Q10)</f>
        <v>0</v>
      </c>
      <c r="R8" s="164"/>
      <c r="S8" s="164"/>
      <c r="T8" s="164"/>
      <c r="U8" s="164"/>
      <c r="V8" s="164">
        <f>SUM(V9:V10)</f>
        <v>3.44</v>
      </c>
      <c r="W8" s="164"/>
      <c r="X8" s="164"/>
      <c r="AG8" t="s">
        <v>116</v>
      </c>
    </row>
    <row r="9" spans="1:60" ht="22.5" outlineLevel="1" x14ac:dyDescent="0.2">
      <c r="A9" s="171">
        <v>1</v>
      </c>
      <c r="B9" s="172" t="s">
        <v>117</v>
      </c>
      <c r="C9" s="186" t="s">
        <v>118</v>
      </c>
      <c r="D9" s="173" t="s">
        <v>119</v>
      </c>
      <c r="E9" s="174">
        <v>9.8000000000000007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15</v>
      </c>
      <c r="M9" s="160">
        <f>G9*(1+L9/100)</f>
        <v>0</v>
      </c>
      <c r="N9" s="160">
        <v>1.0919999999999999E-2</v>
      </c>
      <c r="O9" s="160">
        <f>ROUND(E9*N9,2)</f>
        <v>0.11</v>
      </c>
      <c r="P9" s="160">
        <v>0</v>
      </c>
      <c r="Q9" s="160">
        <f>ROUND(E9*P9,2)</f>
        <v>0</v>
      </c>
      <c r="R9" s="160"/>
      <c r="S9" s="160" t="s">
        <v>120</v>
      </c>
      <c r="T9" s="160" t="s">
        <v>120</v>
      </c>
      <c r="U9" s="160">
        <v>0.35149999999999998</v>
      </c>
      <c r="V9" s="160">
        <f>ROUND(E9*U9,2)</f>
        <v>3.44</v>
      </c>
      <c r="W9" s="160"/>
      <c r="X9" s="160" t="s">
        <v>121</v>
      </c>
      <c r="Y9" s="150"/>
      <c r="Z9" s="150"/>
      <c r="AA9" s="150"/>
      <c r="AB9" s="150"/>
      <c r="AC9" s="150"/>
      <c r="AD9" s="150"/>
      <c r="AE9" s="150"/>
      <c r="AF9" s="150"/>
      <c r="AG9" s="150" t="s">
        <v>122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7" t="s">
        <v>123</v>
      </c>
      <c r="D10" s="162"/>
      <c r="E10" s="163">
        <v>9.8000000000000007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124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5.5" x14ac:dyDescent="0.2">
      <c r="A11" s="165" t="s">
        <v>115</v>
      </c>
      <c r="B11" s="166" t="s">
        <v>63</v>
      </c>
      <c r="C11" s="185" t="s">
        <v>64</v>
      </c>
      <c r="D11" s="167"/>
      <c r="E11" s="168"/>
      <c r="F11" s="169"/>
      <c r="G11" s="170">
        <f>SUMIF(AG12:AG12,"&lt;&gt;NOR",G12:G12)</f>
        <v>0</v>
      </c>
      <c r="H11" s="164"/>
      <c r="I11" s="164">
        <f>SUM(I12:I12)</f>
        <v>0</v>
      </c>
      <c r="J11" s="164"/>
      <c r="K11" s="164">
        <f>SUM(K12:K12)</f>
        <v>0</v>
      </c>
      <c r="L11" s="164"/>
      <c r="M11" s="164">
        <f>SUM(M12:M12)</f>
        <v>0</v>
      </c>
      <c r="N11" s="164"/>
      <c r="O11" s="164">
        <f>SUM(O12:O12)</f>
        <v>0</v>
      </c>
      <c r="P11" s="164"/>
      <c r="Q11" s="164">
        <f>SUM(Q12:Q12)</f>
        <v>0</v>
      </c>
      <c r="R11" s="164"/>
      <c r="S11" s="164"/>
      <c r="T11" s="164"/>
      <c r="U11" s="164"/>
      <c r="V11" s="164">
        <f>SUM(V12:V12)</f>
        <v>0</v>
      </c>
      <c r="W11" s="164"/>
      <c r="X11" s="164"/>
      <c r="AG11" t="s">
        <v>116</v>
      </c>
    </row>
    <row r="12" spans="1:60" outlineLevel="1" x14ac:dyDescent="0.2">
      <c r="A12" s="177">
        <v>2</v>
      </c>
      <c r="B12" s="178" t="s">
        <v>125</v>
      </c>
      <c r="C12" s="188" t="s">
        <v>126</v>
      </c>
      <c r="D12" s="179" t="s">
        <v>127</v>
      </c>
      <c r="E12" s="180">
        <v>1</v>
      </c>
      <c r="F12" s="181"/>
      <c r="G12" s="182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15</v>
      </c>
      <c r="M12" s="160">
        <f>G12*(1+L12/100)</f>
        <v>0</v>
      </c>
      <c r="N12" s="160">
        <v>0</v>
      </c>
      <c r="O12" s="160">
        <f>ROUND(E12*N12,2)</f>
        <v>0</v>
      </c>
      <c r="P12" s="160">
        <v>0</v>
      </c>
      <c r="Q12" s="160">
        <f>ROUND(E12*P12,2)</f>
        <v>0</v>
      </c>
      <c r="R12" s="160"/>
      <c r="S12" s="160" t="s">
        <v>128</v>
      </c>
      <c r="T12" s="160" t="s">
        <v>129</v>
      </c>
      <c r="U12" s="160">
        <v>0</v>
      </c>
      <c r="V12" s="160">
        <f>ROUND(E12*U12,2)</f>
        <v>0</v>
      </c>
      <c r="W12" s="160"/>
      <c r="X12" s="160" t="s">
        <v>121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122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5" t="s">
        <v>115</v>
      </c>
      <c r="B13" s="166" t="s">
        <v>65</v>
      </c>
      <c r="C13" s="185" t="s">
        <v>66</v>
      </c>
      <c r="D13" s="167"/>
      <c r="E13" s="168"/>
      <c r="F13" s="169"/>
      <c r="G13" s="170">
        <f>SUMIF(AG14:AG21,"&lt;&gt;NOR",G14:G21)</f>
        <v>0</v>
      </c>
      <c r="H13" s="164"/>
      <c r="I13" s="164">
        <f>SUM(I14:I21)</f>
        <v>0</v>
      </c>
      <c r="J13" s="164"/>
      <c r="K13" s="164">
        <f>SUM(K14:K21)</f>
        <v>0</v>
      </c>
      <c r="L13" s="164"/>
      <c r="M13" s="164">
        <f>SUM(M14:M21)</f>
        <v>0</v>
      </c>
      <c r="N13" s="164"/>
      <c r="O13" s="164">
        <f>SUM(O14:O21)</f>
        <v>0</v>
      </c>
      <c r="P13" s="164"/>
      <c r="Q13" s="164">
        <f>SUM(Q14:Q21)</f>
        <v>0.05</v>
      </c>
      <c r="R13" s="164"/>
      <c r="S13" s="164"/>
      <c r="T13" s="164"/>
      <c r="U13" s="164"/>
      <c r="V13" s="164">
        <f>SUM(V14:V21)</f>
        <v>8.51</v>
      </c>
      <c r="W13" s="164"/>
      <c r="X13" s="164"/>
      <c r="AG13" t="s">
        <v>116</v>
      </c>
    </row>
    <row r="14" spans="1:60" outlineLevel="1" x14ac:dyDescent="0.2">
      <c r="A14" s="171">
        <v>3</v>
      </c>
      <c r="B14" s="172" t="s">
        <v>130</v>
      </c>
      <c r="C14" s="186" t="s">
        <v>131</v>
      </c>
      <c r="D14" s="173" t="s">
        <v>127</v>
      </c>
      <c r="E14" s="174">
        <v>1</v>
      </c>
      <c r="F14" s="175"/>
      <c r="G14" s="176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15</v>
      </c>
      <c r="M14" s="160">
        <f>G14*(1+L14/100)</f>
        <v>0</v>
      </c>
      <c r="N14" s="160">
        <v>0</v>
      </c>
      <c r="O14" s="160">
        <f>ROUND(E14*N14,2)</f>
        <v>0</v>
      </c>
      <c r="P14" s="160">
        <v>1.56E-3</v>
      </c>
      <c r="Q14" s="160">
        <f>ROUND(E14*P14,2)</f>
        <v>0</v>
      </c>
      <c r="R14" s="160"/>
      <c r="S14" s="160" t="s">
        <v>120</v>
      </c>
      <c r="T14" s="160" t="s">
        <v>120</v>
      </c>
      <c r="U14" s="160">
        <v>0.217</v>
      </c>
      <c r="V14" s="160">
        <f>ROUND(E14*U14,2)</f>
        <v>0.22</v>
      </c>
      <c r="W14" s="160"/>
      <c r="X14" s="160" t="s">
        <v>121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122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7" t="s">
        <v>132</v>
      </c>
      <c r="D15" s="162"/>
      <c r="E15" s="163">
        <v>1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124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1">
        <v>4</v>
      </c>
      <c r="B16" s="172" t="s">
        <v>133</v>
      </c>
      <c r="C16" s="186" t="s">
        <v>134</v>
      </c>
      <c r="D16" s="173" t="s">
        <v>135</v>
      </c>
      <c r="E16" s="174">
        <v>28.98</v>
      </c>
      <c r="F16" s="175"/>
      <c r="G16" s="176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15</v>
      </c>
      <c r="M16" s="160">
        <f>G16*(1+L16/100)</f>
        <v>0</v>
      </c>
      <c r="N16" s="160">
        <v>0</v>
      </c>
      <c r="O16" s="160">
        <f>ROUND(E16*N16,2)</f>
        <v>0</v>
      </c>
      <c r="P16" s="160">
        <v>1E-3</v>
      </c>
      <c r="Q16" s="160">
        <f>ROUND(E16*P16,2)</f>
        <v>0.03</v>
      </c>
      <c r="R16" s="160"/>
      <c r="S16" s="160" t="s">
        <v>120</v>
      </c>
      <c r="T16" s="160" t="s">
        <v>120</v>
      </c>
      <c r="U16" s="160">
        <v>0.08</v>
      </c>
      <c r="V16" s="160">
        <f>ROUND(E16*U16,2)</f>
        <v>2.3199999999999998</v>
      </c>
      <c r="W16" s="160"/>
      <c r="X16" s="160" t="s">
        <v>121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122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7" t="s">
        <v>136</v>
      </c>
      <c r="D17" s="162"/>
      <c r="E17" s="163">
        <v>14.38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124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7" t="s">
        <v>137</v>
      </c>
      <c r="D18" s="162"/>
      <c r="E18" s="163">
        <v>14.6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124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1">
        <v>5</v>
      </c>
      <c r="B19" s="172" t="s">
        <v>138</v>
      </c>
      <c r="C19" s="186" t="s">
        <v>139</v>
      </c>
      <c r="D19" s="173" t="s">
        <v>119</v>
      </c>
      <c r="E19" s="174">
        <v>23.4</v>
      </c>
      <c r="F19" s="175"/>
      <c r="G19" s="176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15</v>
      </c>
      <c r="M19" s="160">
        <f>G19*(1+L19/100)</f>
        <v>0</v>
      </c>
      <c r="N19" s="160">
        <v>0</v>
      </c>
      <c r="O19" s="160">
        <f>ROUND(E19*N19,2)</f>
        <v>0</v>
      </c>
      <c r="P19" s="160">
        <v>1E-3</v>
      </c>
      <c r="Q19" s="160">
        <f>ROUND(E19*P19,2)</f>
        <v>0.02</v>
      </c>
      <c r="R19" s="160"/>
      <c r="S19" s="160" t="s">
        <v>120</v>
      </c>
      <c r="T19" s="160" t="s">
        <v>120</v>
      </c>
      <c r="U19" s="160">
        <v>0.255</v>
      </c>
      <c r="V19" s="160">
        <f>ROUND(E19*U19,2)</f>
        <v>5.97</v>
      </c>
      <c r="W19" s="160"/>
      <c r="X19" s="160" t="s">
        <v>121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122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7" t="s">
        <v>123</v>
      </c>
      <c r="D20" s="162"/>
      <c r="E20" s="163">
        <v>9.8000000000000007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124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7" t="s">
        <v>140</v>
      </c>
      <c r="D21" s="162"/>
      <c r="E21" s="163">
        <v>13.6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124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5" t="s">
        <v>115</v>
      </c>
      <c r="B22" s="166" t="s">
        <v>67</v>
      </c>
      <c r="C22" s="185" t="s">
        <v>68</v>
      </c>
      <c r="D22" s="167"/>
      <c r="E22" s="168"/>
      <c r="F22" s="169"/>
      <c r="G22" s="170">
        <f>SUMIF(AG23:AG23,"&lt;&gt;NOR",G23:G23)</f>
        <v>0</v>
      </c>
      <c r="H22" s="164"/>
      <c r="I22" s="164">
        <f>SUM(I23:I23)</f>
        <v>0</v>
      </c>
      <c r="J22" s="164"/>
      <c r="K22" s="164">
        <f>SUM(K23:K23)</f>
        <v>0</v>
      </c>
      <c r="L22" s="164"/>
      <c r="M22" s="164">
        <f>SUM(M23:M23)</f>
        <v>0</v>
      </c>
      <c r="N22" s="164"/>
      <c r="O22" s="164">
        <f>SUM(O23:O23)</f>
        <v>0</v>
      </c>
      <c r="P22" s="164"/>
      <c r="Q22" s="164">
        <f>SUM(Q23:Q23)</f>
        <v>0</v>
      </c>
      <c r="R22" s="164"/>
      <c r="S22" s="164"/>
      <c r="T22" s="164"/>
      <c r="U22" s="164"/>
      <c r="V22" s="164">
        <f>SUM(V23:V23)</f>
        <v>0.22</v>
      </c>
      <c r="W22" s="164"/>
      <c r="X22" s="164"/>
      <c r="AG22" t="s">
        <v>116</v>
      </c>
    </row>
    <row r="23" spans="1:60" ht="22.5" outlineLevel="1" x14ac:dyDescent="0.2">
      <c r="A23" s="177">
        <v>6</v>
      </c>
      <c r="B23" s="178" t="s">
        <v>141</v>
      </c>
      <c r="C23" s="188" t="s">
        <v>142</v>
      </c>
      <c r="D23" s="179" t="s">
        <v>143</v>
      </c>
      <c r="E23" s="180">
        <v>0.10702</v>
      </c>
      <c r="F23" s="181"/>
      <c r="G23" s="182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15</v>
      </c>
      <c r="M23" s="160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0"/>
      <c r="S23" s="160" t="s">
        <v>120</v>
      </c>
      <c r="T23" s="160" t="s">
        <v>120</v>
      </c>
      <c r="U23" s="160">
        <v>2.1</v>
      </c>
      <c r="V23" s="160">
        <f>ROUND(E23*U23,2)</f>
        <v>0.22</v>
      </c>
      <c r="W23" s="160"/>
      <c r="X23" s="160" t="s">
        <v>144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145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5" t="s">
        <v>115</v>
      </c>
      <c r="B24" s="166" t="s">
        <v>69</v>
      </c>
      <c r="C24" s="185" t="s">
        <v>70</v>
      </c>
      <c r="D24" s="167"/>
      <c r="E24" s="168"/>
      <c r="F24" s="169"/>
      <c r="G24" s="170">
        <f>SUMIF(AG25:AG28,"&lt;&gt;NOR",G25:G28)</f>
        <v>0</v>
      </c>
      <c r="H24" s="164"/>
      <c r="I24" s="164">
        <f>SUM(I25:I28)</f>
        <v>0</v>
      </c>
      <c r="J24" s="164"/>
      <c r="K24" s="164">
        <f>SUM(K25:K28)</f>
        <v>0</v>
      </c>
      <c r="L24" s="164"/>
      <c r="M24" s="164">
        <f>SUM(M25:M28)</f>
        <v>0</v>
      </c>
      <c r="N24" s="164"/>
      <c r="O24" s="164">
        <f>SUM(O25:O28)</f>
        <v>0.01</v>
      </c>
      <c r="P24" s="164"/>
      <c r="Q24" s="164">
        <f>SUM(Q25:Q28)</f>
        <v>0</v>
      </c>
      <c r="R24" s="164"/>
      <c r="S24" s="164"/>
      <c r="T24" s="164"/>
      <c r="U24" s="164"/>
      <c r="V24" s="164">
        <f>SUM(V25:V28)</f>
        <v>0.99</v>
      </c>
      <c r="W24" s="164"/>
      <c r="X24" s="164"/>
      <c r="AG24" t="s">
        <v>116</v>
      </c>
    </row>
    <row r="25" spans="1:60" ht="22.5" outlineLevel="1" x14ac:dyDescent="0.2">
      <c r="A25" s="177">
        <v>7</v>
      </c>
      <c r="B25" s="178" t="s">
        <v>146</v>
      </c>
      <c r="C25" s="188" t="s">
        <v>147</v>
      </c>
      <c r="D25" s="179" t="s">
        <v>127</v>
      </c>
      <c r="E25" s="180">
        <v>1</v>
      </c>
      <c r="F25" s="181"/>
      <c r="G25" s="182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15</v>
      </c>
      <c r="M25" s="160">
        <f>G25*(1+L25/100)</f>
        <v>0</v>
      </c>
      <c r="N25" s="160">
        <v>1.5299999999999999E-3</v>
      </c>
      <c r="O25" s="160">
        <f>ROUND(E25*N25,2)</f>
        <v>0</v>
      </c>
      <c r="P25" s="160">
        <v>0</v>
      </c>
      <c r="Q25" s="160">
        <f>ROUND(E25*P25,2)</f>
        <v>0</v>
      </c>
      <c r="R25" s="160"/>
      <c r="S25" s="160" t="s">
        <v>120</v>
      </c>
      <c r="T25" s="160" t="s">
        <v>120</v>
      </c>
      <c r="U25" s="160">
        <v>0.65500000000000003</v>
      </c>
      <c r="V25" s="160">
        <f>ROUND(E25*U25,2)</f>
        <v>0.66</v>
      </c>
      <c r="W25" s="160"/>
      <c r="X25" s="160" t="s">
        <v>121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148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7">
        <v>8</v>
      </c>
      <c r="B26" s="178" t="s">
        <v>149</v>
      </c>
      <c r="C26" s="188" t="s">
        <v>150</v>
      </c>
      <c r="D26" s="179" t="s">
        <v>127</v>
      </c>
      <c r="E26" s="180">
        <v>1</v>
      </c>
      <c r="F26" s="181"/>
      <c r="G26" s="182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15</v>
      </c>
      <c r="M26" s="160">
        <f>G26*(1+L26/100)</f>
        <v>0</v>
      </c>
      <c r="N26" s="160">
        <v>3.0000000000000001E-5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128</v>
      </c>
      <c r="T26" s="160" t="s">
        <v>129</v>
      </c>
      <c r="U26" s="160">
        <v>0.33</v>
      </c>
      <c r="V26" s="160">
        <f>ROUND(E26*U26,2)</f>
        <v>0.33</v>
      </c>
      <c r="W26" s="160"/>
      <c r="X26" s="160" t="s">
        <v>121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122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1">
        <v>9</v>
      </c>
      <c r="B27" s="172" t="s">
        <v>151</v>
      </c>
      <c r="C27" s="186" t="s">
        <v>152</v>
      </c>
      <c r="D27" s="173" t="s">
        <v>153</v>
      </c>
      <c r="E27" s="174">
        <v>1</v>
      </c>
      <c r="F27" s="175"/>
      <c r="G27" s="176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15</v>
      </c>
      <c r="M27" s="160">
        <f>G27*(1+L27/100)</f>
        <v>0</v>
      </c>
      <c r="N27" s="160">
        <v>6.0000000000000001E-3</v>
      </c>
      <c r="O27" s="160">
        <f>ROUND(E27*N27,2)</f>
        <v>0.01</v>
      </c>
      <c r="P27" s="160">
        <v>0</v>
      </c>
      <c r="Q27" s="160">
        <f>ROUND(E27*P27,2)</f>
        <v>0</v>
      </c>
      <c r="R27" s="160" t="s">
        <v>154</v>
      </c>
      <c r="S27" s="160" t="s">
        <v>120</v>
      </c>
      <c r="T27" s="160" t="s">
        <v>120</v>
      </c>
      <c r="U27" s="160">
        <v>0</v>
      </c>
      <c r="V27" s="160">
        <f>ROUND(E27*U27,2)</f>
        <v>0</v>
      </c>
      <c r="W27" s="160"/>
      <c r="X27" s="160" t="s">
        <v>155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156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>
        <v>10</v>
      </c>
      <c r="B28" s="158" t="s">
        <v>157</v>
      </c>
      <c r="C28" s="189" t="s">
        <v>158</v>
      </c>
      <c r="D28" s="159" t="s">
        <v>0</v>
      </c>
      <c r="E28" s="183"/>
      <c r="F28" s="161"/>
      <c r="G28" s="160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15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120</v>
      </c>
      <c r="T28" s="160" t="s">
        <v>120</v>
      </c>
      <c r="U28" s="160">
        <v>0</v>
      </c>
      <c r="V28" s="160">
        <f>ROUND(E28*U28,2)</f>
        <v>0</v>
      </c>
      <c r="W28" s="160"/>
      <c r="X28" s="160" t="s">
        <v>144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145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5" t="s">
        <v>115</v>
      </c>
      <c r="B29" s="166" t="s">
        <v>71</v>
      </c>
      <c r="C29" s="185" t="s">
        <v>72</v>
      </c>
      <c r="D29" s="167"/>
      <c r="E29" s="168"/>
      <c r="F29" s="169"/>
      <c r="G29" s="170">
        <f>SUMIF(AG30:AG35,"&lt;&gt;NOR",G30:G35)</f>
        <v>0</v>
      </c>
      <c r="H29" s="164"/>
      <c r="I29" s="164">
        <f>SUM(I30:I35)</f>
        <v>0</v>
      </c>
      <c r="J29" s="164"/>
      <c r="K29" s="164">
        <f>SUM(K30:K35)</f>
        <v>0</v>
      </c>
      <c r="L29" s="164"/>
      <c r="M29" s="164">
        <f>SUM(M30:M35)</f>
        <v>0</v>
      </c>
      <c r="N29" s="164"/>
      <c r="O29" s="164">
        <f>SUM(O30:O35)</f>
        <v>0</v>
      </c>
      <c r="P29" s="164"/>
      <c r="Q29" s="164">
        <f>SUM(Q30:Q35)</f>
        <v>0.17</v>
      </c>
      <c r="R29" s="164"/>
      <c r="S29" s="164"/>
      <c r="T29" s="164"/>
      <c r="U29" s="164"/>
      <c r="V29" s="164">
        <f>SUM(V30:V35)</f>
        <v>10.34</v>
      </c>
      <c r="W29" s="164"/>
      <c r="X29" s="164"/>
      <c r="AG29" t="s">
        <v>116</v>
      </c>
    </row>
    <row r="30" spans="1:60" ht="22.5" outlineLevel="1" x14ac:dyDescent="0.2">
      <c r="A30" s="177">
        <v>11</v>
      </c>
      <c r="B30" s="178" t="s">
        <v>159</v>
      </c>
      <c r="C30" s="188" t="s">
        <v>160</v>
      </c>
      <c r="D30" s="179" t="s">
        <v>153</v>
      </c>
      <c r="E30" s="180">
        <v>1</v>
      </c>
      <c r="F30" s="181"/>
      <c r="G30" s="182">
        <f t="shared" ref="G30:G35" si="0">ROUND(E30*F30,2)</f>
        <v>0</v>
      </c>
      <c r="H30" s="161"/>
      <c r="I30" s="160">
        <f t="shared" ref="I30:I35" si="1">ROUND(E30*H30,2)</f>
        <v>0</v>
      </c>
      <c r="J30" s="161"/>
      <c r="K30" s="160">
        <f t="shared" ref="K30:K35" si="2">ROUND(E30*J30,2)</f>
        <v>0</v>
      </c>
      <c r="L30" s="160">
        <v>15</v>
      </c>
      <c r="M30" s="160">
        <f t="shared" ref="M30:M35" si="3">G30*(1+L30/100)</f>
        <v>0</v>
      </c>
      <c r="N30" s="160">
        <v>0</v>
      </c>
      <c r="O30" s="160">
        <f t="shared" ref="O30:O35" si="4">ROUND(E30*N30,2)</f>
        <v>0</v>
      </c>
      <c r="P30" s="160">
        <v>0</v>
      </c>
      <c r="Q30" s="160">
        <f t="shared" ref="Q30:Q35" si="5">ROUND(E30*P30,2)</f>
        <v>0</v>
      </c>
      <c r="R30" s="160"/>
      <c r="S30" s="160" t="s">
        <v>120</v>
      </c>
      <c r="T30" s="160" t="s">
        <v>120</v>
      </c>
      <c r="U30" s="160">
        <v>9.3870000000000005</v>
      </c>
      <c r="V30" s="160">
        <f t="shared" ref="V30:V35" si="6">ROUND(E30*U30,2)</f>
        <v>9.39</v>
      </c>
      <c r="W30" s="160"/>
      <c r="X30" s="160" t="s">
        <v>121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122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7">
        <v>12</v>
      </c>
      <c r="B31" s="178" t="s">
        <v>161</v>
      </c>
      <c r="C31" s="188" t="s">
        <v>162</v>
      </c>
      <c r="D31" s="179" t="s">
        <v>153</v>
      </c>
      <c r="E31" s="180">
        <v>1</v>
      </c>
      <c r="F31" s="181"/>
      <c r="G31" s="182">
        <f t="shared" si="0"/>
        <v>0</v>
      </c>
      <c r="H31" s="161"/>
      <c r="I31" s="160">
        <f t="shared" si="1"/>
        <v>0</v>
      </c>
      <c r="J31" s="161"/>
      <c r="K31" s="160">
        <f t="shared" si="2"/>
        <v>0</v>
      </c>
      <c r="L31" s="160">
        <v>15</v>
      </c>
      <c r="M31" s="160">
        <f t="shared" si="3"/>
        <v>0</v>
      </c>
      <c r="N31" s="160">
        <v>0</v>
      </c>
      <c r="O31" s="160">
        <f t="shared" si="4"/>
        <v>0</v>
      </c>
      <c r="P31" s="160">
        <v>0.17399999999999999</v>
      </c>
      <c r="Q31" s="160">
        <f t="shared" si="5"/>
        <v>0.17</v>
      </c>
      <c r="R31" s="160"/>
      <c r="S31" s="160" t="s">
        <v>120</v>
      </c>
      <c r="T31" s="160" t="s">
        <v>120</v>
      </c>
      <c r="U31" s="160">
        <v>0.95</v>
      </c>
      <c r="V31" s="160">
        <f t="shared" si="6"/>
        <v>0.95</v>
      </c>
      <c r="W31" s="160"/>
      <c r="X31" s="160" t="s">
        <v>121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122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7">
        <v>13</v>
      </c>
      <c r="B32" s="178" t="s">
        <v>163</v>
      </c>
      <c r="C32" s="188" t="s">
        <v>164</v>
      </c>
      <c r="D32" s="179" t="s">
        <v>127</v>
      </c>
      <c r="E32" s="180">
        <v>1</v>
      </c>
      <c r="F32" s="181"/>
      <c r="G32" s="182">
        <f t="shared" si="0"/>
        <v>0</v>
      </c>
      <c r="H32" s="161"/>
      <c r="I32" s="160">
        <f t="shared" si="1"/>
        <v>0</v>
      </c>
      <c r="J32" s="161"/>
      <c r="K32" s="160">
        <f t="shared" si="2"/>
        <v>0</v>
      </c>
      <c r="L32" s="160">
        <v>15</v>
      </c>
      <c r="M32" s="160">
        <f t="shared" si="3"/>
        <v>0</v>
      </c>
      <c r="N32" s="160">
        <v>0</v>
      </c>
      <c r="O32" s="160">
        <f t="shared" si="4"/>
        <v>0</v>
      </c>
      <c r="P32" s="160">
        <v>0</v>
      </c>
      <c r="Q32" s="160">
        <f t="shared" si="5"/>
        <v>0</v>
      </c>
      <c r="R32" s="160"/>
      <c r="S32" s="160" t="s">
        <v>128</v>
      </c>
      <c r="T32" s="160" t="s">
        <v>129</v>
      </c>
      <c r="U32" s="160">
        <v>0</v>
      </c>
      <c r="V32" s="160">
        <f t="shared" si="6"/>
        <v>0</v>
      </c>
      <c r="W32" s="160"/>
      <c r="X32" s="160" t="s">
        <v>121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122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7">
        <v>14</v>
      </c>
      <c r="B33" s="178" t="s">
        <v>165</v>
      </c>
      <c r="C33" s="188" t="s">
        <v>166</v>
      </c>
      <c r="D33" s="179" t="s">
        <v>153</v>
      </c>
      <c r="E33" s="180">
        <v>6</v>
      </c>
      <c r="F33" s="181"/>
      <c r="G33" s="182">
        <f t="shared" si="0"/>
        <v>0</v>
      </c>
      <c r="H33" s="161"/>
      <c r="I33" s="160">
        <f t="shared" si="1"/>
        <v>0</v>
      </c>
      <c r="J33" s="161"/>
      <c r="K33" s="160">
        <f t="shared" si="2"/>
        <v>0</v>
      </c>
      <c r="L33" s="160">
        <v>15</v>
      </c>
      <c r="M33" s="160">
        <f t="shared" si="3"/>
        <v>0</v>
      </c>
      <c r="N33" s="160">
        <v>0</v>
      </c>
      <c r="O33" s="160">
        <f t="shared" si="4"/>
        <v>0</v>
      </c>
      <c r="P33" s="160">
        <v>0</v>
      </c>
      <c r="Q33" s="160">
        <f t="shared" si="5"/>
        <v>0</v>
      </c>
      <c r="R33" s="160"/>
      <c r="S33" s="160" t="s">
        <v>128</v>
      </c>
      <c r="T33" s="160" t="s">
        <v>129</v>
      </c>
      <c r="U33" s="160">
        <v>0</v>
      </c>
      <c r="V33" s="160">
        <f t="shared" si="6"/>
        <v>0</v>
      </c>
      <c r="W33" s="160"/>
      <c r="X33" s="160" t="s">
        <v>121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122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71">
        <v>15</v>
      </c>
      <c r="B34" s="172" t="s">
        <v>167</v>
      </c>
      <c r="C34" s="186" t="s">
        <v>168</v>
      </c>
      <c r="D34" s="173" t="s">
        <v>153</v>
      </c>
      <c r="E34" s="174">
        <v>1</v>
      </c>
      <c r="F34" s="175"/>
      <c r="G34" s="176">
        <f t="shared" si="0"/>
        <v>0</v>
      </c>
      <c r="H34" s="161"/>
      <c r="I34" s="160">
        <f t="shared" si="1"/>
        <v>0</v>
      </c>
      <c r="J34" s="161"/>
      <c r="K34" s="160">
        <f t="shared" si="2"/>
        <v>0</v>
      </c>
      <c r="L34" s="160">
        <v>15</v>
      </c>
      <c r="M34" s="160">
        <f t="shared" si="3"/>
        <v>0</v>
      </c>
      <c r="N34" s="160">
        <v>0</v>
      </c>
      <c r="O34" s="160">
        <f t="shared" si="4"/>
        <v>0</v>
      </c>
      <c r="P34" s="160">
        <v>0</v>
      </c>
      <c r="Q34" s="160">
        <f t="shared" si="5"/>
        <v>0</v>
      </c>
      <c r="R34" s="160"/>
      <c r="S34" s="160" t="s">
        <v>128</v>
      </c>
      <c r="T34" s="160" t="s">
        <v>129</v>
      </c>
      <c r="U34" s="160">
        <v>0</v>
      </c>
      <c r="V34" s="160">
        <f t="shared" si="6"/>
        <v>0</v>
      </c>
      <c r="W34" s="160"/>
      <c r="X34" s="160" t="s">
        <v>121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122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>
        <v>16</v>
      </c>
      <c r="B35" s="158" t="s">
        <v>169</v>
      </c>
      <c r="C35" s="189" t="s">
        <v>170</v>
      </c>
      <c r="D35" s="159" t="s">
        <v>0</v>
      </c>
      <c r="E35" s="183"/>
      <c r="F35" s="161"/>
      <c r="G35" s="160">
        <f t="shared" si="0"/>
        <v>0</v>
      </c>
      <c r="H35" s="161"/>
      <c r="I35" s="160">
        <f t="shared" si="1"/>
        <v>0</v>
      </c>
      <c r="J35" s="161"/>
      <c r="K35" s="160">
        <f t="shared" si="2"/>
        <v>0</v>
      </c>
      <c r="L35" s="160">
        <v>15</v>
      </c>
      <c r="M35" s="160">
        <f t="shared" si="3"/>
        <v>0</v>
      </c>
      <c r="N35" s="160">
        <v>0</v>
      </c>
      <c r="O35" s="160">
        <f t="shared" si="4"/>
        <v>0</v>
      </c>
      <c r="P35" s="160">
        <v>0</v>
      </c>
      <c r="Q35" s="160">
        <f t="shared" si="5"/>
        <v>0</v>
      </c>
      <c r="R35" s="160"/>
      <c r="S35" s="160" t="s">
        <v>120</v>
      </c>
      <c r="T35" s="160" t="s">
        <v>120</v>
      </c>
      <c r="U35" s="160">
        <v>0</v>
      </c>
      <c r="V35" s="160">
        <f t="shared" si="6"/>
        <v>0</v>
      </c>
      <c r="W35" s="160"/>
      <c r="X35" s="160" t="s">
        <v>144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145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5" t="s">
        <v>115</v>
      </c>
      <c r="B36" s="166" t="s">
        <v>73</v>
      </c>
      <c r="C36" s="185" t="s">
        <v>74</v>
      </c>
      <c r="D36" s="167"/>
      <c r="E36" s="168"/>
      <c r="F36" s="169"/>
      <c r="G36" s="170">
        <f>SUMIF(AG37:AG46,"&lt;&gt;NOR",G37:G46)</f>
        <v>0</v>
      </c>
      <c r="H36" s="164"/>
      <c r="I36" s="164">
        <f>SUM(I37:I46)</f>
        <v>0</v>
      </c>
      <c r="J36" s="164"/>
      <c r="K36" s="164">
        <f>SUM(K37:K46)</f>
        <v>0</v>
      </c>
      <c r="L36" s="164"/>
      <c r="M36" s="164">
        <f>SUM(M37:M46)</f>
        <v>0</v>
      </c>
      <c r="N36" s="164"/>
      <c r="O36" s="164">
        <f>SUM(O37:O46)</f>
        <v>0.02</v>
      </c>
      <c r="P36" s="164"/>
      <c r="Q36" s="164">
        <f>SUM(Q37:Q46)</f>
        <v>0</v>
      </c>
      <c r="R36" s="164"/>
      <c r="S36" s="164"/>
      <c r="T36" s="164"/>
      <c r="U36" s="164"/>
      <c r="V36" s="164">
        <f>SUM(V37:V46)</f>
        <v>14.71</v>
      </c>
      <c r="W36" s="164"/>
      <c r="X36" s="164"/>
      <c r="AG36" t="s">
        <v>116</v>
      </c>
    </row>
    <row r="37" spans="1:60" outlineLevel="1" x14ac:dyDescent="0.2">
      <c r="A37" s="171">
        <v>17</v>
      </c>
      <c r="B37" s="172" t="s">
        <v>171</v>
      </c>
      <c r="C37" s="186" t="s">
        <v>172</v>
      </c>
      <c r="D37" s="173" t="s">
        <v>119</v>
      </c>
      <c r="E37" s="174">
        <v>31.3</v>
      </c>
      <c r="F37" s="175"/>
      <c r="G37" s="176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15</v>
      </c>
      <c r="M37" s="160">
        <f>G37*(1+L37/100)</f>
        <v>0</v>
      </c>
      <c r="N37" s="160">
        <v>1.0000000000000001E-5</v>
      </c>
      <c r="O37" s="160">
        <f>ROUND(E37*N37,2)</f>
        <v>0</v>
      </c>
      <c r="P37" s="160">
        <v>0</v>
      </c>
      <c r="Q37" s="160">
        <f>ROUND(E37*P37,2)</f>
        <v>0</v>
      </c>
      <c r="R37" s="160"/>
      <c r="S37" s="160" t="s">
        <v>120</v>
      </c>
      <c r="T37" s="160" t="s">
        <v>120</v>
      </c>
      <c r="U37" s="160">
        <v>0.34</v>
      </c>
      <c r="V37" s="160">
        <f>ROUND(E37*U37,2)</f>
        <v>10.64</v>
      </c>
      <c r="W37" s="160"/>
      <c r="X37" s="160" t="s">
        <v>121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122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7" t="s">
        <v>173</v>
      </c>
      <c r="D38" s="162"/>
      <c r="E38" s="163">
        <v>31.3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124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1">
        <v>18</v>
      </c>
      <c r="B39" s="172" t="s">
        <v>174</v>
      </c>
      <c r="C39" s="186" t="s">
        <v>175</v>
      </c>
      <c r="D39" s="173" t="s">
        <v>119</v>
      </c>
      <c r="E39" s="174">
        <v>31.3</v>
      </c>
      <c r="F39" s="175"/>
      <c r="G39" s="176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15</v>
      </c>
      <c r="M39" s="160">
        <f>G39*(1+L39/100)</f>
        <v>0</v>
      </c>
      <c r="N39" s="160">
        <v>4.8999999999999998E-4</v>
      </c>
      <c r="O39" s="160">
        <f>ROUND(E39*N39,2)</f>
        <v>0.02</v>
      </c>
      <c r="P39" s="160">
        <v>0</v>
      </c>
      <c r="Q39" s="160">
        <f>ROUND(E39*P39,2)</f>
        <v>0</v>
      </c>
      <c r="R39" s="160"/>
      <c r="S39" s="160" t="s">
        <v>120</v>
      </c>
      <c r="T39" s="160" t="s">
        <v>120</v>
      </c>
      <c r="U39" s="160">
        <v>0.13</v>
      </c>
      <c r="V39" s="160">
        <f>ROUND(E39*U39,2)</f>
        <v>4.07</v>
      </c>
      <c r="W39" s="160"/>
      <c r="X39" s="160" t="s">
        <v>121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122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7" t="s">
        <v>173</v>
      </c>
      <c r="D40" s="162"/>
      <c r="E40" s="163">
        <v>31.3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124</v>
      </c>
      <c r="AH40" s="150">
        <v>5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1">
        <v>19</v>
      </c>
      <c r="B41" s="172" t="s">
        <v>176</v>
      </c>
      <c r="C41" s="186" t="s">
        <v>177</v>
      </c>
      <c r="D41" s="173" t="s">
        <v>119</v>
      </c>
      <c r="E41" s="174">
        <v>31.3</v>
      </c>
      <c r="F41" s="175"/>
      <c r="G41" s="176">
        <f>ROUND(E41*F41,2)</f>
        <v>0</v>
      </c>
      <c r="H41" s="161"/>
      <c r="I41" s="160">
        <f>ROUND(E41*H41,2)</f>
        <v>0</v>
      </c>
      <c r="J41" s="161"/>
      <c r="K41" s="160">
        <f>ROUND(E41*J41,2)</f>
        <v>0</v>
      </c>
      <c r="L41" s="160">
        <v>15</v>
      </c>
      <c r="M41" s="160">
        <f>G41*(1+L41/100)</f>
        <v>0</v>
      </c>
      <c r="N41" s="160">
        <v>0</v>
      </c>
      <c r="O41" s="160">
        <f>ROUND(E41*N41,2)</f>
        <v>0</v>
      </c>
      <c r="P41" s="160">
        <v>0</v>
      </c>
      <c r="Q41" s="160">
        <f>ROUND(E41*P41,2)</f>
        <v>0</v>
      </c>
      <c r="R41" s="160"/>
      <c r="S41" s="160" t="s">
        <v>120</v>
      </c>
      <c r="T41" s="160" t="s">
        <v>120</v>
      </c>
      <c r="U41" s="160">
        <v>0</v>
      </c>
      <c r="V41" s="160">
        <f>ROUND(E41*U41,2)</f>
        <v>0</v>
      </c>
      <c r="W41" s="160"/>
      <c r="X41" s="160" t="s">
        <v>121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148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7" t="s">
        <v>178</v>
      </c>
      <c r="D42" s="162"/>
      <c r="E42" s="163">
        <v>16.399999999999999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124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7" t="s">
        <v>179</v>
      </c>
      <c r="D43" s="162"/>
      <c r="E43" s="163">
        <v>14.9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124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1">
        <v>20</v>
      </c>
      <c r="B44" s="172" t="s">
        <v>180</v>
      </c>
      <c r="C44" s="186" t="s">
        <v>181</v>
      </c>
      <c r="D44" s="173" t="s">
        <v>135</v>
      </c>
      <c r="E44" s="174">
        <v>28.98</v>
      </c>
      <c r="F44" s="175"/>
      <c r="G44" s="176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15</v>
      </c>
      <c r="M44" s="160">
        <f>G44*(1+L44/100)</f>
        <v>0</v>
      </c>
      <c r="N44" s="160">
        <v>0</v>
      </c>
      <c r="O44" s="160">
        <f>ROUND(E44*N44,2)</f>
        <v>0</v>
      </c>
      <c r="P44" s="160">
        <v>0</v>
      </c>
      <c r="Q44" s="160">
        <f>ROUND(E44*P44,2)</f>
        <v>0</v>
      </c>
      <c r="R44" s="160"/>
      <c r="S44" s="160" t="s">
        <v>128</v>
      </c>
      <c r="T44" s="160" t="s">
        <v>129</v>
      </c>
      <c r="U44" s="160">
        <v>0</v>
      </c>
      <c r="V44" s="160">
        <f>ROUND(E44*U44,2)</f>
        <v>0</v>
      </c>
      <c r="W44" s="160"/>
      <c r="X44" s="160" t="s">
        <v>121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148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7" t="s">
        <v>182</v>
      </c>
      <c r="D45" s="162"/>
      <c r="E45" s="163">
        <v>28.98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124</v>
      </c>
      <c r="AH45" s="150">
        <v>5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>
        <v>21</v>
      </c>
      <c r="B46" s="158" t="s">
        <v>183</v>
      </c>
      <c r="C46" s="189" t="s">
        <v>184</v>
      </c>
      <c r="D46" s="159" t="s">
        <v>0</v>
      </c>
      <c r="E46" s="183"/>
      <c r="F46" s="161"/>
      <c r="G46" s="160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15</v>
      </c>
      <c r="M46" s="160">
        <f>G46*(1+L46/100)</f>
        <v>0</v>
      </c>
      <c r="N46" s="160">
        <v>0</v>
      </c>
      <c r="O46" s="160">
        <f>ROUND(E46*N46,2)</f>
        <v>0</v>
      </c>
      <c r="P46" s="160">
        <v>0</v>
      </c>
      <c r="Q46" s="160">
        <f>ROUND(E46*P46,2)</f>
        <v>0</v>
      </c>
      <c r="R46" s="160"/>
      <c r="S46" s="160" t="s">
        <v>120</v>
      </c>
      <c r="T46" s="160" t="s">
        <v>120</v>
      </c>
      <c r="U46" s="160">
        <v>0</v>
      </c>
      <c r="V46" s="160">
        <f>ROUND(E46*U46,2)</f>
        <v>0</v>
      </c>
      <c r="W46" s="160"/>
      <c r="X46" s="160" t="s">
        <v>144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145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65" t="s">
        <v>115</v>
      </c>
      <c r="B47" s="166" t="s">
        <v>75</v>
      </c>
      <c r="C47" s="185" t="s">
        <v>76</v>
      </c>
      <c r="D47" s="167"/>
      <c r="E47" s="168"/>
      <c r="F47" s="169"/>
      <c r="G47" s="170">
        <f>SUMIF(AG48:AG56,"&lt;&gt;NOR",G48:G56)</f>
        <v>0</v>
      </c>
      <c r="H47" s="164"/>
      <c r="I47" s="164">
        <f>SUM(I48:I56)</f>
        <v>0</v>
      </c>
      <c r="J47" s="164"/>
      <c r="K47" s="164">
        <f>SUM(K48:K56)</f>
        <v>0</v>
      </c>
      <c r="L47" s="164"/>
      <c r="M47" s="164">
        <f>SUM(M48:M56)</f>
        <v>0</v>
      </c>
      <c r="N47" s="164"/>
      <c r="O47" s="164">
        <f>SUM(O48:O56)</f>
        <v>0.09</v>
      </c>
      <c r="P47" s="164"/>
      <c r="Q47" s="164">
        <f>SUM(Q48:Q56)</f>
        <v>0</v>
      </c>
      <c r="R47" s="164"/>
      <c r="S47" s="164"/>
      <c r="T47" s="164"/>
      <c r="U47" s="164"/>
      <c r="V47" s="164">
        <f>SUM(V48:V56)</f>
        <v>12.66</v>
      </c>
      <c r="W47" s="164"/>
      <c r="X47" s="164"/>
      <c r="AG47" t="s">
        <v>116</v>
      </c>
    </row>
    <row r="48" spans="1:60" ht="22.5" outlineLevel="1" x14ac:dyDescent="0.2">
      <c r="A48" s="171">
        <v>22</v>
      </c>
      <c r="B48" s="172" t="s">
        <v>185</v>
      </c>
      <c r="C48" s="186" t="s">
        <v>186</v>
      </c>
      <c r="D48" s="173" t="s">
        <v>135</v>
      </c>
      <c r="E48" s="174">
        <v>26.92</v>
      </c>
      <c r="F48" s="175"/>
      <c r="G48" s="176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15</v>
      </c>
      <c r="M48" s="160">
        <f>G48*(1+L48/100)</f>
        <v>0</v>
      </c>
      <c r="N48" s="160">
        <v>8.0000000000000007E-5</v>
      </c>
      <c r="O48" s="160">
        <f>ROUND(E48*N48,2)</f>
        <v>0</v>
      </c>
      <c r="P48" s="160">
        <v>0</v>
      </c>
      <c r="Q48" s="160">
        <f>ROUND(E48*P48,2)</f>
        <v>0</v>
      </c>
      <c r="R48" s="160"/>
      <c r="S48" s="160" t="s">
        <v>120</v>
      </c>
      <c r="T48" s="160" t="s">
        <v>120</v>
      </c>
      <c r="U48" s="160">
        <v>0.14000000000000001</v>
      </c>
      <c r="V48" s="160">
        <f>ROUND(E48*U48,2)</f>
        <v>3.77</v>
      </c>
      <c r="W48" s="160"/>
      <c r="X48" s="160" t="s">
        <v>121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122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7" t="s">
        <v>187</v>
      </c>
      <c r="D49" s="162"/>
      <c r="E49" s="163">
        <v>11.36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124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7" t="s">
        <v>188</v>
      </c>
      <c r="D50" s="162"/>
      <c r="E50" s="163">
        <v>15.56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124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71">
        <v>23</v>
      </c>
      <c r="B51" s="172" t="s">
        <v>189</v>
      </c>
      <c r="C51" s="186" t="s">
        <v>190</v>
      </c>
      <c r="D51" s="173" t="s">
        <v>119</v>
      </c>
      <c r="E51" s="174">
        <v>23.4</v>
      </c>
      <c r="F51" s="175"/>
      <c r="G51" s="176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15</v>
      </c>
      <c r="M51" s="160">
        <f>G51*(1+L51/100)</f>
        <v>0</v>
      </c>
      <c r="N51" s="160">
        <v>2.5000000000000001E-4</v>
      </c>
      <c r="O51" s="160">
        <f>ROUND(E51*N51,2)</f>
        <v>0.01</v>
      </c>
      <c r="P51" s="160">
        <v>0</v>
      </c>
      <c r="Q51" s="160">
        <f>ROUND(E51*P51,2)</f>
        <v>0</v>
      </c>
      <c r="R51" s="160"/>
      <c r="S51" s="160" t="s">
        <v>120</v>
      </c>
      <c r="T51" s="160" t="s">
        <v>120</v>
      </c>
      <c r="U51" s="160">
        <v>0.38</v>
      </c>
      <c r="V51" s="160">
        <f>ROUND(E51*U51,2)</f>
        <v>8.89</v>
      </c>
      <c r="W51" s="160"/>
      <c r="X51" s="160" t="s">
        <v>121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122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7" t="s">
        <v>123</v>
      </c>
      <c r="D52" s="162"/>
      <c r="E52" s="163">
        <v>9.8000000000000007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124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7" t="s">
        <v>140</v>
      </c>
      <c r="D53" s="162"/>
      <c r="E53" s="163">
        <v>13.6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124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71">
        <v>24</v>
      </c>
      <c r="B54" s="172" t="s">
        <v>191</v>
      </c>
      <c r="C54" s="186" t="s">
        <v>192</v>
      </c>
      <c r="D54" s="173" t="s">
        <v>119</v>
      </c>
      <c r="E54" s="174">
        <v>25.74</v>
      </c>
      <c r="F54" s="175"/>
      <c r="G54" s="176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15</v>
      </c>
      <c r="M54" s="160">
        <f>G54*(1+L54/100)</f>
        <v>0</v>
      </c>
      <c r="N54" s="160">
        <v>3.2799999999999999E-3</v>
      </c>
      <c r="O54" s="160">
        <f>ROUND(E54*N54,2)</f>
        <v>0.08</v>
      </c>
      <c r="P54" s="160">
        <v>0</v>
      </c>
      <c r="Q54" s="160">
        <f>ROUND(E54*P54,2)</f>
        <v>0</v>
      </c>
      <c r="R54" s="160" t="s">
        <v>154</v>
      </c>
      <c r="S54" s="160" t="s">
        <v>120</v>
      </c>
      <c r="T54" s="160" t="s">
        <v>120</v>
      </c>
      <c r="U54" s="160">
        <v>0</v>
      </c>
      <c r="V54" s="160">
        <f>ROUND(E54*U54,2)</f>
        <v>0</v>
      </c>
      <c r="W54" s="160"/>
      <c r="X54" s="160" t="s">
        <v>155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156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87" t="s">
        <v>193</v>
      </c>
      <c r="D55" s="162"/>
      <c r="E55" s="163">
        <v>25.74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124</v>
      </c>
      <c r="AH55" s="150">
        <v>5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>
        <v>25</v>
      </c>
      <c r="B56" s="158" t="s">
        <v>194</v>
      </c>
      <c r="C56" s="189" t="s">
        <v>195</v>
      </c>
      <c r="D56" s="159" t="s">
        <v>0</v>
      </c>
      <c r="E56" s="183"/>
      <c r="F56" s="161"/>
      <c r="G56" s="160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15</v>
      </c>
      <c r="M56" s="160">
        <f>G56*(1+L56/100)</f>
        <v>0</v>
      </c>
      <c r="N56" s="160">
        <v>0</v>
      </c>
      <c r="O56" s="160">
        <f>ROUND(E56*N56,2)</f>
        <v>0</v>
      </c>
      <c r="P56" s="160">
        <v>0</v>
      </c>
      <c r="Q56" s="160">
        <f>ROUND(E56*P56,2)</f>
        <v>0</v>
      </c>
      <c r="R56" s="160"/>
      <c r="S56" s="160" t="s">
        <v>120</v>
      </c>
      <c r="T56" s="160" t="s">
        <v>120</v>
      </c>
      <c r="U56" s="160">
        <v>0</v>
      </c>
      <c r="V56" s="160">
        <f>ROUND(E56*U56,2)</f>
        <v>0</v>
      </c>
      <c r="W56" s="160"/>
      <c r="X56" s="160" t="s">
        <v>144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145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x14ac:dyDescent="0.2">
      <c r="A57" s="165" t="s">
        <v>115</v>
      </c>
      <c r="B57" s="166" t="s">
        <v>77</v>
      </c>
      <c r="C57" s="185" t="s">
        <v>78</v>
      </c>
      <c r="D57" s="167"/>
      <c r="E57" s="168"/>
      <c r="F57" s="169"/>
      <c r="G57" s="170">
        <f>SUMIF(AG58:AG61,"&lt;&gt;NOR",G58:G61)</f>
        <v>0</v>
      </c>
      <c r="H57" s="164"/>
      <c r="I57" s="164">
        <f>SUM(I58:I61)</f>
        <v>0</v>
      </c>
      <c r="J57" s="164"/>
      <c r="K57" s="164">
        <f>SUM(K58:K61)</f>
        <v>0</v>
      </c>
      <c r="L57" s="164"/>
      <c r="M57" s="164">
        <f>SUM(M58:M61)</f>
        <v>0</v>
      </c>
      <c r="N57" s="164"/>
      <c r="O57" s="164">
        <f>SUM(O58:O61)</f>
        <v>0.02</v>
      </c>
      <c r="P57" s="164"/>
      <c r="Q57" s="164">
        <f>SUM(Q58:Q61)</f>
        <v>0</v>
      </c>
      <c r="R57" s="164"/>
      <c r="S57" s="164"/>
      <c r="T57" s="164"/>
      <c r="U57" s="164"/>
      <c r="V57" s="164">
        <f>SUM(V58:V61)</f>
        <v>1.82</v>
      </c>
      <c r="W57" s="164"/>
      <c r="X57" s="164"/>
      <c r="AG57" t="s">
        <v>116</v>
      </c>
    </row>
    <row r="58" spans="1:60" outlineLevel="1" x14ac:dyDescent="0.2">
      <c r="A58" s="171">
        <v>26</v>
      </c>
      <c r="B58" s="172" t="s">
        <v>196</v>
      </c>
      <c r="C58" s="186" t="s">
        <v>197</v>
      </c>
      <c r="D58" s="173" t="s">
        <v>119</v>
      </c>
      <c r="E58" s="174">
        <v>12.100199999999999</v>
      </c>
      <c r="F58" s="175"/>
      <c r="G58" s="176">
        <f>ROUND(E58*F58,2)</f>
        <v>0</v>
      </c>
      <c r="H58" s="161"/>
      <c r="I58" s="160">
        <f>ROUND(E58*H58,2)</f>
        <v>0</v>
      </c>
      <c r="J58" s="161"/>
      <c r="K58" s="160">
        <f>ROUND(E58*J58,2)</f>
        <v>0</v>
      </c>
      <c r="L58" s="160">
        <v>15</v>
      </c>
      <c r="M58" s="160">
        <f>G58*(1+L58/100)</f>
        <v>0</v>
      </c>
      <c r="N58" s="160">
        <v>1.4E-3</v>
      </c>
      <c r="O58" s="160">
        <f>ROUND(E58*N58,2)</f>
        <v>0.02</v>
      </c>
      <c r="P58" s="160">
        <v>0</v>
      </c>
      <c r="Q58" s="160">
        <f>ROUND(E58*P58,2)</f>
        <v>0</v>
      </c>
      <c r="R58" s="160"/>
      <c r="S58" s="160" t="s">
        <v>128</v>
      </c>
      <c r="T58" s="160" t="s">
        <v>129</v>
      </c>
      <c r="U58" s="160">
        <v>0.15</v>
      </c>
      <c r="V58" s="160">
        <f>ROUND(E58*U58,2)</f>
        <v>1.82</v>
      </c>
      <c r="W58" s="160"/>
      <c r="X58" s="160" t="s">
        <v>121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122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71" t="s">
        <v>198</v>
      </c>
      <c r="D59" s="272"/>
      <c r="E59" s="272"/>
      <c r="F59" s="272"/>
      <c r="G59" s="272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199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7" t="s">
        <v>200</v>
      </c>
      <c r="D60" s="162"/>
      <c r="E60" s="163">
        <v>12.100199999999999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124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>
        <v>27</v>
      </c>
      <c r="B61" s="158" t="s">
        <v>201</v>
      </c>
      <c r="C61" s="189" t="s">
        <v>202</v>
      </c>
      <c r="D61" s="159" t="s">
        <v>0</v>
      </c>
      <c r="E61" s="183"/>
      <c r="F61" s="161"/>
      <c r="G61" s="160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15</v>
      </c>
      <c r="M61" s="160">
        <f>G61*(1+L61/100)</f>
        <v>0</v>
      </c>
      <c r="N61" s="160">
        <v>0</v>
      </c>
      <c r="O61" s="160">
        <f>ROUND(E61*N61,2)</f>
        <v>0</v>
      </c>
      <c r="P61" s="160">
        <v>0</v>
      </c>
      <c r="Q61" s="160">
        <f>ROUND(E61*P61,2)</f>
        <v>0</v>
      </c>
      <c r="R61" s="160"/>
      <c r="S61" s="160" t="s">
        <v>120</v>
      </c>
      <c r="T61" s="160" t="s">
        <v>120</v>
      </c>
      <c r="U61" s="160">
        <v>0</v>
      </c>
      <c r="V61" s="160">
        <f>ROUND(E61*U61,2)</f>
        <v>0</v>
      </c>
      <c r="W61" s="160"/>
      <c r="X61" s="160" t="s">
        <v>144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145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x14ac:dyDescent="0.2">
      <c r="A62" s="165" t="s">
        <v>115</v>
      </c>
      <c r="B62" s="166" t="s">
        <v>79</v>
      </c>
      <c r="C62" s="185" t="s">
        <v>80</v>
      </c>
      <c r="D62" s="167"/>
      <c r="E62" s="168"/>
      <c r="F62" s="169"/>
      <c r="G62" s="170">
        <f>SUMIF(AG63:AG64,"&lt;&gt;NOR",G63:G64)</f>
        <v>0</v>
      </c>
      <c r="H62" s="164"/>
      <c r="I62" s="164">
        <f>SUM(I63:I64)</f>
        <v>0</v>
      </c>
      <c r="J62" s="164"/>
      <c r="K62" s="164">
        <f>SUM(K63:K64)</f>
        <v>0</v>
      </c>
      <c r="L62" s="164"/>
      <c r="M62" s="164">
        <f>SUM(M63:M64)</f>
        <v>0</v>
      </c>
      <c r="N62" s="164"/>
      <c r="O62" s="164">
        <f>SUM(O63:O64)</f>
        <v>0</v>
      </c>
      <c r="P62" s="164"/>
      <c r="Q62" s="164">
        <f>SUM(Q63:Q64)</f>
        <v>0</v>
      </c>
      <c r="R62" s="164"/>
      <c r="S62" s="164"/>
      <c r="T62" s="164"/>
      <c r="U62" s="164"/>
      <c r="V62" s="164">
        <f>SUM(V63:V64)</f>
        <v>0</v>
      </c>
      <c r="W62" s="164"/>
      <c r="X62" s="164"/>
      <c r="AG62" t="s">
        <v>116</v>
      </c>
    </row>
    <row r="63" spans="1:60" outlineLevel="1" x14ac:dyDescent="0.2">
      <c r="A63" s="171">
        <v>28</v>
      </c>
      <c r="B63" s="172" t="s">
        <v>203</v>
      </c>
      <c r="C63" s="186" t="s">
        <v>204</v>
      </c>
      <c r="D63" s="173" t="s">
        <v>127</v>
      </c>
      <c r="E63" s="174">
        <v>1</v>
      </c>
      <c r="F63" s="175"/>
      <c r="G63" s="176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15</v>
      </c>
      <c r="M63" s="160">
        <f>G63*(1+L63/100)</f>
        <v>0</v>
      </c>
      <c r="N63" s="160">
        <v>2.7E-4</v>
      </c>
      <c r="O63" s="160">
        <f>ROUND(E63*N63,2)</f>
        <v>0</v>
      </c>
      <c r="P63" s="160">
        <v>0</v>
      </c>
      <c r="Q63" s="160">
        <f>ROUND(E63*P63,2)</f>
        <v>0</v>
      </c>
      <c r="R63" s="160"/>
      <c r="S63" s="160" t="s">
        <v>128</v>
      </c>
      <c r="T63" s="160" t="s">
        <v>129</v>
      </c>
      <c r="U63" s="160">
        <v>0</v>
      </c>
      <c r="V63" s="160">
        <f>ROUND(E63*U63,2)</f>
        <v>0</v>
      </c>
      <c r="W63" s="160"/>
      <c r="X63" s="160" t="s">
        <v>205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206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71" t="s">
        <v>207</v>
      </c>
      <c r="D64" s="272"/>
      <c r="E64" s="272"/>
      <c r="F64" s="272"/>
      <c r="G64" s="272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199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165" t="s">
        <v>115</v>
      </c>
      <c r="B65" s="166" t="s">
        <v>81</v>
      </c>
      <c r="C65" s="185" t="s">
        <v>82</v>
      </c>
      <c r="D65" s="167"/>
      <c r="E65" s="168"/>
      <c r="F65" s="169"/>
      <c r="G65" s="170">
        <f>SUMIF(AG66:AG78,"&lt;&gt;NOR",G66:G78)</f>
        <v>0</v>
      </c>
      <c r="H65" s="164"/>
      <c r="I65" s="164">
        <f>SUM(I66:I78)</f>
        <v>0</v>
      </c>
      <c r="J65" s="164"/>
      <c r="K65" s="164">
        <f>SUM(K66:K78)</f>
        <v>0</v>
      </c>
      <c r="L65" s="164"/>
      <c r="M65" s="164">
        <f>SUM(M66:M78)</f>
        <v>0</v>
      </c>
      <c r="N65" s="164"/>
      <c r="O65" s="164">
        <f>SUM(O66:O78)</f>
        <v>0.08</v>
      </c>
      <c r="P65" s="164"/>
      <c r="Q65" s="164">
        <f>SUM(Q66:Q78)</f>
        <v>0</v>
      </c>
      <c r="R65" s="164"/>
      <c r="S65" s="164"/>
      <c r="T65" s="164"/>
      <c r="U65" s="164"/>
      <c r="V65" s="164">
        <f>SUM(V66:V78)</f>
        <v>59.17</v>
      </c>
      <c r="W65" s="164"/>
      <c r="X65" s="164"/>
      <c r="AG65" t="s">
        <v>116</v>
      </c>
    </row>
    <row r="66" spans="1:60" outlineLevel="1" x14ac:dyDescent="0.2">
      <c r="A66" s="171">
        <v>29</v>
      </c>
      <c r="B66" s="172" t="s">
        <v>208</v>
      </c>
      <c r="C66" s="186" t="s">
        <v>209</v>
      </c>
      <c r="D66" s="173" t="s">
        <v>119</v>
      </c>
      <c r="E66" s="174">
        <v>268.83</v>
      </c>
      <c r="F66" s="175"/>
      <c r="G66" s="176">
        <f>ROUND(E66*F66,2)</f>
        <v>0</v>
      </c>
      <c r="H66" s="161"/>
      <c r="I66" s="160">
        <f>ROUND(E66*H66,2)</f>
        <v>0</v>
      </c>
      <c r="J66" s="161"/>
      <c r="K66" s="160">
        <f>ROUND(E66*J66,2)</f>
        <v>0</v>
      </c>
      <c r="L66" s="160">
        <v>15</v>
      </c>
      <c r="M66" s="160">
        <f>G66*(1+L66/100)</f>
        <v>0</v>
      </c>
      <c r="N66" s="160">
        <v>0</v>
      </c>
      <c r="O66" s="160">
        <f>ROUND(E66*N66,2)</f>
        <v>0</v>
      </c>
      <c r="P66" s="160">
        <v>0</v>
      </c>
      <c r="Q66" s="160">
        <f>ROUND(E66*P66,2)</f>
        <v>0</v>
      </c>
      <c r="R66" s="160"/>
      <c r="S66" s="160" t="s">
        <v>120</v>
      </c>
      <c r="T66" s="160" t="s">
        <v>120</v>
      </c>
      <c r="U66" s="160">
        <v>6.9709999999999994E-2</v>
      </c>
      <c r="V66" s="160">
        <f>ROUND(E66*U66,2)</f>
        <v>18.739999999999998</v>
      </c>
      <c r="W66" s="160"/>
      <c r="X66" s="160" t="s">
        <v>121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148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7" t="s">
        <v>210</v>
      </c>
      <c r="D67" s="162"/>
      <c r="E67" s="163">
        <v>268.83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124</v>
      </c>
      <c r="AH67" s="150">
        <v>5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1">
        <v>30</v>
      </c>
      <c r="B68" s="172" t="s">
        <v>211</v>
      </c>
      <c r="C68" s="186" t="s">
        <v>212</v>
      </c>
      <c r="D68" s="173" t="s">
        <v>119</v>
      </c>
      <c r="E68" s="174">
        <v>268.83</v>
      </c>
      <c r="F68" s="175"/>
      <c r="G68" s="176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15</v>
      </c>
      <c r="M68" s="160">
        <f>G68*(1+L68/100)</f>
        <v>0</v>
      </c>
      <c r="N68" s="160">
        <v>6.9999999999999994E-5</v>
      </c>
      <c r="O68" s="160">
        <f>ROUND(E68*N68,2)</f>
        <v>0.02</v>
      </c>
      <c r="P68" s="160">
        <v>0</v>
      </c>
      <c r="Q68" s="160">
        <f>ROUND(E68*P68,2)</f>
        <v>0</v>
      </c>
      <c r="R68" s="160"/>
      <c r="S68" s="160" t="s">
        <v>120</v>
      </c>
      <c r="T68" s="160" t="s">
        <v>120</v>
      </c>
      <c r="U68" s="160">
        <v>3.2480000000000002E-2</v>
      </c>
      <c r="V68" s="160">
        <f>ROUND(E68*U68,2)</f>
        <v>8.73</v>
      </c>
      <c r="W68" s="160"/>
      <c r="X68" s="160" t="s">
        <v>121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122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7" t="s">
        <v>210</v>
      </c>
      <c r="D69" s="162"/>
      <c r="E69" s="163">
        <v>268.83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0"/>
      <c r="Z69" s="150"/>
      <c r="AA69" s="150"/>
      <c r="AB69" s="150"/>
      <c r="AC69" s="150"/>
      <c r="AD69" s="150"/>
      <c r="AE69" s="150"/>
      <c r="AF69" s="150"/>
      <c r="AG69" s="150" t="s">
        <v>124</v>
      </c>
      <c r="AH69" s="150">
        <v>5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1">
        <v>31</v>
      </c>
      <c r="B70" s="172" t="s">
        <v>213</v>
      </c>
      <c r="C70" s="186" t="s">
        <v>214</v>
      </c>
      <c r="D70" s="173" t="s">
        <v>119</v>
      </c>
      <c r="E70" s="174">
        <v>13.4415</v>
      </c>
      <c r="F70" s="175"/>
      <c r="G70" s="176">
        <f>ROUND(E70*F70,2)</f>
        <v>0</v>
      </c>
      <c r="H70" s="161"/>
      <c r="I70" s="160">
        <f>ROUND(E70*H70,2)</f>
        <v>0</v>
      </c>
      <c r="J70" s="161"/>
      <c r="K70" s="160">
        <f>ROUND(E70*J70,2)</f>
        <v>0</v>
      </c>
      <c r="L70" s="160">
        <v>15</v>
      </c>
      <c r="M70" s="160">
        <f>G70*(1+L70/100)</f>
        <v>0</v>
      </c>
      <c r="N70" s="160">
        <v>1.8E-3</v>
      </c>
      <c r="O70" s="160">
        <f>ROUND(E70*N70,2)</f>
        <v>0.02</v>
      </c>
      <c r="P70" s="160">
        <v>0</v>
      </c>
      <c r="Q70" s="160">
        <f>ROUND(E70*P70,2)</f>
        <v>0</v>
      </c>
      <c r="R70" s="160"/>
      <c r="S70" s="160" t="s">
        <v>120</v>
      </c>
      <c r="T70" s="160" t="s">
        <v>120</v>
      </c>
      <c r="U70" s="160">
        <v>0.32</v>
      </c>
      <c r="V70" s="160">
        <f>ROUND(E70*U70,2)</f>
        <v>4.3</v>
      </c>
      <c r="W70" s="160"/>
      <c r="X70" s="160" t="s">
        <v>121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122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7" t="s">
        <v>215</v>
      </c>
      <c r="D71" s="162"/>
      <c r="E71" s="163">
        <v>13.4415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124</v>
      </c>
      <c r="AH71" s="150">
        <v>5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1">
        <v>32</v>
      </c>
      <c r="B72" s="172" t="s">
        <v>216</v>
      </c>
      <c r="C72" s="186" t="s">
        <v>217</v>
      </c>
      <c r="D72" s="173" t="s">
        <v>119</v>
      </c>
      <c r="E72" s="174">
        <v>268.83</v>
      </c>
      <c r="F72" s="175"/>
      <c r="G72" s="176">
        <f>ROUND(E72*F72,2)</f>
        <v>0</v>
      </c>
      <c r="H72" s="161"/>
      <c r="I72" s="160">
        <f>ROUND(E72*H72,2)</f>
        <v>0</v>
      </c>
      <c r="J72" s="161"/>
      <c r="K72" s="160">
        <f>ROUND(E72*J72,2)</f>
        <v>0</v>
      </c>
      <c r="L72" s="160">
        <v>15</v>
      </c>
      <c r="M72" s="160">
        <f>G72*(1+L72/100)</f>
        <v>0</v>
      </c>
      <c r="N72" s="160">
        <v>1.4999999999999999E-4</v>
      </c>
      <c r="O72" s="160">
        <f>ROUND(E72*N72,2)</f>
        <v>0.04</v>
      </c>
      <c r="P72" s="160">
        <v>0</v>
      </c>
      <c r="Q72" s="160">
        <f>ROUND(E72*P72,2)</f>
        <v>0</v>
      </c>
      <c r="R72" s="160"/>
      <c r="S72" s="160" t="s">
        <v>120</v>
      </c>
      <c r="T72" s="160" t="s">
        <v>120</v>
      </c>
      <c r="U72" s="160">
        <v>0.10191</v>
      </c>
      <c r="V72" s="160">
        <f>ROUND(E72*U72,2)</f>
        <v>27.4</v>
      </c>
      <c r="W72" s="160"/>
      <c r="X72" s="160" t="s">
        <v>121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148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7" t="s">
        <v>218</v>
      </c>
      <c r="D73" s="162"/>
      <c r="E73" s="163">
        <v>48.68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124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87" t="s">
        <v>219</v>
      </c>
      <c r="D74" s="162"/>
      <c r="E74" s="163">
        <v>76.84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124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7" t="s">
        <v>220</v>
      </c>
      <c r="D75" s="162"/>
      <c r="E75" s="163">
        <v>64.34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124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87" t="s">
        <v>221</v>
      </c>
      <c r="D76" s="162"/>
      <c r="E76" s="163">
        <v>61.1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124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7" t="s">
        <v>222</v>
      </c>
      <c r="D77" s="162"/>
      <c r="E77" s="163">
        <v>9.52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124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7" t="s">
        <v>223</v>
      </c>
      <c r="D78" s="162"/>
      <c r="E78" s="163">
        <v>8.35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124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x14ac:dyDescent="0.2">
      <c r="A79" s="165" t="s">
        <v>115</v>
      </c>
      <c r="B79" s="166" t="s">
        <v>83</v>
      </c>
      <c r="C79" s="185" t="s">
        <v>84</v>
      </c>
      <c r="D79" s="167"/>
      <c r="E79" s="168"/>
      <c r="F79" s="169"/>
      <c r="G79" s="170">
        <f>SUMIF(AG80:AG80,"&lt;&gt;NOR",G80:G80)</f>
        <v>0</v>
      </c>
      <c r="H79" s="164"/>
      <c r="I79" s="164">
        <f>SUM(I80:I80)</f>
        <v>0</v>
      </c>
      <c r="J79" s="164"/>
      <c r="K79" s="164">
        <f>SUM(K80:K80)</f>
        <v>0</v>
      </c>
      <c r="L79" s="164"/>
      <c r="M79" s="164">
        <f>SUM(M80:M80)</f>
        <v>0</v>
      </c>
      <c r="N79" s="164"/>
      <c r="O79" s="164">
        <f>SUM(O80:O80)</f>
        <v>0</v>
      </c>
      <c r="P79" s="164"/>
      <c r="Q79" s="164">
        <f>SUM(Q80:Q80)</f>
        <v>0</v>
      </c>
      <c r="R79" s="164"/>
      <c r="S79" s="164"/>
      <c r="T79" s="164"/>
      <c r="U79" s="164"/>
      <c r="V79" s="164">
        <f>SUM(V80:V80)</f>
        <v>0</v>
      </c>
      <c r="W79" s="164"/>
      <c r="X79" s="164"/>
      <c r="AG79" t="s">
        <v>116</v>
      </c>
    </row>
    <row r="80" spans="1:60" outlineLevel="1" x14ac:dyDescent="0.2">
      <c r="A80" s="177">
        <v>33</v>
      </c>
      <c r="B80" s="178" t="s">
        <v>224</v>
      </c>
      <c r="C80" s="188" t="s">
        <v>225</v>
      </c>
      <c r="D80" s="179" t="s">
        <v>127</v>
      </c>
      <c r="E80" s="180">
        <v>1</v>
      </c>
      <c r="F80" s="181"/>
      <c r="G80" s="182">
        <f>ROUND(E80*F80,2)</f>
        <v>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15</v>
      </c>
      <c r="M80" s="160">
        <f>G80*(1+L80/100)</f>
        <v>0</v>
      </c>
      <c r="N80" s="160">
        <v>0</v>
      </c>
      <c r="O80" s="160">
        <f>ROUND(E80*N80,2)</f>
        <v>0</v>
      </c>
      <c r="P80" s="160">
        <v>0</v>
      </c>
      <c r="Q80" s="160">
        <f>ROUND(E80*P80,2)</f>
        <v>0</v>
      </c>
      <c r="R80" s="160"/>
      <c r="S80" s="160" t="s">
        <v>128</v>
      </c>
      <c r="T80" s="160" t="s">
        <v>129</v>
      </c>
      <c r="U80" s="160">
        <v>0</v>
      </c>
      <c r="V80" s="160">
        <f>ROUND(E80*U80,2)</f>
        <v>0</v>
      </c>
      <c r="W80" s="160"/>
      <c r="X80" s="160" t="s">
        <v>226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227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x14ac:dyDescent="0.2">
      <c r="A81" s="165" t="s">
        <v>115</v>
      </c>
      <c r="B81" s="166" t="s">
        <v>85</v>
      </c>
      <c r="C81" s="185" t="s">
        <v>86</v>
      </c>
      <c r="D81" s="167"/>
      <c r="E81" s="168"/>
      <c r="F81" s="169"/>
      <c r="G81" s="170">
        <f>SUMIF(AG82:AG86,"&lt;&gt;NOR",G82:G86)</f>
        <v>0</v>
      </c>
      <c r="H81" s="164"/>
      <c r="I81" s="164">
        <f>SUM(I82:I86)</f>
        <v>0</v>
      </c>
      <c r="J81" s="164"/>
      <c r="K81" s="164">
        <f>SUM(K82:K86)</f>
        <v>0</v>
      </c>
      <c r="L81" s="164"/>
      <c r="M81" s="164">
        <f>SUM(M82:M86)</f>
        <v>0</v>
      </c>
      <c r="N81" s="164"/>
      <c r="O81" s="164">
        <f>SUM(O82:O86)</f>
        <v>0</v>
      </c>
      <c r="P81" s="164"/>
      <c r="Q81" s="164">
        <f>SUM(Q82:Q86)</f>
        <v>0</v>
      </c>
      <c r="R81" s="164"/>
      <c r="S81" s="164"/>
      <c r="T81" s="164"/>
      <c r="U81" s="164"/>
      <c r="V81" s="164">
        <f>SUM(V82:V86)</f>
        <v>60.79</v>
      </c>
      <c r="W81" s="164"/>
      <c r="X81" s="164"/>
      <c r="AG81" t="s">
        <v>116</v>
      </c>
    </row>
    <row r="82" spans="1:60" outlineLevel="1" x14ac:dyDescent="0.2">
      <c r="A82" s="177">
        <v>34</v>
      </c>
      <c r="B82" s="178" t="s">
        <v>228</v>
      </c>
      <c r="C82" s="188" t="s">
        <v>229</v>
      </c>
      <c r="D82" s="179" t="s">
        <v>143</v>
      </c>
      <c r="E82" s="180">
        <v>0.22794</v>
      </c>
      <c r="F82" s="181"/>
      <c r="G82" s="182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15</v>
      </c>
      <c r="M82" s="160">
        <f>G82*(1+L82/100)</f>
        <v>0</v>
      </c>
      <c r="N82" s="160">
        <v>0</v>
      </c>
      <c r="O82" s="160">
        <f>ROUND(E82*N82,2)</f>
        <v>0</v>
      </c>
      <c r="P82" s="160">
        <v>0</v>
      </c>
      <c r="Q82" s="160">
        <f>ROUND(E82*P82,2)</f>
        <v>0</v>
      </c>
      <c r="R82" s="160"/>
      <c r="S82" s="160" t="s">
        <v>120</v>
      </c>
      <c r="T82" s="160" t="s">
        <v>120</v>
      </c>
      <c r="U82" s="160">
        <v>70.56</v>
      </c>
      <c r="V82" s="160">
        <f>ROUND(E82*U82,2)</f>
        <v>16.079999999999998</v>
      </c>
      <c r="W82" s="160"/>
      <c r="X82" s="160" t="s">
        <v>230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231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7">
        <v>35</v>
      </c>
      <c r="B83" s="178" t="s">
        <v>232</v>
      </c>
      <c r="C83" s="188" t="s">
        <v>233</v>
      </c>
      <c r="D83" s="179" t="s">
        <v>143</v>
      </c>
      <c r="E83" s="180">
        <v>3.19116</v>
      </c>
      <c r="F83" s="181"/>
      <c r="G83" s="182">
        <f>ROUND(E83*F83,2)</f>
        <v>0</v>
      </c>
      <c r="H83" s="161"/>
      <c r="I83" s="160">
        <f>ROUND(E83*H83,2)</f>
        <v>0</v>
      </c>
      <c r="J83" s="161"/>
      <c r="K83" s="160">
        <f>ROUND(E83*J83,2)</f>
        <v>0</v>
      </c>
      <c r="L83" s="160">
        <v>15</v>
      </c>
      <c r="M83" s="160">
        <f>G83*(1+L83/100)</f>
        <v>0</v>
      </c>
      <c r="N83" s="160">
        <v>0</v>
      </c>
      <c r="O83" s="160">
        <f>ROUND(E83*N83,2)</f>
        <v>0</v>
      </c>
      <c r="P83" s="160">
        <v>0</v>
      </c>
      <c r="Q83" s="160">
        <f>ROUND(E83*P83,2)</f>
        <v>0</v>
      </c>
      <c r="R83" s="160"/>
      <c r="S83" s="160" t="s">
        <v>120</v>
      </c>
      <c r="T83" s="160" t="s">
        <v>120</v>
      </c>
      <c r="U83" s="160">
        <v>0</v>
      </c>
      <c r="V83" s="160">
        <f>ROUND(E83*U83,2)</f>
        <v>0</v>
      </c>
      <c r="W83" s="160"/>
      <c r="X83" s="160" t="s">
        <v>230</v>
      </c>
      <c r="Y83" s="150"/>
      <c r="Z83" s="150"/>
      <c r="AA83" s="150"/>
      <c r="AB83" s="150"/>
      <c r="AC83" s="150"/>
      <c r="AD83" s="150"/>
      <c r="AE83" s="150"/>
      <c r="AF83" s="150"/>
      <c r="AG83" s="150" t="s">
        <v>231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7">
        <v>36</v>
      </c>
      <c r="B84" s="178" t="s">
        <v>234</v>
      </c>
      <c r="C84" s="188" t="s">
        <v>235</v>
      </c>
      <c r="D84" s="179" t="s">
        <v>143</v>
      </c>
      <c r="E84" s="180">
        <v>0.22794</v>
      </c>
      <c r="F84" s="181"/>
      <c r="G84" s="182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15</v>
      </c>
      <c r="M84" s="160">
        <f>G84*(1+L84/100)</f>
        <v>0</v>
      </c>
      <c r="N84" s="160">
        <v>0</v>
      </c>
      <c r="O84" s="160">
        <f>ROUND(E84*N84,2)</f>
        <v>0</v>
      </c>
      <c r="P84" s="160">
        <v>0</v>
      </c>
      <c r="Q84" s="160">
        <f>ROUND(E84*P84,2)</f>
        <v>0</v>
      </c>
      <c r="R84" s="160"/>
      <c r="S84" s="160" t="s">
        <v>120</v>
      </c>
      <c r="T84" s="160" t="s">
        <v>120</v>
      </c>
      <c r="U84" s="160">
        <v>135.648</v>
      </c>
      <c r="V84" s="160">
        <f>ROUND(E84*U84,2)</f>
        <v>30.92</v>
      </c>
      <c r="W84" s="160"/>
      <c r="X84" s="160" t="s">
        <v>230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231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7">
        <v>37</v>
      </c>
      <c r="B85" s="178" t="s">
        <v>236</v>
      </c>
      <c r="C85" s="188" t="s">
        <v>237</v>
      </c>
      <c r="D85" s="179" t="s">
        <v>143</v>
      </c>
      <c r="E85" s="180">
        <v>0.91176000000000001</v>
      </c>
      <c r="F85" s="181"/>
      <c r="G85" s="182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15</v>
      </c>
      <c r="M85" s="160">
        <f>G85*(1+L85/100)</f>
        <v>0</v>
      </c>
      <c r="N85" s="160">
        <v>0</v>
      </c>
      <c r="O85" s="160">
        <f>ROUND(E85*N85,2)</f>
        <v>0</v>
      </c>
      <c r="P85" s="160">
        <v>0</v>
      </c>
      <c r="Q85" s="160">
        <f>ROUND(E85*P85,2)</f>
        <v>0</v>
      </c>
      <c r="R85" s="160"/>
      <c r="S85" s="160" t="s">
        <v>120</v>
      </c>
      <c r="T85" s="160" t="s">
        <v>120</v>
      </c>
      <c r="U85" s="160">
        <v>15.12</v>
      </c>
      <c r="V85" s="160">
        <f>ROUND(E85*U85,2)</f>
        <v>13.79</v>
      </c>
      <c r="W85" s="160"/>
      <c r="X85" s="160" t="s">
        <v>230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231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1">
        <v>38</v>
      </c>
      <c r="B86" s="172" t="s">
        <v>238</v>
      </c>
      <c r="C86" s="186" t="s">
        <v>239</v>
      </c>
      <c r="D86" s="173" t="s">
        <v>143</v>
      </c>
      <c r="E86" s="174">
        <v>0.22794</v>
      </c>
      <c r="F86" s="175"/>
      <c r="G86" s="176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15</v>
      </c>
      <c r="M86" s="160">
        <f>G86*(1+L86/100)</f>
        <v>0</v>
      </c>
      <c r="N86" s="160">
        <v>0</v>
      </c>
      <c r="O86" s="160">
        <f>ROUND(E86*N86,2)</f>
        <v>0</v>
      </c>
      <c r="P86" s="160">
        <v>0</v>
      </c>
      <c r="Q86" s="160">
        <f>ROUND(E86*P86,2)</f>
        <v>0</v>
      </c>
      <c r="R86" s="160"/>
      <c r="S86" s="160" t="s">
        <v>120</v>
      </c>
      <c r="T86" s="160" t="s">
        <v>120</v>
      </c>
      <c r="U86" s="160">
        <v>0</v>
      </c>
      <c r="V86" s="160">
        <f>ROUND(E86*U86,2)</f>
        <v>0</v>
      </c>
      <c r="W86" s="160"/>
      <c r="X86" s="160" t="s">
        <v>230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231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3"/>
      <c r="B87" s="4"/>
      <c r="C87" s="190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102</v>
      </c>
    </row>
    <row r="88" spans="1:60" x14ac:dyDescent="0.2">
      <c r="A88" s="153"/>
      <c r="B88" s="154" t="s">
        <v>31</v>
      </c>
      <c r="C88" s="191"/>
      <c r="D88" s="155"/>
      <c r="E88" s="156"/>
      <c r="F88" s="156"/>
      <c r="G88" s="184">
        <f>G8+G11+G13+G22+G24+G29+G36+G47+G57+G62+G65+G79+G81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240</v>
      </c>
    </row>
    <row r="89" spans="1:60" x14ac:dyDescent="0.2">
      <c r="A89" s="3"/>
      <c r="B89" s="4"/>
      <c r="C89" s="190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 x14ac:dyDescent="0.2">
      <c r="A90" s="3"/>
      <c r="B90" s="4"/>
      <c r="C90" s="190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60" x14ac:dyDescent="0.2">
      <c r="A91" s="257" t="s">
        <v>241</v>
      </c>
      <c r="B91" s="257"/>
      <c r="C91" s="258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">
      <c r="A92" s="259"/>
      <c r="B92" s="260"/>
      <c r="C92" s="261"/>
      <c r="D92" s="260"/>
      <c r="E92" s="260"/>
      <c r="F92" s="260"/>
      <c r="G92" s="26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G92" t="s">
        <v>242</v>
      </c>
    </row>
    <row r="93" spans="1:60" x14ac:dyDescent="0.2">
      <c r="A93" s="263"/>
      <c r="B93" s="264"/>
      <c r="C93" s="265"/>
      <c r="D93" s="264"/>
      <c r="E93" s="264"/>
      <c r="F93" s="264"/>
      <c r="G93" s="26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">
      <c r="A94" s="263"/>
      <c r="B94" s="264"/>
      <c r="C94" s="265"/>
      <c r="D94" s="264"/>
      <c r="E94" s="264"/>
      <c r="F94" s="264"/>
      <c r="G94" s="26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263"/>
      <c r="B95" s="264"/>
      <c r="C95" s="265"/>
      <c r="D95" s="264"/>
      <c r="E95" s="264"/>
      <c r="F95" s="264"/>
      <c r="G95" s="26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267"/>
      <c r="B96" s="268"/>
      <c r="C96" s="269"/>
      <c r="D96" s="268"/>
      <c r="E96" s="268"/>
      <c r="F96" s="268"/>
      <c r="G96" s="27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3"/>
      <c r="B97" s="4"/>
      <c r="C97" s="190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C98" s="192"/>
      <c r="D98" s="10"/>
      <c r="AG98" t="s">
        <v>243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92:G96"/>
    <mergeCell ref="C59:G59"/>
    <mergeCell ref="C64:G64"/>
    <mergeCell ref="A1:G1"/>
    <mergeCell ref="C2:G2"/>
    <mergeCell ref="C3:G3"/>
    <mergeCell ref="C4:G4"/>
    <mergeCell ref="A91:C9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 Pol'!Názvy_tisku</vt:lpstr>
      <vt:lpstr>oadresa</vt:lpstr>
      <vt:lpstr>Stavba!Objednatel</vt:lpstr>
      <vt:lpstr>Stavba!Objekt</vt:lpstr>
      <vt:lpstr>'1 1 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</dc:creator>
  <cp:lastModifiedBy>Radomír Marvan</cp:lastModifiedBy>
  <cp:lastPrinted>2019-03-19T12:27:02Z</cp:lastPrinted>
  <dcterms:created xsi:type="dcterms:W3CDTF">2009-04-08T07:15:50Z</dcterms:created>
  <dcterms:modified xsi:type="dcterms:W3CDTF">2021-05-20T08:51:18Z</dcterms:modified>
</cp:coreProperties>
</file>