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-SO045-01 - SO 01 Víceú..." sheetId="2" r:id="rId2"/>
    <sheet name="21-SO045-02 - SO 02 Úprav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'21-SO045-01 - SO 01 Víceú...'!$C$96:$K$741</definedName>
    <definedName name="_xlnm.Print_Area" localSheetId="1">'21-SO045-01 - SO 01 Víceú...'!$C$4:$J$39,'21-SO045-01 - SO 01 Víceú...'!$C$45:$J$78,'21-SO045-01 - SO 01 Víceú...'!$C$84:$K$741</definedName>
    <definedName name="_xlnm._FilterDatabase" localSheetId="2" hidden="1">'21-SO045-02 - SO 02 Úprav...'!$C$89:$K$281</definedName>
    <definedName name="_xlnm.Print_Area" localSheetId="2">'21-SO045-02 - SO 02 Úprav...'!$C$4:$J$39,'21-SO045-02 - SO 02 Úprav...'!$C$45:$J$71,'21-SO045-02 - SO 02 Úprav...'!$C$77:$K$281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'21-SO045-01 - SO 01 Víceú...'!$96:$96</definedName>
    <definedName name="_xlnm.Print_Titles" localSheetId="2">'21-SO045-02 - SO 02 Úprav...'!$89:$89</definedName>
  </definedNames>
  <calcPr fullCalcOnLoad="1"/>
</workbook>
</file>

<file path=xl/sharedStrings.xml><?xml version="1.0" encoding="utf-8"?>
<sst xmlns="http://schemas.openxmlformats.org/spreadsheetml/2006/main" count="8524" uniqueCount="1277">
  <si>
    <t>Export Komplet</t>
  </si>
  <si>
    <t>VZ</t>
  </si>
  <si>
    <t>2.0</t>
  </si>
  <si>
    <t>ZAMOK</t>
  </si>
  <si>
    <t>False</t>
  </si>
  <si>
    <t>{f0be80b2-1996-4bce-8250-78761cd91944}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</si>
  <si>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</si>
  <si>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</si>
  <si>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</si>
  <si>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</si>
  <si>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</si>
  <si>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</si>
  <si>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</si>
  <si>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</si>
  <si>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21-SO045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</si>
  <si>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</si>
  <si>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</si>
  <si>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Hroznová 1 - Rekonstrukce školního hřiště</t>
  </si>
  <si>
    <t>KSO:</t>
  </si>
  <si>
    <t/>
  </si>
  <si>
    <t>CC-CZ:</t>
  </si>
  <si>
    <t>Místo:</t>
  </si>
  <si>
    <t>ZŠ Hroznová 1</t>
  </si>
  <si>
    <t>Datum:</t>
  </si>
  <si>
    <t>5. 5. 2021</t>
  </si>
  <si>
    <t>Zadavatel:</t>
  </si>
  <si>
    <t>IČ:</t>
  </si>
  <si>
    <t>Statutární město Brno, Dominikánská 264/2</t>
  </si>
  <si>
    <t>DIČ:</t>
  </si>
  <si>
    <t>Uchazeč:</t>
  </si>
  <si>
    <t>Vyplň údaj</t>
  </si>
  <si>
    <t>Projektant:</t>
  </si>
  <si>
    <t>ARCHITEKTI A90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</si>
  <si>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</si>
  <si>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</si>
  <si>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</si>
  <si>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</si>
  <si>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</si>
  <si>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</si>
  <si>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</si>
  <si>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</si>
  <si>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</si>
  <si>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</si>
  <si>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</si>
  <si>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</si>
  <si>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</si>
  <si>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</si>
  <si>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</si>
  <si>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</si>
  <si>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</si>
  <si>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</si>
  <si>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</si>
  <si>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</si>
  <si>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</si>
  <si>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</si>
  <si>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</si>
  <si>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</si>
  <si>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</si>
  <si>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</si>
  <si>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</si>
  <si>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</si>
  <si>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</si>
  <si>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</si>
  <si>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</si>
  <si>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</si>
  <si>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</si>
  <si>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</si>
  <si>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</si>
  <si>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</si>
  <si>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</si>
  <si>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</si>
  <si>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</si>
  <si>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</si>
  <si>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</si>
  <si>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</si>
  <si>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</si>
  <si>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</si>
  <si>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21-SO045-01</t>
  </si>
  <si>
    <t>SO 01 Víceúčelové hřiště</t>
  </si>
  <si>
    <t>STA</t>
  </si>
  <si>
    <t>1</t>
  </si>
  <si>
    <t>{83c20701-0a58-4a3b-8f2d-ebcada283a16}</t>
  </si>
  <si>
    <t>2</t>
  </si>
  <si>
    <t>21-SO045-02</t>
  </si>
  <si>
    <t>SO 02 Úprava svahu</t>
  </si>
  <si>
    <t>{bdb4b6b3-bd83-4bca-82ad-e7f64ab0c455}</t>
  </si>
  <si>
    <t>KRYCÍ LIST SOUPISU PRACÍ</t>
  </si>
  <si>
    <t>Objekt:</t>
  </si>
  <si>
    <t>21-SO045-01 - SO 01 Víceúčelové hřiště</t>
  </si>
  <si>
    <t>Votavová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</si>
  <si>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</si>
  <si>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</si>
  <si>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</si>
  <si>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</si>
  <si>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</si>
  <si>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</si>
  <si>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</si>
  <si>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</si>
  <si>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</si>
  <si>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</si>
  <si>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práce, bourání</t>
  </si>
  <si>
    <t xml:space="preserve">    9.1 - Vybavení hřiště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</si>
  <si>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</si>
  <si>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</si>
  <si>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</si>
  <si>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</si>
  <si>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</si>
  <si>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</si>
  <si>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</si>
  <si>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</si>
  <si>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</si>
  <si>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</si>
  <si>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</si>
  <si>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</si>
  <si>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</si>
  <si>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</si>
  <si>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</si>
  <si>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</si>
  <si>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</si>
  <si>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</si>
  <si>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</si>
  <si>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</si>
  <si>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</si>
  <si>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</si>
  <si>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</si>
  <si>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</si>
  <si>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</si>
  <si>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</si>
  <si>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</si>
  <si>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</si>
  <si>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</si>
  <si>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podkladu z kameniva těženého tl 200 mm ručně</t>
  </si>
  <si>
    <t>m2</t>
  </si>
  <si>
    <t>CS ÚRS 2021 01</t>
  </si>
  <si>
    <t>4</t>
  </si>
  <si>
    <t>-1898440154</t>
  </si>
  <si>
    <t>PP</t>
  </si>
  <si>
    <t>Odstranění podkladů nebo krytů ručně s přemístěním hmot na skládku na vzdálenost do 3 m nebo s naložením na dopravní prostředek z kameniva těženého, o tl. vrstvy přes 100 do 200 mm</t>
  </si>
  <si>
    <t>VV</t>
  </si>
  <si>
    <t>výkr. č. D.1.1.2 - půdorys hřiště, stávající stav</t>
  </si>
  <si>
    <t>2,10                        "pod stáv. beton. plochou</t>
  </si>
  <si>
    <t>113107130</t>
  </si>
  <si>
    <t>Odstranění podkladu z betonu prostého tl 100 mm ručně</t>
  </si>
  <si>
    <t>-2838187</t>
  </si>
  <si>
    <t>Odstranění podkladů nebo krytů ručně s přemístěním hmot na skládku na vzdálenost do 3 m nebo s naložením na dopravní prostředek z betonu prostého, o tl. vrstvy do 100 mm</t>
  </si>
  <si>
    <t>2,10                        "stáv. beton. plocha</t>
  </si>
  <si>
    <t>3</t>
  </si>
  <si>
    <t>113107222</t>
  </si>
  <si>
    <t>Odstranění podkladu z kameniva drceného tl 200 mm strojně pl přes 200 m2</t>
  </si>
  <si>
    <t>-784052313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</si>
  <si>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</si>
  <si>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534,00                           "skladba S</t>
  </si>
  <si>
    <t>113107241.1</t>
  </si>
  <si>
    <t>Odstranění podkladů nebo krytů strojně plochy jednotlivě přes 200 m2 s přemístěním hmot na skládku na vzdálenost do 20 m nebo s naložením na dopravní prostředek živičných, o tl. vrstvy do 50 mm, vyztuženo KARI sítí</t>
  </si>
  <si>
    <t>-1920605810</t>
  </si>
  <si>
    <t>5</t>
  </si>
  <si>
    <t>113202111.1</t>
  </si>
  <si>
    <t>Vytrhání obrub s pryžovým povrchem s vybouráním lože, s přemístěním hmot na skládku na vzdálenost do 3 m nebo s naložením na dopravní prostředek z krajníků nebo obrubníků stojatých</t>
  </si>
  <si>
    <t>m</t>
  </si>
  <si>
    <t>-897860642</t>
  </si>
  <si>
    <t>8,365</t>
  </si>
  <si>
    <t>6</t>
  </si>
  <si>
    <t>113311121</t>
  </si>
  <si>
    <t>Odstranění geotextilií v komunikacích</t>
  </si>
  <si>
    <t>-1797553327</t>
  </si>
  <si>
    <t>Odstranění geosyntetik s uložením na vzdálenost do 20 m nebo naložením na dopravní prostředek geotextilie</t>
  </si>
  <si>
    <t>7</t>
  </si>
  <si>
    <t>11915-PC01</t>
  </si>
  <si>
    <t>Očištění opěrné stěny a oplocení od zeleně vč. likvidace zeleně u opěrné stěny</t>
  </si>
  <si>
    <t>-547326849</t>
  </si>
  <si>
    <t>Očištění opěrné stěny a oplocení od zeleně vč. likvidace zeleně u opěrné zdi</t>
  </si>
  <si>
    <t>5,50*33,30                "pohled na oplocení A</t>
  </si>
  <si>
    <t>6,00*33,30                "pohled na oplocení B</t>
  </si>
  <si>
    <t>6,00*16,00                "pohled na oplocení C</t>
  </si>
  <si>
    <t>6,00*16,00                 "pohled na oplocení D</t>
  </si>
  <si>
    <t>Součet</t>
  </si>
  <si>
    <t>8</t>
  </si>
  <si>
    <t>122251104</t>
  </si>
  <si>
    <t>Odkopávky a prokopávky nezapažené v hornině třídy těžitelnosti I, skupiny 3 objem do 500 m3 strojně</t>
  </si>
  <si>
    <t>m3</t>
  </si>
  <si>
    <t>-1175274964</t>
  </si>
  <si>
    <t>Odkopávky a prokopávky nezapažené strojně v hornině třídy těžitelnosti I skupiny 3 přes 100 do 500 m3</t>
  </si>
  <si>
    <t>původní tl. konstrukce hřiště 195 mm</t>
  </si>
  <si>
    <t>nová konstrukce 480 mm</t>
  </si>
  <si>
    <t>0,285*534,00</t>
  </si>
  <si>
    <t>9</t>
  </si>
  <si>
    <t>132153301</t>
  </si>
  <si>
    <t>Hloubení rýh pro sběrné a svodné drény rýhovačem hl do 1,0 m v hornině třídy těžitelnosti I a II, skupiny 1 až 4</t>
  </si>
  <si>
    <t>-242785543</t>
  </si>
  <si>
    <t>Hloubení rýh pro drény rýhovačem ve sklonu terénu do 15° v jakémkoliv množství, s úpravou do předepsaného spádu, v suchu, mokru i ve vodě sběrné i svodné DN do 200 v horninách třídy těžitelnosti I a II, skupiny 1 až 4 hloubky do 1 m</t>
  </si>
  <si>
    <t>návrh drenážního systému - D.1.1.4</t>
  </si>
  <si>
    <t>11,00*4                 "DN 100mm</t>
  </si>
  <si>
    <t>11,10*3+11,60      "dtto</t>
  </si>
  <si>
    <t>7,80*2                      "dtto</t>
  </si>
  <si>
    <t>33,80                       "DN 160</t>
  </si>
  <si>
    <t>10</t>
  </si>
  <si>
    <t>132212111</t>
  </si>
  <si>
    <t>Hloubení rýh š do 800 mm v soudržných horninách třídy těžitelnosti I, skupiny 3 ručně</t>
  </si>
  <si>
    <t>-8301678</t>
  </si>
  <si>
    <t>Hloubení rýh šířky do 800 mm ručně zapažených i nezapažených, s urovnáním dna do předepsaného profilu a spádu v hornině třídy těžitelnosti I skupiny 3 soudržných</t>
  </si>
  <si>
    <t>detail A - D.1.1.12</t>
  </si>
  <si>
    <t>0,42*0,94*1,17</t>
  </si>
  <si>
    <t>0,40*0,94*0,62</t>
  </si>
  <si>
    <t>11</t>
  </si>
  <si>
    <t>133212011</t>
  </si>
  <si>
    <t>Hloubení šachet v hornině třídy těžitelnosti I, skupiny 3, plocha výkopu do 4 m2 ručně</t>
  </si>
  <si>
    <t>-1027448075</t>
  </si>
  <si>
    <t>Hloubení šachet ručně zapažených i nezapažených v horninách třídy těžitelnosti I skupiny 3, půdorysná plocha výkopu do 4 m2</t>
  </si>
  <si>
    <t>0,50*0,50*0,15*4                     "pro sloupky nohejbal/tenis</t>
  </si>
  <si>
    <t>0,80*0,80*0,22*4</t>
  </si>
  <si>
    <t>12</t>
  </si>
  <si>
    <t>162751117</t>
  </si>
  <si>
    <t>Vodorovné přemístění do 10000 m výkopku/sypaniny z horniny třídy těžitelnosti I, skupiny 1 až 3</t>
  </si>
  <si>
    <t>248587547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</si>
  <si>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</si>
  <si>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152,19+15,69+0,695+0,713</t>
  </si>
  <si>
    <t>13</t>
  </si>
  <si>
    <t>171201231</t>
  </si>
  <si>
    <t>Poplatek za uložení zeminy a kamení na recyklační skládce (skládkovné) kód odpadu 17 05 04</t>
  </si>
  <si>
    <t>t</t>
  </si>
  <si>
    <t>-1540082465</t>
  </si>
  <si>
    <t>Poplatek za uložení stavebního odpadu na recyklační skládce (skládkovné) zeminy a kamení zatříděného do Katalogu odpadů pod kódem 17 05 04</t>
  </si>
  <si>
    <t>169,288*1,85</t>
  </si>
  <si>
    <t>14</t>
  </si>
  <si>
    <t>174111101</t>
  </si>
  <si>
    <t>Zásyp jam, šachet rýh nebo kolem objektů sypaninou se zhutněním ručně</t>
  </si>
  <si>
    <t>-1796557146</t>
  </si>
  <si>
    <t>Zásyp sypaninou z jakékoliv horniny ručně s uložením výkopku ve vrstvách se zhutněním jam, šachet, rýh nebo kolem objektů v těchto vykopávkách</t>
  </si>
  <si>
    <t>0,80*0,80*0,22*4                   "pro sloupky nohejbal/tenis</t>
  </si>
  <si>
    <t>-0,50*0,50*0,22*4</t>
  </si>
  <si>
    <t>M</t>
  </si>
  <si>
    <t>58331200</t>
  </si>
  <si>
    <t>štěrkopísek netříděný zásypový</t>
  </si>
  <si>
    <t>226657823</t>
  </si>
  <si>
    <t>0,343*2,20</t>
  </si>
  <si>
    <t>16</t>
  </si>
  <si>
    <t>181912112</t>
  </si>
  <si>
    <t>Úprava pláně v hornině třídy těžitelnosti I, skupiny 3 se zhutněním ručně</t>
  </si>
  <si>
    <t>1355624426</t>
  </si>
  <si>
    <t>Úprava pláně vyrovnáním výškových rozdílů ručně v hornině třídy těžitelnosti I skupiny 3 se zhutněním</t>
  </si>
  <si>
    <t>2,10                   "pro skladbu S2</t>
  </si>
  <si>
    <t>17</t>
  </si>
  <si>
    <t>181951112</t>
  </si>
  <si>
    <t>Úprava pláně v hornině třídy těžitelnosti I, skupiny 1 až 3 se zhutněním strojně</t>
  </si>
  <si>
    <t>1692892749</t>
  </si>
  <si>
    <t>Úprava pláně vyrovnáním výškových rozdílů strojně v hornině třídy těžitelnosti I, skupiny 1 až 3 se zhutněním</t>
  </si>
  <si>
    <t>534,00                       "pro skladbu S1</t>
  </si>
  <si>
    <t>Zakládání</t>
  </si>
  <si>
    <t>18</t>
  </si>
  <si>
    <t>211571111.1</t>
  </si>
  <si>
    <t>Výplň kamenivem do rýh odvodňovacích žeber nebo trativodů  bez zhutnění, s úpravou povrchu výplně tříděným říčním štěrkem 16-22mm (alt. 8-16mm)</t>
  </si>
  <si>
    <t>450308982</t>
  </si>
  <si>
    <t>Výplň kamenivem do rýh odvodňovacích žeber nebo trativodů bez zhutnění, s úpravou povrchu výplně tříděným říčním štěrkem 16-22mm (alt. 8-16mm)</t>
  </si>
  <si>
    <t>0,30*0,365*11,00*4                 "DN 100mm</t>
  </si>
  <si>
    <t>0,30*0,365*(11,10*3+11,60)      "dtto</t>
  </si>
  <si>
    <t>0,30*0,365*7,80*2                      "dtto</t>
  </si>
  <si>
    <t>0,36*0,349*33,80                       "DN 160</t>
  </si>
  <si>
    <t>19</t>
  </si>
  <si>
    <t>212755214.1</t>
  </si>
  <si>
    <t>Trativody z drenážních trubek DN 100mm z PE černé barvy, s velkou vsakovací schopností (zvýšená plocha drenážních otvorů) bez lože, vč. tvarovek</t>
  </si>
  <si>
    <t>1354716708</t>
  </si>
  <si>
    <t>P</t>
  </si>
  <si>
    <t>Poznámka k položce:
Ceny jsou určeny pro uložení drenážních trubek do výkopu bez lože a obsypu</t>
  </si>
  <si>
    <t>zátky DN 100 - 10kusů</t>
  </si>
  <si>
    <t>připojovací T kus DN 160-200/DN 100 - 2 kusy</t>
  </si>
  <si>
    <t>odbočka DN 160"45° - 8 kusů</t>
  </si>
  <si>
    <t>redukce potrubí DN 125/DN 160 - 8 kusů</t>
  </si>
  <si>
    <t>redukce potrubí DN 100/DN 125 - 8 kusů</t>
  </si>
  <si>
    <t>11,00*4+11,10*3+11,60+7,80*2</t>
  </si>
  <si>
    <t>20</t>
  </si>
  <si>
    <t>212755216.1</t>
  </si>
  <si>
    <t>Trativody z drenážních trubek DN 160mm z PE černé barvy, s velkou vsakovací schopností (zvýšená plocha drenážních otvorů)  bez lože, vč. tvarovek</t>
  </si>
  <si>
    <t>-272313408</t>
  </si>
  <si>
    <t>Trativody z drenážních trubek DN 160mm z PE černé barvy, s velkou vsakovací schopností (zvýšená plocha drenážních otvorů) bez lože, vč. tvarovek</t>
  </si>
  <si>
    <t>Poznámka k položce:
 Ceny jsou určeny pro uložení drenážních trubek do výkopu bez lože a obsypu</t>
  </si>
  <si>
    <t>vč. zátky DN 160</t>
  </si>
  <si>
    <t>33,80</t>
  </si>
  <si>
    <t>213141111</t>
  </si>
  <si>
    <t>Zřízení vrstvy z geotextilie v rovině nebo ve sklonu do 1:5 š do 3 m</t>
  </si>
  <si>
    <t>769672925</t>
  </si>
  <si>
    <t>Zřízení vrstvy z geotextilie filtrační, separační, odvodňovací, ochranné, výztužné nebo protierozní v rovině nebo ve sklonu do 1:5, šířky do 3 m</t>
  </si>
  <si>
    <t>detail B - D.1.1.13</t>
  </si>
  <si>
    <t>0,40*16,00</t>
  </si>
  <si>
    <t>22</t>
  </si>
  <si>
    <t>69311081</t>
  </si>
  <si>
    <t>geotextilie netkaná separační, ochranná, filtrační, drenážní PES 300g/m2</t>
  </si>
  <si>
    <t>900236406</t>
  </si>
  <si>
    <t>0,40*16,00*1,1845</t>
  </si>
  <si>
    <t>23</t>
  </si>
  <si>
    <t>271572211</t>
  </si>
  <si>
    <t>Podsyp pod základové konstrukce se zhutněním z netříděného štěrkopísku</t>
  </si>
  <si>
    <t>1499739336</t>
  </si>
  <si>
    <t>Podsyp pod základové konstrukce se zhutněním a urovnáním povrchu ze štěrkopísku netříděného</t>
  </si>
  <si>
    <t>0,42*0,10*1,17</t>
  </si>
  <si>
    <t>0,40*0,10*0,62</t>
  </si>
  <si>
    <t>24</t>
  </si>
  <si>
    <t>274313611</t>
  </si>
  <si>
    <t>Základové pásy z betonu tř. C 16/20</t>
  </si>
  <si>
    <t>-100112257</t>
  </si>
  <si>
    <t>Základy z betonu prostého pasy betonu kamenem neprokládaného tř. C 16/20</t>
  </si>
  <si>
    <t>0,42*0,84*1,17</t>
  </si>
  <si>
    <t>0,40*0,84*0,62</t>
  </si>
  <si>
    <t>Mezisoučet</t>
  </si>
  <si>
    <t>0,621*0,50*0,05         "z 50% +5% betonáž do výkopu</t>
  </si>
  <si>
    <t>25</t>
  </si>
  <si>
    <t>274351121</t>
  </si>
  <si>
    <t>Zřízení bednění základových pasů rovného</t>
  </si>
  <si>
    <t>-1828284544</t>
  </si>
  <si>
    <t>Bednění základů pasů rovné zřízení</t>
  </si>
  <si>
    <t>0,50*(1,57+0,62)*2</t>
  </si>
  <si>
    <t>26</t>
  </si>
  <si>
    <t>274351122</t>
  </si>
  <si>
    <t>Odstranění bednění základových pasů rovného</t>
  </si>
  <si>
    <t>2116873079</t>
  </si>
  <si>
    <t>Bednění základů pasů rovné odstranění</t>
  </si>
  <si>
    <t>27</t>
  </si>
  <si>
    <t>275313611</t>
  </si>
  <si>
    <t>Základové patky z betonu tř. C 16/20</t>
  </si>
  <si>
    <t>1710735125</t>
  </si>
  <si>
    <t>Základy z betonu prostého patky a bloky z betonu kamenem neprokládaného tř. C 16/20</t>
  </si>
  <si>
    <t>patky kůlů pro volejbal/nohejbal, tenis</t>
  </si>
  <si>
    <t>0,63*0,50*0,50*4</t>
  </si>
  <si>
    <t>28</t>
  </si>
  <si>
    <t>275351121</t>
  </si>
  <si>
    <t>Zřízení bednění základových patek</t>
  </si>
  <si>
    <t>997634494</t>
  </si>
  <si>
    <t>Bednění základů patek zřízení</t>
  </si>
  <si>
    <t>0,63*(0,50+0,50)*2*4</t>
  </si>
  <si>
    <t>29</t>
  </si>
  <si>
    <t>275351122</t>
  </si>
  <si>
    <t>Odstranění bednění základových patek</t>
  </si>
  <si>
    <t>1786084467</t>
  </si>
  <si>
    <t>Bednění základů patek odstranění</t>
  </si>
  <si>
    <t>30</t>
  </si>
  <si>
    <t>275353102</t>
  </si>
  <si>
    <t>Bednění kotevních otvorů v základových patkách průřezu do 0,01 m2 hl 0,5 m</t>
  </si>
  <si>
    <t>kus</t>
  </si>
  <si>
    <t>664345497</t>
  </si>
  <si>
    <t>Bednění kotevních otvorů a prostupů v základových konstrukcích v patkách včetně polohového zajištění a odbednění, popř. ztraceného bednění z pletiva apod. průřezu do 0,01 m2, hl. přes 0,25 do 0,50 m</t>
  </si>
  <si>
    <t>detail D - D.1.1.15</t>
  </si>
  <si>
    <t>trubka PVC prům. 40mm</t>
  </si>
  <si>
    <t>4                       "pro sloupky nohejbal/tenis</t>
  </si>
  <si>
    <t>31</t>
  </si>
  <si>
    <t>275353122.1</t>
  </si>
  <si>
    <t>Bednění kotevních otvorů v základových patkách průřezu do 0,05 m2 hl 1 m</t>
  </si>
  <si>
    <t>-1361683691</t>
  </si>
  <si>
    <t>Bednění kotevních otvorů a prostupů v základových konstrukcích v patkách včetně polohového zajištění a odbednění, popř. ztraceného bednění z pletiva apod. průřezu přes 0,02 do 0,05 m2, hl. přes 0,50 do 1,00 m</t>
  </si>
  <si>
    <t>trubka PVC prům. 200mm</t>
  </si>
  <si>
    <t>32</t>
  </si>
  <si>
    <t>278311042</t>
  </si>
  <si>
    <t>Zálivka kotevních otvorů z betonu tř. C 16/20 objemu do 0,10 m3</t>
  </si>
  <si>
    <t>1518459986</t>
  </si>
  <si>
    <t>Zálivka kotevních otvorů z betonu bez zvýšených nároků na prostředí tř. C 16/20 při objemu jednoho otvoru přes 0,02 do 0,10 m3</t>
  </si>
  <si>
    <t>Pi*(0,10)^2*0,48*4                 "nohejbal/tenis</t>
  </si>
  <si>
    <t>-Pi*(0,05)^2*0,48*4</t>
  </si>
  <si>
    <t>Svislé a kompletní konstrukce</t>
  </si>
  <si>
    <t>33</t>
  </si>
  <si>
    <t>311321817</t>
  </si>
  <si>
    <t>Nosná zeď ze ŽB pohledového tř. C 20/25 bez výztuže</t>
  </si>
  <si>
    <t>-412943053</t>
  </si>
  <si>
    <t>Nadzákladové zdi z betonu železového (bez výztuže) nosné pohledového (v přírodní barvě drtí a přísad) tř. C 20/25</t>
  </si>
  <si>
    <t>0,30*0,64*0,435</t>
  </si>
  <si>
    <t>34</t>
  </si>
  <si>
    <t>311351121</t>
  </si>
  <si>
    <t>Zřízení oboustranného bednění nosných nadzákladových zdí</t>
  </si>
  <si>
    <t>-37354216</t>
  </si>
  <si>
    <t>Bednění nadzákladových zdí nosných rovné oboustranné za každou stranu zřízení</t>
  </si>
  <si>
    <t>0,64*(0,30+0,435)*2</t>
  </si>
  <si>
    <t>35</t>
  </si>
  <si>
    <t>311351122</t>
  </si>
  <si>
    <t>Odstranění oboustranného bednění nosných nadzákladových zdí</t>
  </si>
  <si>
    <t>649388823</t>
  </si>
  <si>
    <t>Bednění nadzákladových zdí nosných rovné oboustranné za každou stranu odstranění</t>
  </si>
  <si>
    <t>36</t>
  </si>
  <si>
    <t>312351911</t>
  </si>
  <si>
    <t>Příplatek k cenám bednění výplňových nadzákladových zdí za pohledový beton</t>
  </si>
  <si>
    <t>-959659091</t>
  </si>
  <si>
    <t>Bednění nadzákladových zdí výplňových Příplatek k cenám za pohledový beton</t>
  </si>
  <si>
    <t>37</t>
  </si>
  <si>
    <t>338171121.1</t>
  </si>
  <si>
    <t>Montáž sloupků a vzpěr plotových ocelových trubkových nebo profilovaných výšky přes 2,60 m se zalitím cementovou maltou do vynechaných otvorů</t>
  </si>
  <si>
    <t>2001390873</t>
  </si>
  <si>
    <t>1                        "viz pohled na oplocení C</t>
  </si>
  <si>
    <t>38</t>
  </si>
  <si>
    <t>55342</t>
  </si>
  <si>
    <t>ocelový sloupek D 45/2 mm dl 3000mm</t>
  </si>
  <si>
    <t>161763886</t>
  </si>
  <si>
    <t>39</t>
  </si>
  <si>
    <t>33817-PC02</t>
  </si>
  <si>
    <t>Montáž sloupků a vzpěr plotových ocelových trubkových nebo profilovaných výšky přes 2,60 m vetknutím do stávající základové konstrukce</t>
  </si>
  <si>
    <t>1957844683</t>
  </si>
  <si>
    <t>1                        "viz pohled na oplocení A</t>
  </si>
  <si>
    <t>40</t>
  </si>
  <si>
    <t>553001</t>
  </si>
  <si>
    <t xml:space="preserve">Ocelový sloup  prům. 88,9/4mm, délky 6970mm, vč. kloboučku na vrchní část sloupku </t>
  </si>
  <si>
    <t>339155715</t>
  </si>
  <si>
    <t>viz pohledy na oplocení</t>
  </si>
  <si>
    <t>1                          "pohled A</t>
  </si>
  <si>
    <t>41</t>
  </si>
  <si>
    <t>348401240</t>
  </si>
  <si>
    <t>Montáž oplocení ze strojového pletiva bez napínacích drátů výšky do 4,0 m</t>
  </si>
  <si>
    <t>134678425</t>
  </si>
  <si>
    <t>Montáž oplocení z pletiva strojového bez napínacích drátů přes 2,0 do 4,0 m</t>
  </si>
  <si>
    <t>oplocení u vstup. schodiště - D.1.1.11</t>
  </si>
  <si>
    <t>1,27+4,32</t>
  </si>
  <si>
    <t>42</t>
  </si>
  <si>
    <t>313275</t>
  </si>
  <si>
    <t>pletivo drátěné plastifikované se čtvercovými oky prům. ok 40mm v 2000mm</t>
  </si>
  <si>
    <t>-1597250223</t>
  </si>
  <si>
    <t>(1,27+4,32)*2</t>
  </si>
  <si>
    <t>43</t>
  </si>
  <si>
    <t>348401240.1</t>
  </si>
  <si>
    <t>Montáž oplocení ze strojového pletiva bez napínacích drátů výšky přes 4,0 m</t>
  </si>
  <si>
    <t>-47976230</t>
  </si>
  <si>
    <t>Montáž oplocení z pletiva strojového bez napínacích drátů přes 4,0 m</t>
  </si>
  <si>
    <t>viz pohledy na oplocení - výkr. č. D.1.1.7 - 10</t>
  </si>
  <si>
    <t>33,80                             "pohled na oplocení A</t>
  </si>
  <si>
    <t>33,80                            "pohled na oplocení B</t>
  </si>
  <si>
    <t>16,50                             "pohled na oplocení C</t>
  </si>
  <si>
    <t>16,50                            "pohled na oplocení D</t>
  </si>
  <si>
    <t>44</t>
  </si>
  <si>
    <t>-1550651130</t>
  </si>
  <si>
    <t>9,145*3                            "pohled na oplocení A</t>
  </si>
  <si>
    <t>14,25*3</t>
  </si>
  <si>
    <t>10,35*2</t>
  </si>
  <si>
    <t>33,80*3                             "pohled na oplocení B</t>
  </si>
  <si>
    <t>16,50*3                             "pohled na oplocení C</t>
  </si>
  <si>
    <t>16,50*3                            "pohled na oplocení D</t>
  </si>
  <si>
    <t>291,85*0,05</t>
  </si>
  <si>
    <t>45</t>
  </si>
  <si>
    <t>348401350</t>
  </si>
  <si>
    <t>Rozvinutí, montáž a napnutí napínacího drátu na oplocení</t>
  </si>
  <si>
    <t>-112277465</t>
  </si>
  <si>
    <t>Montáž oplocení z pletiva rozvinutí, uchycení a napnutí drátu napínacího</t>
  </si>
  <si>
    <t>33,80*5+14,25+9,145                  "pohled na oplocení A</t>
  </si>
  <si>
    <t>33,80*7+8,30                                    "pohled na oplocení B</t>
  </si>
  <si>
    <t>16,50*7                                              "pohled na oplocení C</t>
  </si>
  <si>
    <t>16,50*7                                               "pohled na oplocení D</t>
  </si>
  <si>
    <t>1,27*4+3,50*4+1,40*3</t>
  </si>
  <si>
    <t>46</t>
  </si>
  <si>
    <t>15619100</t>
  </si>
  <si>
    <t>drát poplastovaný kruhový napínací 2,5/3,5mm</t>
  </si>
  <si>
    <t>226678967</t>
  </si>
  <si>
    <t>691,575*1,10</t>
  </si>
  <si>
    <t>47</t>
  </si>
  <si>
    <t>348401360</t>
  </si>
  <si>
    <t>Přiháčkování strojového pletiva k napínacímu drátu na oplocení</t>
  </si>
  <si>
    <t>-815754306</t>
  </si>
  <si>
    <t>Montáž oplocení z pletiva rozvinutí, uchycení a napnutí drátu přiháčkování pletiva k napínacímu drátu</t>
  </si>
  <si>
    <t>691,575</t>
  </si>
  <si>
    <t>48</t>
  </si>
  <si>
    <t>15619201</t>
  </si>
  <si>
    <t>drát poplastovaný kruhový vázací 2,0mm</t>
  </si>
  <si>
    <t>-545749768</t>
  </si>
  <si>
    <t>691,575*0,60</t>
  </si>
  <si>
    <t>49</t>
  </si>
  <si>
    <t>55301</t>
  </si>
  <si>
    <t>M+D vstupní branky 900/2200mm z jäklu 40/40/3mm, výplň poplastované pletivo, spodní část ocel. plech tl. 1,5mm</t>
  </si>
  <si>
    <t>1044312042</t>
  </si>
  <si>
    <t>50</t>
  </si>
  <si>
    <t>55302</t>
  </si>
  <si>
    <t>M+D vstupní branky 900/2200mm z jäklu 40/40/3mm, výplň poplastované pletivo</t>
  </si>
  <si>
    <t>-4293469</t>
  </si>
  <si>
    <t>M+D vstupní branky 110/2000mm z jäklu 40/40/3mm, výplň poplastované pletivo</t>
  </si>
  <si>
    <t>51</t>
  </si>
  <si>
    <t>55303</t>
  </si>
  <si>
    <t>M+D vstupní brány 2650/2200mm z jäklu 40/40/3mm, výplň poplastované pletivo</t>
  </si>
  <si>
    <t>-187127227</t>
  </si>
  <si>
    <t>1                        "viz pohled na oplocení B</t>
  </si>
  <si>
    <t>Komunikace</t>
  </si>
  <si>
    <t>52</t>
  </si>
  <si>
    <t>564211111</t>
  </si>
  <si>
    <t>Podklad nebo podsyp ze štěrkopísku ŠP tl 50 mm</t>
  </si>
  <si>
    <t>-1134905181</t>
  </si>
  <si>
    <t>Podklad nebo podsyp ze štěrkopísku ŠP s rozprostřením, vlhčením a zhutněním, po zhutnění tl. 50 mm</t>
  </si>
  <si>
    <t>Poznámka k položce:
frakce 0-22</t>
  </si>
  <si>
    <t>výkr. č. D.1.1.3 - půdorys hřiště</t>
  </si>
  <si>
    <t>2,10                            "skladba S2</t>
  </si>
  <si>
    <t>53</t>
  </si>
  <si>
    <t>564211111.1</t>
  </si>
  <si>
    <t>Podklad nebo podsyp ze štěrkopísku ŠP fr. 2/15 s rozprostřením, vlhčením a zhutněním, po zhutnění tl. 50 mm</t>
  </si>
  <si>
    <t>-638306825</t>
  </si>
  <si>
    <t>534,00                             "skladba S1</t>
  </si>
  <si>
    <t>54</t>
  </si>
  <si>
    <t>564710011.1</t>
  </si>
  <si>
    <t>Podklad z kameniva hrubého drceného vel. 8-16 mm tl 40 mm</t>
  </si>
  <si>
    <t>-545958111</t>
  </si>
  <si>
    <t>Podklad nebo kryt z kameniva hrubého drceného vel. 8-16 mm s rozprostřením a zhutněním, po zhutnění tl. 40 mm</t>
  </si>
  <si>
    <t>55</t>
  </si>
  <si>
    <t>564710111.1</t>
  </si>
  <si>
    <t>Podklad z kameniva hrubého drceného vel. 16-32 mm tl 40 mm</t>
  </si>
  <si>
    <t>-1084694862</t>
  </si>
  <si>
    <t>Podklad nebo kryt z kameniva hrubého drceného vel. 16-32 mm s rozprostřením a zhutněním, po zhutnění tl. 40 mm</t>
  </si>
  <si>
    <t>534,00                            "skladba S1</t>
  </si>
  <si>
    <t>56</t>
  </si>
  <si>
    <t>564761112</t>
  </si>
  <si>
    <t>Podklad z kameniva hrubého drceného vel. 32-63 mm tl 210 mm</t>
  </si>
  <si>
    <t>1582323182</t>
  </si>
  <si>
    <t>Podklad nebo kryt z kameniva hrubého drceného vel. 32-63 mm s rozprostřením a zhutněním, po zhutnění tl. 210 mm</t>
  </si>
  <si>
    <t>170 - 250mm</t>
  </si>
  <si>
    <t>57</t>
  </si>
  <si>
    <t>564762111</t>
  </si>
  <si>
    <t>Podklad z vibrovaného štěrku VŠ tl 200 mm</t>
  </si>
  <si>
    <t>-202685657</t>
  </si>
  <si>
    <t>Podklad nebo kryt z vibrovaného štěrku VŠ s rozprostřením, vlhčením a zhutněním, po zhutnění tl. 200 mm</t>
  </si>
  <si>
    <t>Poznámka k položce:
-ŠTĚRKODRŤ FR.32-63 PROSYPANÁ ŠD 8-16,11-22</t>
  </si>
  <si>
    <t>58</t>
  </si>
  <si>
    <t>564801112.1</t>
  </si>
  <si>
    <t>Podklad z kameniva vel. 0-4 mm s rozprostřením a zhutněním, po zhutnění tl. 40 mm</t>
  </si>
  <si>
    <t>1011295314</t>
  </si>
  <si>
    <t>59</t>
  </si>
  <si>
    <t>576136121</t>
  </si>
  <si>
    <t>Asfaltový koberec otevřený AKO 8 (AKOJ) tl 40 mm š přes 3 m z modifikovaného asfaltu</t>
  </si>
  <si>
    <t>425049076</t>
  </si>
  <si>
    <t>Asfaltový koberec otevřený AKO 8 (AKOJ) s rozprostřením a se zhutněním z modifikovaného asfaltu v pruhu šířky přes 3 m, po zhutnění tl. 40 mm</t>
  </si>
  <si>
    <t>60</t>
  </si>
  <si>
    <t>576146321</t>
  </si>
  <si>
    <t>Asfaltový koberec otevřený AKO 16 (AKOH) tl 50 mm š přes 3 m z nemodifikovaného asfaltu</t>
  </si>
  <si>
    <t>-1515930664</t>
  </si>
  <si>
    <t>Asfaltový koberec otevřený AKO 16 (AKOH) s rozprostřením a se zhutněním z nemodifikovaného asfaltu v pruhu šířky přes 3 m, po zhutnění tl. 50 mm</t>
  </si>
  <si>
    <t>61</t>
  </si>
  <si>
    <t>57922-PC01</t>
  </si>
  <si>
    <t>Venkovní lité povrchy na asfaltový podklad - umělý vodopropustný PUR povrch tl. 10mm s certifikátem DIN 18035/6: typ C, prováděné strojně plochy přes 300 m2, dvě barvy (střed a výběhy) ostatní</t>
  </si>
  <si>
    <t>564566811</t>
  </si>
  <si>
    <t>62</t>
  </si>
  <si>
    <t>579291111</t>
  </si>
  <si>
    <t>Lajnování venkovního litého pryžového povrchu elastickým lakem v různé barevnosti</t>
  </si>
  <si>
    <t>165832480</t>
  </si>
  <si>
    <t>Venkovní lité pryžové povrchy - vodorovné značení (lajnování) dvousložkovým elastickým lakem</t>
  </si>
  <si>
    <t>461,00</t>
  </si>
  <si>
    <t>63</t>
  </si>
  <si>
    <t>596211110</t>
  </si>
  <si>
    <t>Kladení zámkové dlažby komunikací pro pěší tl 60 mm skupiny A pl do 50 m2</t>
  </si>
  <si>
    <t>-801479022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</si>
  <si>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</si>
  <si>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64</t>
  </si>
  <si>
    <t>59245015</t>
  </si>
  <si>
    <t>dlažba zámková tvaru I 200x165x60mm přírodní</t>
  </si>
  <si>
    <t>29674381</t>
  </si>
  <si>
    <t>2,10*0,03</t>
  </si>
  <si>
    <t>Úpravy povrchů, podlahy a osazování výplní</t>
  </si>
  <si>
    <t>65</t>
  </si>
  <si>
    <t>628195001</t>
  </si>
  <si>
    <t>Očištění zdiva nebo betonu zdí a valů před započetím oprav ručně</t>
  </si>
  <si>
    <t>1148835320</t>
  </si>
  <si>
    <t>65,50                       "pohled na oplocení A</t>
  </si>
  <si>
    <t>79,90                        "pohled na oplocení B</t>
  </si>
  <si>
    <t>13,50                        "pohled na oplocení C</t>
  </si>
  <si>
    <t>42,60                        "pohled na oplocení D</t>
  </si>
  <si>
    <t>66</t>
  </si>
  <si>
    <t>632451457.1</t>
  </si>
  <si>
    <t>Potěr pískocementový běžný  tl. přes 50 do 70 mm tř. C 30 vč. bednění</t>
  </si>
  <si>
    <t>1715574691</t>
  </si>
  <si>
    <t>Potěr pískocementový běžný tl. přes 50 do 70 mm tř. C 30 vč. bednění</t>
  </si>
  <si>
    <t>doplnění hlavy opěrmé zídky</t>
  </si>
  <si>
    <t>0,55*34,10</t>
  </si>
  <si>
    <t>0,40*(34,10+15,95*2)</t>
  </si>
  <si>
    <t>45,155*0,20</t>
  </si>
  <si>
    <t>67</t>
  </si>
  <si>
    <t>632451492</t>
  </si>
  <si>
    <t>Příplatek k potěrům za pálení do černa</t>
  </si>
  <si>
    <t>-1322862280</t>
  </si>
  <si>
    <t>Potěr pískocementový běžný Příplatek k cenám za pálení do černa</t>
  </si>
  <si>
    <t>Ostatní konstrukce a práce, bourání</t>
  </si>
  <si>
    <t>68</t>
  </si>
  <si>
    <t>916231213</t>
  </si>
  <si>
    <t>Osazení chodníkového obrubníku betonového stojatého s boční opěrou do lože z betonu prostého</t>
  </si>
  <si>
    <t>-1766531509</t>
  </si>
  <si>
    <t>Osazení chodníkového obrubníku betonového se zřízením lože, s vyplněním a zatřením spár cementovou maltou stojatého s boční opěrou z betonu prostého, do lože z betonu prostého</t>
  </si>
  <si>
    <t>8,365+1,00+1,15</t>
  </si>
  <si>
    <t>69</t>
  </si>
  <si>
    <t>59217017</t>
  </si>
  <si>
    <t>obrubník betonový chodníkový 1000x100x250mm</t>
  </si>
  <si>
    <t>1773684512</t>
  </si>
  <si>
    <t>(8,365+1,00+1,15)*1,02</t>
  </si>
  <si>
    <t>70</t>
  </si>
  <si>
    <t>916991121</t>
  </si>
  <si>
    <t>Lože pod obrubníky, krajníky nebo obruby z dlažebních kostek z betonu prostého</t>
  </si>
  <si>
    <t>-46130266</t>
  </si>
  <si>
    <t>Lože pod obrubníky, krajníky nebo obruby z dlažebních kostek z betonu prostého</t>
  </si>
  <si>
    <t>0,05*0,25*(8,365+1,00+1,15)</t>
  </si>
  <si>
    <t>71</t>
  </si>
  <si>
    <t>935112111</t>
  </si>
  <si>
    <t>Osazení příkopového žlabu do betonu tl 100 mm z betonových tvárnic š 500 mm</t>
  </si>
  <si>
    <t>-1606799207</t>
  </si>
  <si>
    <t>Osazení betonového příkopového žlabu s vyplněním a zatřením spár cementovou maltou s ložem tl. 100 mm z betonu prostého z betonových příkopových tvárnic šířky do 500 mm</t>
  </si>
  <si>
    <t>viz návrh drenážního systému . D.1.1.4</t>
  </si>
  <si>
    <t>1,00</t>
  </si>
  <si>
    <t>72</t>
  </si>
  <si>
    <t>592270</t>
  </si>
  <si>
    <t>Betonový odvodňovací žlab TBZ 50/50/13</t>
  </si>
  <si>
    <t>33924168</t>
  </si>
  <si>
    <t>2,00*1,01</t>
  </si>
  <si>
    <t>73</t>
  </si>
  <si>
    <t>935112911</t>
  </si>
  <si>
    <t>Příplatek ZKD tl 10 mm lože přes 100 mm u příkopového žlabu osazeného do betonu</t>
  </si>
  <si>
    <t>-663646248</t>
  </si>
  <si>
    <t>Osazení betonového příkopového žlabu s vyplněním a zatřením spár cementovou maltou Příplatek k cenám za každých dalších i započatých 10 mm tloušťky lože přes 100 mm</t>
  </si>
  <si>
    <t>návrh drenážního systému D.1.1.4</t>
  </si>
  <si>
    <t>0,60*1,00*2</t>
  </si>
  <si>
    <t>74</t>
  </si>
  <si>
    <t>93511-PC01</t>
  </si>
  <si>
    <t>M+D liniový odvodňovací žlab z polymerického betonu odolného vůči mrazu a posypovým solím, s třídou zatížení až C250, světlá šířka 100mm (viz pozn. k položce)</t>
  </si>
  <si>
    <t>-1469262648</t>
  </si>
  <si>
    <t>Poznámka k položce:
V ceně jsou započteny i náklady na předepsané obetonování a lože z betonu.
Liniový odvodňovací žlab délky 16m z polymerického betonu odolného vůči mrazu a posypovým solím, s třídou zatížení až C250, bez ostré hrany. Stavební šířka žlabu 130mm, stavební výška 130-230mm, světlá šířka 100mm. Žlabové linie budou vyskládány z tvarovek beze spádu dna a z tvarovek se spádem dna 0,5% směrem k systémové vpusti s kalovým košem, podle kladečského plánu. Systémová vpust je navržena s integrovaným těsněním pro vodotěsné napojení ke kanalizačnímu potrubí DN100. Žlaby budou opatřeny pozinkovaným můstkovým roštem třídy zatížení A15, s průřezem vtoku 280cm2/m, zajištěným šroubovou aretací. Vpust bude napojena pomocí kanalizačního potrubí PVC DN100, délka 770mm na hlavní svodný drén DN 160mm
Výpis materiálu- dle nabídky
- ACO Drain N100 - kombi stěna pro začátek/konec 1-20 - 2kusy
- ACO N100 vpust 50cm dlouhý tvar DN100, pro typ 0-20 - 1kus
- ACO N100-10.1 50cm žlab bez spádu - 1kus
- ACO N100-10.0 100cm žlab bez spádu - 1kus
- ACO N100-10 100cm žlab s 0,5% spádem - 2kusy
- ACO N100-9 100cm žlab s 0,5% spádem - 2kusy
- ACO N100-8 100cm žlab s 0,5% spádem - 2kusy
- ACO N100-7 100cm žlab s 0,5% spádem - 2kusy
- ACO N100-6 100cm žlab s 0,5% spádem - 2kusy
- ACO N100-5 100cm žlab s 0,5% spádem - 2kusy
- ACO N100-4 100cm žlab s 0,5% spádem - 2kusy
- ACO N100 rošt můstkový Zn 1,0m A15 - 15kusů
- ACO N100 rošt můstkový Zn 0,5m A15 - 2kusy
- ACO N100 aretace pro můstk. rošty 06303 a 06304 Zn - 32kusů
-  kanalizačního potrubí PVC DN100, délka 770mm</t>
  </si>
  <si>
    <t>výpis materiálu - viz pozn. k položce</t>
  </si>
  <si>
    <t>16,00</t>
  </si>
  <si>
    <t>75</t>
  </si>
  <si>
    <t>936104211</t>
  </si>
  <si>
    <t>Montáž odpadkového koše do betonové patky</t>
  </si>
  <si>
    <t>-143238549</t>
  </si>
  <si>
    <t>Poznámka k položce:
V ceně jsou započteny i náklady na zemní práce a betonovou patku</t>
  </si>
  <si>
    <t>76</t>
  </si>
  <si>
    <t>74910130</t>
  </si>
  <si>
    <t>koš odpadkový kovový kotvený, uzamykatelný v 885mm š 370mm obsah 60L</t>
  </si>
  <si>
    <t>-420145414</t>
  </si>
  <si>
    <t>77</t>
  </si>
  <si>
    <t>941111121</t>
  </si>
  <si>
    <t>Montáž lešení řadového trubkového lehkého s podlahami zatížení do 200 kg/m2 š do 1,2 m v do 10 m</t>
  </si>
  <si>
    <t>483354060</t>
  </si>
  <si>
    <t>Montáž lešení řadového trubkového lehkého pracovního s podlahami s provozním zatížením tř. 3 do 200 kg/m2 šířky tř. W09 přes 0,9 do 1,2 m, výšky do 10 m</t>
  </si>
  <si>
    <t>pro demontáž pletiva oplocení</t>
  </si>
  <si>
    <t>pro montáž pletiva oplocení</t>
  </si>
  <si>
    <t>pro nátěry sloupků</t>
  </si>
  <si>
    <t>78</t>
  </si>
  <si>
    <t>941111212</t>
  </si>
  <si>
    <t>Příplatek k lešení řadovému trubkovému lehkému s podlahami š 0,9 m v 25 m za první a ZKD den použití</t>
  </si>
  <si>
    <t>-1912012247</t>
  </si>
  <si>
    <t>Montáž lešení řadového trubkového lehkého pracovního s podlahami s provozním zatížením tř. 3 do 200 kg/m2 Příplatek za první a každý další den použití lešení k ceně -1112</t>
  </si>
  <si>
    <t xml:space="preserve">574,95*30                      "předpoklad 30 dní                    </t>
  </si>
  <si>
    <t>79</t>
  </si>
  <si>
    <t>941111821</t>
  </si>
  <si>
    <t>Demontáž lešení řadového trubkového lehkého s podlahami zatížení do 200 kg/m2 š do 1,2 m v do 10 m</t>
  </si>
  <si>
    <t>-402927748</t>
  </si>
  <si>
    <t>Demontáž lešení řadového trubkového lehkého pracovního s podlahami s provozním zatížením tř. 3 do 200 kg/m2 šířky tř. W09 přes 0,9 do 1,2 m, výšky do 10 m</t>
  </si>
  <si>
    <t>80</t>
  </si>
  <si>
    <t>95373-PC01</t>
  </si>
  <si>
    <t>M+D odtok dešťové vody v opěrné zídce - novodurová trubka DN 30mm, dl. 400mm vloženo do vyvrtaného otvoru v opěr. zídce</t>
  </si>
  <si>
    <t>-895562595</t>
  </si>
  <si>
    <t>0,40*10</t>
  </si>
  <si>
    <t>81</t>
  </si>
  <si>
    <t>961044111</t>
  </si>
  <si>
    <t>Bourání základů z betonu prostého</t>
  </si>
  <si>
    <t>-1360365416</t>
  </si>
  <si>
    <t>Bourání základů z betonu prostého</t>
  </si>
  <si>
    <t>vč. ocel. pouzder</t>
  </si>
  <si>
    <t>0,50*0,50*0,70*2</t>
  </si>
  <si>
    <t>82</t>
  </si>
  <si>
    <t>962042321</t>
  </si>
  <si>
    <t>Bourání zdiva nadzákladového z betonu prostého přes 1 m3</t>
  </si>
  <si>
    <t>-759489582</t>
  </si>
  <si>
    <t>Bourání zdiva z betonu prostého nadzákladového objemu přes 1 m3</t>
  </si>
  <si>
    <t>u vstupu na hřiště z ulice Hroznová</t>
  </si>
  <si>
    <t>vč. základu</t>
  </si>
  <si>
    <t>0,55*(0,45+0,80)*2,145</t>
  </si>
  <si>
    <t>83</t>
  </si>
  <si>
    <t>96508-PC01</t>
  </si>
  <si>
    <t xml:space="preserve">Bourání podlah litých povrchů polyuretanových tl do 10 mm </t>
  </si>
  <si>
    <t>1303185002</t>
  </si>
  <si>
    <t>84</t>
  </si>
  <si>
    <t>966008221</t>
  </si>
  <si>
    <t>Bourání betonového nebo polymerbetonového odvodňovacího žlabu š do 200 mm</t>
  </si>
  <si>
    <t>537871187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</si>
  <si>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</si>
  <si>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85</t>
  </si>
  <si>
    <t>966071721</t>
  </si>
  <si>
    <t>Bourání sloupků a vzpěr plotových ocelových do 2,5 m odřezáním</t>
  </si>
  <si>
    <t>-1289723999</t>
  </si>
  <si>
    <t>Bourání plotových sloupků a vzpěr ocelových trubkových nebo profilovaných výšky do 2,50 m odřezáním</t>
  </si>
  <si>
    <t>2                             "pohled na oplocení C</t>
  </si>
  <si>
    <t>86</t>
  </si>
  <si>
    <t>966071721.1</t>
  </si>
  <si>
    <t>Bourání plotových sloupků a vzpěr ocelových trubkových nebo profilovaných výšky přes 2,50 m odřezáním</t>
  </si>
  <si>
    <t>1922855015</t>
  </si>
  <si>
    <t>Poznámka k položce:
 V cenách jsou započteny i náklady na odklizení materiálu na vzdálenost do 20 m nebo naložení na dopravní prostředek.</t>
  </si>
  <si>
    <t>1                             "pohled na oplocení A</t>
  </si>
  <si>
    <t>87</t>
  </si>
  <si>
    <t>966071823.1</t>
  </si>
  <si>
    <t>Rozebrání oplocení z drátěného pletiva se čtvercovými oky výšky přes 4,0 m</t>
  </si>
  <si>
    <t>1391476492</t>
  </si>
  <si>
    <t>Rozebrání oplocení z pletiva drátěného se čtvercovými oky, výšky přes 4,0 m</t>
  </si>
  <si>
    <t>Poznámka k položce:
V cenách jsou započteny i náklady na odklizení materiálu na vzdálenost do 20 m nebo naložení na dopravní prostředek</t>
  </si>
  <si>
    <t>88</t>
  </si>
  <si>
    <t>966073811</t>
  </si>
  <si>
    <t>Rozebrání vrat a vrátek k oplocení plochy do 6 m2</t>
  </si>
  <si>
    <t>-1885454416</t>
  </si>
  <si>
    <t>Rozebrání vrat a vrátek k oplocení plochy jednotlivě přes 2 do 6 m2</t>
  </si>
  <si>
    <t>1                               "pohled na oplocení A</t>
  </si>
  <si>
    <t>1                               "pohled na oplocení B</t>
  </si>
  <si>
    <t>1                                "pohled na oplocení C</t>
  </si>
  <si>
    <t>89</t>
  </si>
  <si>
    <t>97604-PC01</t>
  </si>
  <si>
    <t>Odsekání nesoudržné hlavy opěrné zídky cca 20% tl. do 100 mm</t>
  </si>
  <si>
    <t>228004930</t>
  </si>
  <si>
    <t>90</t>
  </si>
  <si>
    <t>977151111</t>
  </si>
  <si>
    <t>Jádrové vrty diamantovými korunkami do D 35 mm do stavebních materiálů</t>
  </si>
  <si>
    <t>-1015131755</t>
  </si>
  <si>
    <t>Jádrové vrty diamantovými korunkami do stavebních materiálů (železobetonu, betonu, cihel, obkladů, dlažeb, kamene) průměru do 35 mm</t>
  </si>
  <si>
    <t>91</t>
  </si>
  <si>
    <t>977151124</t>
  </si>
  <si>
    <t>Jádrové vrty diamantovými korunkami do D 180 mm do stavebních materiálů</t>
  </si>
  <si>
    <t>-499850013</t>
  </si>
  <si>
    <t>Jádrové vrty diamantovými korunkami do stavebních materiálů (železobetonu, betonu, cihel, obkladů, dlažeb, kamene) průměru přes 150 do 180 mm</t>
  </si>
  <si>
    <t>detail B -  D.1.1.13</t>
  </si>
  <si>
    <t>0,40</t>
  </si>
  <si>
    <t>92</t>
  </si>
  <si>
    <t>978036161</t>
  </si>
  <si>
    <t>Otlučení (osekání) cementových omítek vnějších ploch v rozsahu do 50 %</t>
  </si>
  <si>
    <t>-1528115218</t>
  </si>
  <si>
    <t>Otlučení cementových omítek vnějších ploch s vyškrabáním spar zdiva a s očištěním povrchu, v rozsahu přes 40 do 50 %</t>
  </si>
  <si>
    <t>93</t>
  </si>
  <si>
    <t>985131111</t>
  </si>
  <si>
    <t>Očištění ploch stěn, rubu kleneb a podlah tlakovou vodou</t>
  </si>
  <si>
    <t>-1693891773</t>
  </si>
  <si>
    <t>94</t>
  </si>
  <si>
    <t>98531-PC01</t>
  </si>
  <si>
    <t>Reprofilace uvolněných a odstraněných částí lícových stran opěrných stěn v tloušťkách 5-30mm, lokálně až 50mm (plný popis viz pozn. k položce)</t>
  </si>
  <si>
    <t>239608376</t>
  </si>
  <si>
    <t>Poznámka k položce:
Reprofilace (vyrovnání) uvolněných a odstraněných částí lícových stran opěrných stěn v tloušťkách 5-30mm, lokálně až 50mm. 
Je navržena opravná a reprofilační malta pro plošnou vrstvu tloušťky 5-30mm, lokálně až 50mm, vyztužená polypropylenovými vlákny sloužící jako výztuž. Odolává mrazovým cyklům a posypovým solím. Aplikace je možná i bez adhezního můstku na dostatečně navlhčený a řádně připravený podklad, nutno dodržet technologický postup výrobce.</t>
  </si>
  <si>
    <t>201,50*0,50            "cca 50%</t>
  </si>
  <si>
    <t>95</t>
  </si>
  <si>
    <t>985312-PC01</t>
  </si>
  <si>
    <t>Polymercementová stěrka v jedné vrstvě (tl. 1-4 mm) (zrnitost 0-0,5mm) sloužící pro vyrovnání nerovností a vyhlazení povrchů vnějších betonových stěn</t>
  </si>
  <si>
    <t>-546348384</t>
  </si>
  <si>
    <t>96</t>
  </si>
  <si>
    <t>985324111</t>
  </si>
  <si>
    <t>Impregnační nátěr betonu dvojnásobný (OS-A)</t>
  </si>
  <si>
    <t>-1342524726</t>
  </si>
  <si>
    <t>Ochranný nátěr betonu na bázi silanu impregnační dvojnásobný (OS-A)</t>
  </si>
  <si>
    <t>97</t>
  </si>
  <si>
    <t>99323-PC01</t>
  </si>
  <si>
    <t>M+D ochrana hrany zídky deskou z gumového SBR granulátu tl.20mm, která bude celoplošně přilepena alkaprénovým lepidlem (plný popis viz pozn. k položce)</t>
  </si>
  <si>
    <t>1516330935</t>
  </si>
  <si>
    <t>Poznámka k položce:
Horní hrana opěrných stěn (betonových zídek) směrem do hřiště bude opatřena nalepenou deskou z gumového SBR granulátu tl.20mm, která bude celoplošně přilepena alkaprénovým lepidlem určeným k lepení pryžových materiálů a betonu. Desky z SBR granulátu budou lepeny na rovný a čistý podklad, viz výkres D.1.1.18. Nutno dodržet technologický postup výrobce. Úprava hrany opěrných stěn je ve výkresové dokumentaci (výkresy D.1.1.7 - D.1.1.10) vyznačena modrou barvou.</t>
  </si>
  <si>
    <t>detail G - D.1.1.18</t>
  </si>
  <si>
    <t>83,20</t>
  </si>
  <si>
    <t>9.1</t>
  </si>
  <si>
    <t>Vybavení hřiště</t>
  </si>
  <si>
    <t>98</t>
  </si>
  <si>
    <t>PC-01</t>
  </si>
  <si>
    <t>M+D Souprava pro tenis /síť, sloupky, pouzdra, anténky/</t>
  </si>
  <si>
    <t>kpl</t>
  </si>
  <si>
    <t>-1773107652</t>
  </si>
  <si>
    <t>Souprava pro tenis /síť, sloupky, pouzdra, anténky/</t>
  </si>
  <si>
    <t>99</t>
  </si>
  <si>
    <t>PC-01a</t>
  </si>
  <si>
    <t>pouzdro pro osazení kůlu na tenis</t>
  </si>
  <si>
    <t>-1186095610</t>
  </si>
  <si>
    <t>100</t>
  </si>
  <si>
    <t>PC-02</t>
  </si>
  <si>
    <t>M+D Ocelový kůl na volejbal/nohejbal  vč. pouzdra pr. 89mm, výška 3,50m</t>
  </si>
  <si>
    <t>-1411042848</t>
  </si>
  <si>
    <t>M+D Ocelový kůl na volejbal/nohejbal vč. pouzdra pr. 89mm, výška 3,50m</t>
  </si>
  <si>
    <t>101</t>
  </si>
  <si>
    <t>PC-02a</t>
  </si>
  <si>
    <t>774673580</t>
  </si>
  <si>
    <t xml:space="preserve">pouzdro pro osazení kůlu na volejbal (nohejbal) </t>
  </si>
  <si>
    <t>102</t>
  </si>
  <si>
    <t>PC-03</t>
  </si>
  <si>
    <t>Síť pro volejbal/nohejbal</t>
  </si>
  <si>
    <t>1561144460</t>
  </si>
  <si>
    <t>103</t>
  </si>
  <si>
    <t>PC-04</t>
  </si>
  <si>
    <t>quick play sport fotbalová branka kickster elite 1,0x1,5 m</t>
  </si>
  <si>
    <t>1242557126</t>
  </si>
  <si>
    <t>104</t>
  </si>
  <si>
    <t>PC-05</t>
  </si>
  <si>
    <t>Házenkářská branka se sítí s kovovou konstrukcí vč. zabezpečení proti převržení kotvením do základ. patek</t>
  </si>
  <si>
    <t>1184117260</t>
  </si>
  <si>
    <t>Tréninková minibranka Professional 1,80 x 1,20 m vč. zabezpečení proti převržení</t>
  </si>
  <si>
    <t>105</t>
  </si>
  <si>
    <t>PC-06</t>
  </si>
  <si>
    <t>Fotbalová branka Q-Fold 1,8 x 1,2 m</t>
  </si>
  <si>
    <t>-1618664354</t>
  </si>
  <si>
    <t>106</t>
  </si>
  <si>
    <t>PC-07</t>
  </si>
  <si>
    <t>M+D Basketbalová deska + koš</t>
  </si>
  <si>
    <t>908613113</t>
  </si>
  <si>
    <t>M+D Basketbalová deska 112 x 72 cm + koš</t>
  </si>
  <si>
    <t>997</t>
  </si>
  <si>
    <t>Přesun sutě</t>
  </si>
  <si>
    <t>107</t>
  </si>
  <si>
    <t>997221551</t>
  </si>
  <si>
    <t>Vodorovná doprava suti ze sypkých materiálů do 1 km</t>
  </si>
  <si>
    <t>-1839813349</t>
  </si>
  <si>
    <t>Vodorovná doprava suti bez naložení, ale se složením a s hrubým urovnáním ze sypkých materiálů, na vzdálenost do 1 km</t>
  </si>
  <si>
    <t>108</t>
  </si>
  <si>
    <t>997221559</t>
  </si>
  <si>
    <t>Příplatek ZKD 1 km u vodorovné dopravy suti ze sypkých materiálů</t>
  </si>
  <si>
    <t>767560083</t>
  </si>
  <si>
    <t>Vodorovná doprava suti bez naložení, ale se složením a s hrubým urovnáním Příplatek k ceně za každý další i započatý 1 km přes 1 km</t>
  </si>
  <si>
    <t>244,15*9 'Přepočtené koeficientem množství</t>
  </si>
  <si>
    <t>109</t>
  </si>
  <si>
    <t>997013871</t>
  </si>
  <si>
    <t>Poplatek za uložení stavebního odpadu na recyklační skládce (skládkovné) směsného stavebního a demoličního kód odpadu  17 09 04</t>
  </si>
  <si>
    <t>-624492811</t>
  </si>
  <si>
    <t>Poplatek za uložení stavebního odpadu na recyklační skládce (skládkovné) směsného stavebního a demoličního zatříděného do Katalogu odpadů pod kódem 17 09 04</t>
  </si>
  <si>
    <t>244,15                        "celková hmotnost</t>
  </si>
  <si>
    <t>-(6,301+0,335++155,994+54,682)</t>
  </si>
  <si>
    <t>110</t>
  </si>
  <si>
    <t>997013813</t>
  </si>
  <si>
    <t>Poplatek za uložení na skládce (skládkovné) stavebního odpadu z plastických hmot kód odpadu 17 02 03</t>
  </si>
  <si>
    <t>-454893690</t>
  </si>
  <si>
    <t>Poplatek za uložení stavebního odpadu na skládce (skládkovné) z plastických hmot zatříděného do Katalogu odpadů pod kódem 17 02 03</t>
  </si>
  <si>
    <t>5,874+0,427            "pokyureta, geotextilie</t>
  </si>
  <si>
    <t>111</t>
  </si>
  <si>
    <t>997221861</t>
  </si>
  <si>
    <t>Poplatek za uložení stavebního odpadu na recyklační skládce (skládkovné) z prostého betonu pod kódem 17 01 01</t>
  </si>
  <si>
    <t>-533584455</t>
  </si>
  <si>
    <t>Poplatek za uložení stavebního odpadu na recyklační skládce (skládkovné) z prostého betonu zatříděného do Katalogu odpadů pod kódem 17 01 01</t>
  </si>
  <si>
    <t>0,335               "obrubníky</t>
  </si>
  <si>
    <t>112</t>
  </si>
  <si>
    <t>997221873</t>
  </si>
  <si>
    <t>-445660573</t>
  </si>
  <si>
    <t>0,63+0,504+154,86</t>
  </si>
  <si>
    <t>113</t>
  </si>
  <si>
    <t>997221875</t>
  </si>
  <si>
    <t>Poplatek za uložení stavebního odpadu na recyklační skládce (skládkovné) asfaltového bez obsahu dehtu zatříděného do Katalogu odpadů pod kódem 17 03 02</t>
  </si>
  <si>
    <t>1398491413</t>
  </si>
  <si>
    <t>54,682</t>
  </si>
  <si>
    <t>998</t>
  </si>
  <si>
    <t>Přesun hmot</t>
  </si>
  <si>
    <t>114</t>
  </si>
  <si>
    <t>998222012</t>
  </si>
  <si>
    <t>Přesun hmot pro tělovýchovné plochy</t>
  </si>
  <si>
    <t>438364406</t>
  </si>
  <si>
    <t>Přesun hmot pro tělovýchovné plochy dopravní vzdálenost do 200 m</t>
  </si>
  <si>
    <t>PSV</t>
  </si>
  <si>
    <t>Práce a dodávky PSV</t>
  </si>
  <si>
    <t>711</t>
  </si>
  <si>
    <t>Izolace proti vodě, vlhkosti a plynům</t>
  </si>
  <si>
    <t>115</t>
  </si>
  <si>
    <t>711161212</t>
  </si>
  <si>
    <t>Izolace proti zemní vlhkosti nopovou fólií svislá, nopek v 8,0 mm, tl do 0,6 mm</t>
  </si>
  <si>
    <t>-1957587384</t>
  </si>
  <si>
    <t>Izolace proti zemní vlhkosti a beztlakové vodě nopovými fóliemi na ploše svislé S vrstva ochranná, odvětrávací a drenážní výška nopku 8,0 mm, tl. fólie do 0,6 mm</t>
  </si>
  <si>
    <t>0,47*16,00</t>
  </si>
  <si>
    <t>116</t>
  </si>
  <si>
    <t>998711101</t>
  </si>
  <si>
    <t>Přesun hmot tonážní pro izolace proti vodě, vlhkosti a plynům v objektech výšky do 6 m</t>
  </si>
  <si>
    <t>-679736933</t>
  </si>
  <si>
    <t>Přesun hmot pro izolace proti vodě, vlhkosti a plynům stanovený z hmotnosti přesunovaného materiálu vodorovná dopravní vzdálenost do 50 m v objektech výšky do 6 m</t>
  </si>
  <si>
    <t>767</t>
  </si>
  <si>
    <t>Konstrukce zámečnické</t>
  </si>
  <si>
    <t>117</t>
  </si>
  <si>
    <t>76799-PC01</t>
  </si>
  <si>
    <t>M+D nastavení sloupků oplocení u vstupního schodiště (ocel. trubka ptům. cca 50mm, dl. 870mm) vč. ocel. víčka</t>
  </si>
  <si>
    <t>-2127101368</t>
  </si>
  <si>
    <t>118</t>
  </si>
  <si>
    <t>76799-PC02</t>
  </si>
  <si>
    <t>kg</t>
  </si>
  <si>
    <t>-953999116</t>
  </si>
  <si>
    <t>M+D jäkl 15/30/1,50mm pro přikotvení pletiva oplocení v dolní části</t>
  </si>
  <si>
    <t>90,90*0,911</t>
  </si>
  <si>
    <t>119</t>
  </si>
  <si>
    <t>998767101</t>
  </si>
  <si>
    <t>Přesun hmot tonážní pro zámečnické konstrukce v objektech v do 6 m</t>
  </si>
  <si>
    <t>-355709538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</si>
  <si>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</si>
  <si>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</si>
  <si>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</si>
  <si>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120</t>
  </si>
  <si>
    <t>783301303</t>
  </si>
  <si>
    <t>Bezoplachové odrezivění zámečnických konstrukcí</t>
  </si>
  <si>
    <t>-1528551315</t>
  </si>
  <si>
    <t>Příprava podkladu zámečnických konstrukcí před provedením nátěru odrezivění odrezovačem bezoplachovým</t>
  </si>
  <si>
    <t>sloupky oplocení</t>
  </si>
  <si>
    <t>2*Pi*0,0425*4,00*2              "pohled A</t>
  </si>
  <si>
    <t>2*Pi*0,0425*4,21</t>
  </si>
  <si>
    <t>2*Pi*0,0425*4,41</t>
  </si>
  <si>
    <t>2*Pi*0,0425*4,61</t>
  </si>
  <si>
    <t>2*Pi*0,0425*4,81</t>
  </si>
  <si>
    <t>2*Pi*0,0425*5,00</t>
  </si>
  <si>
    <t>2*Pi*0,0425*5,20</t>
  </si>
  <si>
    <t>2*Pi*0,0425*5,39</t>
  </si>
  <si>
    <t>2*Pi*0,0425*5,59</t>
  </si>
  <si>
    <t>2*Pi*0,0425*5,95*3</t>
  </si>
  <si>
    <t>2*Pi*0,0425*5,75</t>
  </si>
  <si>
    <t>2*Pi*0,025*(4,80+6,30)           "vzpěry</t>
  </si>
  <si>
    <t>2*Pi*0,0425*5,74*9              "pohled B</t>
  </si>
  <si>
    <t>2*Pi*0,0425*6,26*4</t>
  </si>
  <si>
    <t>2*Pi*0,025*6,30*2               "vzpěry</t>
  </si>
  <si>
    <t>2*Pi*0,0425*5,56*6              "pohled C</t>
  </si>
  <si>
    <t>2*Pi*0,025*(6,10+5,70)      "vzpěry</t>
  </si>
  <si>
    <t>2*Pi*0,0225*1,80                  "rozpěra</t>
  </si>
  <si>
    <t>2*Pi*0,0425*5,56*5              "pohled D</t>
  </si>
  <si>
    <t>2*Pi*0,025*(6,10+6,20)      "vzpěry</t>
  </si>
  <si>
    <t>2,60*2         "stávající ocel. konstrukce baskedbal. koše</t>
  </si>
  <si>
    <t>2*Pi*0,025*(1,80*3+1,94)      "oplocení u vstup schodiště</t>
  </si>
  <si>
    <t xml:space="preserve">2*Pi*0,025*5,50                  "madlo </t>
  </si>
  <si>
    <t>121</t>
  </si>
  <si>
    <t>783306807</t>
  </si>
  <si>
    <t>Odstranění nátěru ze zámečnických konstrukcí odstraňovačem nátěrů</t>
  </si>
  <si>
    <t>1319754140</t>
  </si>
  <si>
    <t>Odstranění nátěrů ze zámečnických konstrukcí odstraňovačem nátěrů s obroušením</t>
  </si>
  <si>
    <t>122</t>
  </si>
  <si>
    <t>783314203</t>
  </si>
  <si>
    <t>Základní antikorozní jednonásobný syntetický samozákladující nátěr zámečnických konstrukcí</t>
  </si>
  <si>
    <t>-1413005972</t>
  </si>
  <si>
    <t>Základní antikorozní nátěr zámečnických konstrukcí jednonásobný syntetický samozákladující</t>
  </si>
  <si>
    <t>2*Pi*0,0425*5,95*4</t>
  </si>
  <si>
    <t>2*Pi*0,0225*3,00                  "nový sloupek</t>
  </si>
  <si>
    <t>2*Pi*0,025*(2,65*3+1,94)      "oplocení u vstup schodiště</t>
  </si>
  <si>
    <t>0,09*90,90                             "jäkl 15/30</t>
  </si>
  <si>
    <t>123</t>
  </si>
  <si>
    <t>783315103</t>
  </si>
  <si>
    <t>Mezinátěr jednonásobný syntetický samozákladující zámečnických konstrukcí</t>
  </si>
  <si>
    <t>1821272250</t>
  </si>
  <si>
    <t>Mezinátěr zámečnických konstrukcí jednonásobný syntetický samozákladující</t>
  </si>
  <si>
    <t>124</t>
  </si>
  <si>
    <t>783317105</t>
  </si>
  <si>
    <t>Krycí jednonásobný syntetický samozákladující nátěr zámečnických konstrukcí</t>
  </si>
  <si>
    <t>26610627</t>
  </si>
  <si>
    <t>Krycí nátěr (email) zámečnických konstrukcí jednonásobný syntetický samozákladující</t>
  </si>
  <si>
    <t>125</t>
  </si>
  <si>
    <t>783801201</t>
  </si>
  <si>
    <t>Obroušení omítek před provedením nátěru</t>
  </si>
  <si>
    <t>1326498703</t>
  </si>
  <si>
    <t>Příprava podkladu omítek před provedením nátěru obroušení</t>
  </si>
  <si>
    <t>201,50*0,50          "cca 50% plochy</t>
  </si>
  <si>
    <t>VRN</t>
  </si>
  <si>
    <t>Vedlejší rozpočtové náklady</t>
  </si>
  <si>
    <t>VRN1</t>
  </si>
  <si>
    <t>Průzkumné, geodetické a projektové práce</t>
  </si>
  <si>
    <t>126</t>
  </si>
  <si>
    <t>011002000</t>
  </si>
  <si>
    <t>Průzkumné práce - vytýčení inženýrských sítí</t>
  </si>
  <si>
    <t>Kč</t>
  </si>
  <si>
    <t>1024</t>
  </si>
  <si>
    <t>543698136</t>
  </si>
  <si>
    <t>128</t>
  </si>
  <si>
    <t>013254000</t>
  </si>
  <si>
    <t>Dokumentace skutečného provedení stavby - 3x vyhotovení v tištěné podobě, 1x elektronicky ve formátu  PDF</t>
  </si>
  <si>
    <t>851123628</t>
  </si>
  <si>
    <t>Dokumentace skutečného provedení stavby - 3x vyhotovení v tištěné podobě, 1x elektronicky ve formátu PDF</t>
  </si>
  <si>
    <t xml:space="preserve">Poznámka k položce:
Poznámka k položce:
Dokumentace skutečného provedení v rozsahu dle platné vyhlášky na dokumentaci staveb v počtu dle SOD a VOP (3 x papírově a 1 x elektronicky ve formátu PDF)
</t>
  </si>
  <si>
    <t>VRN3</t>
  </si>
  <si>
    <t>Zařízení staveniště</t>
  </si>
  <si>
    <t>129</t>
  </si>
  <si>
    <t>031002000</t>
  </si>
  <si>
    <t>Zařízení staveniště, provoz a  zrušení zařízení staveniště</t>
  </si>
  <si>
    <t>1451164438</t>
  </si>
  <si>
    <t>Zařízení staveniště, provoz a zrušení zařízení staveniště</t>
  </si>
  <si>
    <t>Poznámka k položce:
Poznámka k položce: 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</t>
  </si>
  <si>
    <t>VRN4</t>
  </si>
  <si>
    <t>Inženýrská činnost</t>
  </si>
  <si>
    <t>130</t>
  </si>
  <si>
    <t>043103001</t>
  </si>
  <si>
    <t>Náklady na provedení zkoušek, revizí a měření</t>
  </si>
  <si>
    <t>-605664137</t>
  </si>
  <si>
    <t>Poznámka k položce:
Poznámka k položce:
Náklady na provedení zkoušek, revizí a měření, které jsou vyžadovány v  technických normách a dalších předpisech ve vztahu k prováděným pracím, dodávkám a službám.</t>
  </si>
  <si>
    <t>131</t>
  </si>
  <si>
    <t>045203000</t>
  </si>
  <si>
    <t>Inženýrská činnost zkoušky a ostatní měření monitoring kompletační a koordinační činnost kompletační činnost</t>
  </si>
  <si>
    <t>218193225</t>
  </si>
  <si>
    <t>21-SO045-02 - SO 02 Úprava svahu</t>
  </si>
  <si>
    <t xml:space="preserve">    4 - Vodorovné konstrukce</t>
  </si>
  <si>
    <t>122211101</t>
  </si>
  <si>
    <t>Odkopávky a prokopávky v hornině třídy těžitelnosti I, skupiny 3 ručně</t>
  </si>
  <si>
    <t>-1223285760</t>
  </si>
  <si>
    <t>Odkopávky a prokopávky ručně zapažené i nezapažené v hornině třídy těžitelnosti I skupiny 3</t>
  </si>
  <si>
    <t>výkr. č. D.2.1.2 - půdorys</t>
  </si>
  <si>
    <t>řez A - D.2.1.3</t>
  </si>
  <si>
    <t>1,70*0,55*0,5*13,70</t>
  </si>
  <si>
    <t>1,70*0,55*13,70</t>
  </si>
  <si>
    <t>0,90*0,40*0,5*13,70</t>
  </si>
  <si>
    <t>1,60*0,70*0,5*13,70</t>
  </si>
  <si>
    <t>-581893371</t>
  </si>
  <si>
    <t>0,25*1,10*13,70</t>
  </si>
  <si>
    <t>0,50*1,05*13,70</t>
  </si>
  <si>
    <t>0,36*16,30</t>
  </si>
  <si>
    <t>1332-PC01</t>
  </si>
  <si>
    <t>Provedení sondy - ověření základových konstrukcí přilehlé budovy ZŠ za asistence statika</t>
  </si>
  <si>
    <t>719139192</t>
  </si>
  <si>
    <t>151101201</t>
  </si>
  <si>
    <t>Zřízení příložného pažení stěn výkopu hl do 4 m</t>
  </si>
  <si>
    <t>2141509914</t>
  </si>
  <si>
    <t>Zřízení pažení stěn výkopu bez rozepření nebo vzepření příložné, hloubky do 4 m</t>
  </si>
  <si>
    <t>1,20*13,68</t>
  </si>
  <si>
    <t>151101211</t>
  </si>
  <si>
    <t>Odstranění příložného pažení stěn hl do 4 m</t>
  </si>
  <si>
    <t>1625889108</t>
  </si>
  <si>
    <t>Odstranění pažení stěn výkopu bez rozepření nebo vzepření s uložením pažin na vzdálenost do 3 m od okraje výkopu příložné, hloubky do 4 m</t>
  </si>
  <si>
    <t>617543693</t>
  </si>
  <si>
    <t>29,353+16,829</t>
  </si>
  <si>
    <t>-838399377</t>
  </si>
  <si>
    <t>46,182*1,85</t>
  </si>
  <si>
    <t>181411133</t>
  </si>
  <si>
    <t>Založení parkového trávníku výsevem plochy do 1000 m2 ve svahu do 1:1</t>
  </si>
  <si>
    <t>-1689909237</t>
  </si>
  <si>
    <t>Založení trávníku na půdě předem připravené plochy do 1000 m2 výsevem včetně utažení parkového na svahu přes 1:2 do 1:1</t>
  </si>
  <si>
    <t>1,70*14,00</t>
  </si>
  <si>
    <t>00572100</t>
  </si>
  <si>
    <t>osivo jetelotráva intenzivní víceletá</t>
  </si>
  <si>
    <t>-1553701278</t>
  </si>
  <si>
    <t>1,70*14,00*0,025</t>
  </si>
  <si>
    <t>-1148543083</t>
  </si>
  <si>
    <t>1,60*13,70</t>
  </si>
  <si>
    <t>16,30</t>
  </si>
  <si>
    <t>182112121</t>
  </si>
  <si>
    <t>Svahování v zářezech v hornině třídy těžitelnosti I, skupiny 3 ručně</t>
  </si>
  <si>
    <t>3441190</t>
  </si>
  <si>
    <t>Svahování trvalých svahů do projektovaných profilů ručně s potřebným přemístěním výkopku při svahování v zářezech v hornině třídy těžitelnosti I skupiny 3</t>
  </si>
  <si>
    <t>182311123</t>
  </si>
  <si>
    <t>Rozprostření ornice ve svahu přes 1:5 tl vrstvy do 200 mm ručně</t>
  </si>
  <si>
    <t>-980913921</t>
  </si>
  <si>
    <t>Rozprostření a urovnání ornice ve svahu sklonu přes 1:5 ručně při souvislé ploše, tl. vrstvy do 200 mm</t>
  </si>
  <si>
    <t>10364101</t>
  </si>
  <si>
    <t>zemina pro terénní úpravy -  ornice</t>
  </si>
  <si>
    <t>-2126556687</t>
  </si>
  <si>
    <t>0,10*1,70*14,00*1,50</t>
  </si>
  <si>
    <t>271532211.1</t>
  </si>
  <si>
    <t>Podsyp pod základové konstrukce se zhutněním a urovnáním povrchu ze štěrkodrti, frakce 0 - 63 mm</t>
  </si>
  <si>
    <t>-506624316</t>
  </si>
  <si>
    <t>půdorys - D.2.1.2</t>
  </si>
  <si>
    <t>0,15*1,10*13,68</t>
  </si>
  <si>
    <t>0,15*0,50*13,68</t>
  </si>
  <si>
    <t>274313511</t>
  </si>
  <si>
    <t>Základové pásy z betonu tř. C 12/15</t>
  </si>
  <si>
    <t>2076413090</t>
  </si>
  <si>
    <t>Základy z betonu prostého pasy betonu kamenem neprokládaného tř. C 12/15</t>
  </si>
  <si>
    <t>0,10*1,10*13,68</t>
  </si>
  <si>
    <t>0,10*0,50*13,68</t>
  </si>
  <si>
    <t>274321611</t>
  </si>
  <si>
    <t>Základové pasy ze ŽB bez zvýšených nároků na prostředí tř. C 30/37</t>
  </si>
  <si>
    <t>300635024</t>
  </si>
  <si>
    <t>Základy z betonu železového (bez výztuže) pasy z betonu bez zvláštních nároků na prostředí tř. C 30/37</t>
  </si>
  <si>
    <t>1,60*0,80*0,5*13,68</t>
  </si>
  <si>
    <t>0,50*0,80*13,68</t>
  </si>
  <si>
    <t>2108958568</t>
  </si>
  <si>
    <t>0,80*13,68</t>
  </si>
  <si>
    <t>1,60*0,80*0,5*2</t>
  </si>
  <si>
    <t>0,80*(0,50+13,68)*2</t>
  </si>
  <si>
    <t>1202190437</t>
  </si>
  <si>
    <t>274362021</t>
  </si>
  <si>
    <t>Výztuž základových pasů svařovanými sítěmi Kari</t>
  </si>
  <si>
    <t>-915697543</t>
  </si>
  <si>
    <t>Výztuž základů pasů ze svařovaných sítí z drátů typu KARI</t>
  </si>
  <si>
    <t>(0,60+1,65+0,70)*13,68*3,08*1,20/1000</t>
  </si>
  <si>
    <t>Vodorovné konstrukce</t>
  </si>
  <si>
    <t>434311115.1</t>
  </si>
  <si>
    <t>Schodišťové stupně dusané na desku z betonu tř. C 30/37 vč.  přehlazení s poprášením cementem pro konečnou úpravu</t>
  </si>
  <si>
    <t>2094408248</t>
  </si>
  <si>
    <t>Schodišťové stupně dusané na desku z betonu tř. C 30/37 vč. přehlazení s poprášením cementem pro konečnou úpravu</t>
  </si>
  <si>
    <t>13,68*2</t>
  </si>
  <si>
    <t>434351141</t>
  </si>
  <si>
    <t>Zřízení bednění stupňů přímočarých schodišť</t>
  </si>
  <si>
    <t>857803707</t>
  </si>
  <si>
    <t>Bednění stupňů betonovaných na podstupňové desce nebo na terénu půdorysně přímočarých zřízení</t>
  </si>
  <si>
    <t>(0,40+0,80)*13,68*2</t>
  </si>
  <si>
    <t>434351142</t>
  </si>
  <si>
    <t>Odstranění bednění stupňů přímočarých schodišť</t>
  </si>
  <si>
    <t>-51765833</t>
  </si>
  <si>
    <t>Bednění stupňů betonovaných na podstupňové desce nebo na terénu půdorysně přímočarých odstranění</t>
  </si>
  <si>
    <t>-521462537</t>
  </si>
  <si>
    <t>16,30                           "skladba S2</t>
  </si>
  <si>
    <t>1898037108</t>
  </si>
  <si>
    <t>-1784522970</t>
  </si>
  <si>
    <t>-991665981</t>
  </si>
  <si>
    <t>16,30*0,02</t>
  </si>
  <si>
    <t>-1118402640</t>
  </si>
  <si>
    <t>6,385</t>
  </si>
  <si>
    <t>1189098389</t>
  </si>
  <si>
    <t>6,385*1,02</t>
  </si>
  <si>
    <t>-592332752</t>
  </si>
  <si>
    <t>0,05*0,25*6,385</t>
  </si>
  <si>
    <t>9360-PC01</t>
  </si>
  <si>
    <t>M+D lavičkový sedák z plastového recyklátu 150/30/2mm , délka 2,00m, barva hnědá</t>
  </si>
  <si>
    <t>-1734102345</t>
  </si>
  <si>
    <t>výkr. č. D.2.1.4 - detail A</t>
  </si>
  <si>
    <t>56,00</t>
  </si>
  <si>
    <t>953312122</t>
  </si>
  <si>
    <t>Vložky do svislých dilatačních spár z extrudovaných polystyrénových desek tl 20 mm</t>
  </si>
  <si>
    <t>805873401</t>
  </si>
  <si>
    <t>Vložky svislé do dilatačních spár z polystyrenových desek extrudovaných včetně dodání a osazení, v jakémkoliv zdivu přes 10 do 20 mm</t>
  </si>
  <si>
    <t>0,80*0,40*0,5*2*2</t>
  </si>
  <si>
    <t>0,80*0,50*2</t>
  </si>
  <si>
    <t>9539-PC01</t>
  </si>
  <si>
    <t>M+D žárově zinkovaný jäkl 25/25/3mm, dl. 310mm, kotveno do betonu pomocí chemických kotev, plastová víčla</t>
  </si>
  <si>
    <t>1106761924</t>
  </si>
  <si>
    <t>plastová víčla - 392kusů</t>
  </si>
  <si>
    <t>196</t>
  </si>
  <si>
    <t>1423308937</t>
  </si>
  <si>
    <t>-1416581518</t>
  </si>
  <si>
    <t>-137262756</t>
  </si>
  <si>
    <t>-2115921456</t>
  </si>
  <si>
    <t>041002000</t>
  </si>
  <si>
    <t>Dozory (asistence statika při provádění sondy)</t>
  </si>
  <si>
    <t>1874511047</t>
  </si>
  <si>
    <t>-1102921549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</si>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</sst>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21-SO045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ZŠ Hroznová 1 - Rekonstrukce školního hřiště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ZŠ Hroznová 1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5. 5. 2021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Brno, Dominikánská 264/2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ARCHITEKTI A90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37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'21-SO045-01 - SO 01 Víceú...'!J30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'21-SO045-01 - SO 01 Víceú...'!P97</f>
        <v>0</v>
      </c>
      <c r="AV55" s="122">
        <f>'21-SO045-01 - SO 01 Víceú...'!J33</f>
        <v>0</v>
      </c>
      <c r="AW55" s="122">
        <f>'21-SO045-01 - SO 01 Víceú...'!J34</f>
        <v>0</v>
      </c>
      <c r="AX55" s="122">
        <f>'21-SO045-01 - SO 01 Víceú...'!J35</f>
        <v>0</v>
      </c>
      <c r="AY55" s="122">
        <f>'21-SO045-01 - SO 01 Víceú...'!J36</f>
        <v>0</v>
      </c>
      <c r="AZ55" s="122">
        <f>'21-SO045-01 - SO 01 Víceú...'!F33</f>
        <v>0</v>
      </c>
      <c r="BA55" s="122">
        <f>'21-SO045-01 - SO 01 Víceú...'!F34</f>
        <v>0</v>
      </c>
      <c r="BB55" s="122">
        <f>'21-SO045-01 - SO 01 Víceú...'!F35</f>
        <v>0</v>
      </c>
      <c r="BC55" s="122">
        <f>'21-SO045-01 - SO 01 Víceú...'!F36</f>
        <v>0</v>
      </c>
      <c r="BD55" s="124">
        <f>'21-SO045-01 - SO 01 Víceú...'!F37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37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'21-SO045-02 - SO 02 Úprav...'!J30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'21-SO045-02 - SO 02 Úprav...'!P90</f>
        <v>0</v>
      </c>
      <c r="AV56" s="127">
        <f>'21-SO045-02 - SO 02 Úprav...'!J33</f>
        <v>0</v>
      </c>
      <c r="AW56" s="127">
        <f>'21-SO045-02 - SO 02 Úprav...'!J34</f>
        <v>0</v>
      </c>
      <c r="AX56" s="127">
        <f>'21-SO045-02 - SO 02 Úprav...'!J35</f>
        <v>0</v>
      </c>
      <c r="AY56" s="127">
        <f>'21-SO045-02 - SO 02 Úprav...'!J36</f>
        <v>0</v>
      </c>
      <c r="AZ56" s="127">
        <f>'21-SO045-02 - SO 02 Úprav...'!F33</f>
        <v>0</v>
      </c>
      <c r="BA56" s="127">
        <f>'21-SO045-02 - SO 02 Úprav...'!F34</f>
        <v>0</v>
      </c>
      <c r="BB56" s="127">
        <f>'21-SO045-02 - SO 02 Úprav...'!F35</f>
        <v>0</v>
      </c>
      <c r="BC56" s="127">
        <f>'21-SO045-02 - SO 02 Úprav...'!F36</f>
        <v>0</v>
      </c>
      <c r="BD56" s="129">
        <f>'21-SO045-02 - SO 02 Úprav...'!F37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21-SO045-01 - SO 01 Víceú...'!C2" display="/"/>
    <hyperlink ref="A56" location="'21-SO045-02 - SO 02 Úpra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Hroznová 1 - Rekonstrukce školního hřiště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5. 5. 2021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89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ROUND((SUM(BE97:BE741)),2)</f>
        <v>0</v>
      </c>
      <c r="G33" s="40"/>
      <c r="H33" s="40"/>
      <c r="I33" s="150">
        <v>0.21</v>
      </c>
      <c r="J33" s="149">
        <f>ROUND(((SUM(BE97:BE741))*I33),2)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ROUND((SUM(BF97:BF741)),2)</f>
        <v>0</v>
      </c>
      <c r="G34" s="40"/>
      <c r="H34" s="40"/>
      <c r="I34" s="150">
        <v>0.15</v>
      </c>
      <c r="J34" s="149">
        <f>ROUND(((SUM(BF97:BF741))*I34),2)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ROUND((SUM(BG97:BG741)),2)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ROUND((SUM(BH97:BH741)),2)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ROUND((SUM(BI97:BI741)),2)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Hroznová 1 - Rekonstrukce školního hřiště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21-SO045-01 - SO 01 Víceúčelové hřiště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ZŠ Hroznová 1</v>
      </c>
      <c r="G52" s="42"/>
      <c r="H52" s="42"/>
      <c r="I52" s="34" t="s">
        <v>23</v>
      </c>
      <c r="J52" s="74" t="str">
        <f>IF(J12="","",J12)</f>
        <v>5. 5. 2021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Brno, Dominikánská 264/2</v>
      </c>
      <c r="G54" s="42"/>
      <c r="H54" s="42"/>
      <c r="I54" s="34" t="s">
        <v>31</v>
      </c>
      <c r="J54" s="38" t="str">
        <f>E21</f>
        <v>ARCHITEKTI A90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Votavová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J98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95</v>
      </c>
      <c r="E61" s="176"/>
      <c r="F61" s="176"/>
      <c r="G61" s="176"/>
      <c r="H61" s="176"/>
      <c r="I61" s="176"/>
      <c r="J61" s="177">
        <f>J99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96</v>
      </c>
      <c r="E62" s="176"/>
      <c r="F62" s="176"/>
      <c r="G62" s="176"/>
      <c r="H62" s="176"/>
      <c r="I62" s="176"/>
      <c r="J62" s="177">
        <f>J175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97</v>
      </c>
      <c r="E63" s="176"/>
      <c r="F63" s="176"/>
      <c r="G63" s="176"/>
      <c r="H63" s="176"/>
      <c r="I63" s="176"/>
      <c r="J63" s="177">
        <f>J261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</v>
      </c>
      <c r="E64" s="176"/>
      <c r="F64" s="176"/>
      <c r="G64" s="176"/>
      <c r="H64" s="176"/>
      <c r="I64" s="176"/>
      <c r="J64" s="177">
        <f>J344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99</v>
      </c>
      <c r="E65" s="176"/>
      <c r="F65" s="176"/>
      <c r="G65" s="176"/>
      <c r="H65" s="176"/>
      <c r="I65" s="176"/>
      <c r="J65" s="177">
        <f>J402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100</v>
      </c>
      <c r="E66" s="176"/>
      <c r="F66" s="176"/>
      <c r="G66" s="176"/>
      <c r="H66" s="176"/>
      <c r="I66" s="176"/>
      <c r="J66" s="177">
        <f>J422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101</v>
      </c>
      <c r="E67" s="176"/>
      <c r="F67" s="176"/>
      <c r="G67" s="176"/>
      <c r="H67" s="176"/>
      <c r="I67" s="176"/>
      <c r="J67" s="177">
        <f>J582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102</v>
      </c>
      <c r="E68" s="176"/>
      <c r="F68" s="176"/>
      <c r="G68" s="176"/>
      <c r="H68" s="176"/>
      <c r="I68" s="176"/>
      <c r="J68" s="177">
        <f>J608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103</v>
      </c>
      <c r="E69" s="176"/>
      <c r="F69" s="176"/>
      <c r="G69" s="176"/>
      <c r="H69" s="176"/>
      <c r="I69" s="176"/>
      <c r="J69" s="177">
        <f>J631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104</v>
      </c>
      <c r="E70" s="170"/>
      <c r="F70" s="170"/>
      <c r="G70" s="170"/>
      <c r="H70" s="170"/>
      <c r="I70" s="170"/>
      <c r="J70" s="171">
        <f>J634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105</v>
      </c>
      <c r="E71" s="176"/>
      <c r="F71" s="176"/>
      <c r="G71" s="176"/>
      <c r="H71" s="176"/>
      <c r="I71" s="176"/>
      <c r="J71" s="177">
        <f>J635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106</v>
      </c>
      <c r="E72" s="176"/>
      <c r="F72" s="176"/>
      <c r="G72" s="176"/>
      <c r="H72" s="176"/>
      <c r="I72" s="176"/>
      <c r="J72" s="177">
        <f>J642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107</v>
      </c>
      <c r="E73" s="176"/>
      <c r="F73" s="176"/>
      <c r="G73" s="176"/>
      <c r="H73" s="176"/>
      <c r="I73" s="176"/>
      <c r="J73" s="177">
        <f>J651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7"/>
      <c r="C74" s="168"/>
      <c r="D74" s="169" t="s">
        <v>108</v>
      </c>
      <c r="E74" s="170"/>
      <c r="F74" s="170"/>
      <c r="G74" s="170"/>
      <c r="H74" s="170"/>
      <c r="I74" s="170"/>
      <c r="J74" s="171">
        <f>J725</f>
        <v>0</v>
      </c>
      <c r="K74" s="168"/>
      <c r="L74" s="172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3"/>
      <c r="C75" s="174"/>
      <c r="D75" s="175" t="s">
        <v>109</v>
      </c>
      <c r="E75" s="176"/>
      <c r="F75" s="176"/>
      <c r="G75" s="176"/>
      <c r="H75" s="176"/>
      <c r="I75" s="176"/>
      <c r="J75" s="177">
        <f>J726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110</v>
      </c>
      <c r="E76" s="176"/>
      <c r="F76" s="176"/>
      <c r="G76" s="176"/>
      <c r="H76" s="176"/>
      <c r="I76" s="176"/>
      <c r="J76" s="177">
        <f>J732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111</v>
      </c>
      <c r="E77" s="176"/>
      <c r="F77" s="176"/>
      <c r="G77" s="176"/>
      <c r="H77" s="176"/>
      <c r="I77" s="176"/>
      <c r="J77" s="177">
        <f>J736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112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62" t="str">
        <f>E7</f>
        <v>ZŠ Hroznová 1 - Rekonstrukce školního hřiště</v>
      </c>
      <c r="F87" s="34"/>
      <c r="G87" s="34"/>
      <c r="H87" s="34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87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21-SO045-01 - SO 01 Víceúčelové hřiště</v>
      </c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F12</f>
        <v>ZŠ Hroznová 1</v>
      </c>
      <c r="G91" s="42"/>
      <c r="H91" s="42"/>
      <c r="I91" s="34" t="s">
        <v>23</v>
      </c>
      <c r="J91" s="74" t="str">
        <f>IF(J12="","",J12)</f>
        <v>5. 5. 2021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25</v>
      </c>
      <c r="D93" s="42"/>
      <c r="E93" s="42"/>
      <c r="F93" s="29" t="str">
        <f>E15</f>
        <v>Statutární město Brno, Dominikánská 264/2</v>
      </c>
      <c r="G93" s="42"/>
      <c r="H93" s="42"/>
      <c r="I93" s="34" t="s">
        <v>31</v>
      </c>
      <c r="J93" s="38" t="str">
        <f>E21</f>
        <v>ARCHITEKTI A90 S.R.O.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IF(E18="","",E18)</f>
        <v>Vyplň údaj</v>
      </c>
      <c r="G94" s="42"/>
      <c r="H94" s="42"/>
      <c r="I94" s="34" t="s">
        <v>34</v>
      </c>
      <c r="J94" s="38" t="str">
        <f>E24</f>
        <v>Votavová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79"/>
      <c r="B96" s="180"/>
      <c r="C96" s="181" t="s">
        <v>113</v>
      </c>
      <c r="D96" s="182" t="s">
        <v>57</v>
      </c>
      <c r="E96" s="182" t="s">
        <v>53</v>
      </c>
      <c r="F96" s="182" t="s">
        <v>54</v>
      </c>
      <c r="G96" s="182" t="s">
        <v>114</v>
      </c>
      <c r="H96" s="182" t="s">
        <v>115</v>
      </c>
      <c r="I96" s="182" t="s">
        <v>116</v>
      </c>
      <c r="J96" s="182" t="s">
        <v>92</v>
      </c>
      <c r="K96" s="183" t="s">
        <v>117</v>
      </c>
      <c r="L96" s="184"/>
      <c r="M96" s="94" t="s">
        <v>19</v>
      </c>
      <c r="N96" s="95" t="s">
        <v>42</v>
      </c>
      <c r="O96" s="95" t="s">
        <v>118</v>
      </c>
      <c r="P96" s="95" t="s">
        <v>119</v>
      </c>
      <c r="Q96" s="95" t="s">
        <v>120</v>
      </c>
      <c r="R96" s="95" t="s">
        <v>121</v>
      </c>
      <c r="S96" s="95" t="s">
        <v>122</v>
      </c>
      <c r="T96" s="96" t="s">
        <v>123</v>
      </c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</row>
    <row r="97" spans="1:63" s="2" customFormat="1" ht="22.8" customHeight="1">
      <c r="A97" s="40"/>
      <c r="B97" s="41"/>
      <c r="C97" s="101" t="s">
        <v>124</v>
      </c>
      <c r="D97" s="42"/>
      <c r="E97" s="42"/>
      <c r="F97" s="42"/>
      <c r="G97" s="42"/>
      <c r="H97" s="42"/>
      <c r="I97" s="42"/>
      <c r="J97" s="185">
        <f>BK97</f>
        <v>0</v>
      </c>
      <c r="K97" s="42"/>
      <c r="L97" s="46"/>
      <c r="M97" s="97"/>
      <c r="N97" s="186"/>
      <c r="O97" s="98"/>
      <c r="P97" s="187">
        <f>P98+P634+P725</f>
        <v>0</v>
      </c>
      <c r="Q97" s="98"/>
      <c r="R97" s="187">
        <f>R98+R634+R725</f>
        <v>576.4794414300001</v>
      </c>
      <c r="S97" s="98"/>
      <c r="T97" s="188">
        <f>T98+T634+T725</f>
        <v>244.14984399999997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93</v>
      </c>
      <c r="BK97" s="189">
        <f>BK98+BK634+BK725</f>
        <v>0</v>
      </c>
    </row>
    <row r="98" spans="1:63" s="12" customFormat="1" ht="25.9" customHeight="1">
      <c r="A98" s="12"/>
      <c r="B98" s="190"/>
      <c r="C98" s="191"/>
      <c r="D98" s="192" t="s">
        <v>71</v>
      </c>
      <c r="E98" s="193" t="s">
        <v>125</v>
      </c>
      <c r="F98" s="193" t="s">
        <v>126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P99+P175+P261+P344+P402+P422+P582+P608+P631</f>
        <v>0</v>
      </c>
      <c r="Q98" s="198"/>
      <c r="R98" s="199">
        <f>R99+R175+R261+R344+R402+R422+R582+R608+R631</f>
        <v>576.34057095</v>
      </c>
      <c r="S98" s="198"/>
      <c r="T98" s="200">
        <f>T99+T175+T261+T344+T402+T422+T582+T608+T631</f>
        <v>244.14984399999997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80</v>
      </c>
      <c r="AT98" s="202" t="s">
        <v>71</v>
      </c>
      <c r="AU98" s="202" t="s">
        <v>72</v>
      </c>
      <c r="AY98" s="201" t="s">
        <v>127</v>
      </c>
      <c r="BK98" s="203">
        <f>BK99+BK175+BK261+BK344+BK402+BK422+BK582+BK608+BK631</f>
        <v>0</v>
      </c>
    </row>
    <row r="99" spans="1:63" s="12" customFormat="1" ht="22.8" customHeight="1">
      <c r="A99" s="12"/>
      <c r="B99" s="190"/>
      <c r="C99" s="191"/>
      <c r="D99" s="192" t="s">
        <v>71</v>
      </c>
      <c r="E99" s="204" t="s">
        <v>80</v>
      </c>
      <c r="F99" s="204" t="s">
        <v>128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SUM(P100:P174)</f>
        <v>0</v>
      </c>
      <c r="Q99" s="198"/>
      <c r="R99" s="199">
        <f>SUM(R100:R174)</f>
        <v>0.755</v>
      </c>
      <c r="S99" s="198"/>
      <c r="T99" s="200">
        <f>SUM(T100:T174)</f>
        <v>211.43739999999997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80</v>
      </c>
      <c r="AT99" s="202" t="s">
        <v>71</v>
      </c>
      <c r="AU99" s="202" t="s">
        <v>80</v>
      </c>
      <c r="AY99" s="201" t="s">
        <v>127</v>
      </c>
      <c r="BK99" s="203">
        <f>SUM(BK100:BK174)</f>
        <v>0</v>
      </c>
    </row>
    <row r="100" spans="1:65" s="2" customFormat="1" ht="12">
      <c r="A100" s="40"/>
      <c r="B100" s="41"/>
      <c r="C100" s="206" t="s">
        <v>80</v>
      </c>
      <c r="D100" s="206" t="s">
        <v>129</v>
      </c>
      <c r="E100" s="207" t="s">
        <v>130</v>
      </c>
      <c r="F100" s="208" t="s">
        <v>131</v>
      </c>
      <c r="G100" s="209" t="s">
        <v>132</v>
      </c>
      <c r="H100" s="210">
        <v>2.1</v>
      </c>
      <c r="I100" s="211"/>
      <c r="J100" s="212">
        <f>ROUND(I100*H100,2)</f>
        <v>0</v>
      </c>
      <c r="K100" s="208" t="s">
        <v>133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0.3</v>
      </c>
      <c r="T100" s="216">
        <f>S100*H100</f>
        <v>0.63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134</v>
      </c>
      <c r="AT100" s="217" t="s">
        <v>129</v>
      </c>
      <c r="AU100" s="217" t="s">
        <v>82</v>
      </c>
      <c r="AY100" s="19" t="s">
        <v>127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134</v>
      </c>
      <c r="BM100" s="217" t="s">
        <v>135</v>
      </c>
    </row>
    <row r="101" spans="1:47" s="2" customFormat="1" ht="12">
      <c r="A101" s="40"/>
      <c r="B101" s="41"/>
      <c r="C101" s="42"/>
      <c r="D101" s="219" t="s">
        <v>136</v>
      </c>
      <c r="E101" s="42"/>
      <c r="F101" s="220" t="s">
        <v>137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136</v>
      </c>
      <c r="AU101" s="19" t="s">
        <v>82</v>
      </c>
    </row>
    <row r="102" spans="1:51" s="13" customFormat="1" ht="12">
      <c r="A102" s="13"/>
      <c r="B102" s="224"/>
      <c r="C102" s="225"/>
      <c r="D102" s="219" t="s">
        <v>138</v>
      </c>
      <c r="E102" s="226" t="s">
        <v>19</v>
      </c>
      <c r="F102" s="227" t="s">
        <v>139</v>
      </c>
      <c r="G102" s="225"/>
      <c r="H102" s="226" t="s">
        <v>19</v>
      </c>
      <c r="I102" s="228"/>
      <c r="J102" s="225"/>
      <c r="K102" s="225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138</v>
      </c>
      <c r="AU102" s="233" t="s">
        <v>82</v>
      </c>
      <c r="AV102" s="13" t="s">
        <v>80</v>
      </c>
      <c r="AW102" s="13" t="s">
        <v>33</v>
      </c>
      <c r="AX102" s="13" t="s">
        <v>72</v>
      </c>
      <c r="AY102" s="233" t="s">
        <v>127</v>
      </c>
    </row>
    <row r="103" spans="1:51" s="14" customFormat="1" ht="12">
      <c r="A103" s="14"/>
      <c r="B103" s="234"/>
      <c r="C103" s="235"/>
      <c r="D103" s="219" t="s">
        <v>138</v>
      </c>
      <c r="E103" s="236" t="s">
        <v>19</v>
      </c>
      <c r="F103" s="237" t="s">
        <v>140</v>
      </c>
      <c r="G103" s="235"/>
      <c r="H103" s="238">
        <v>2.1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138</v>
      </c>
      <c r="AU103" s="244" t="s">
        <v>82</v>
      </c>
      <c r="AV103" s="14" t="s">
        <v>82</v>
      </c>
      <c r="AW103" s="14" t="s">
        <v>33</v>
      </c>
      <c r="AX103" s="14" t="s">
        <v>80</v>
      </c>
      <c r="AY103" s="244" t="s">
        <v>127</v>
      </c>
    </row>
    <row r="104" spans="1:65" s="2" customFormat="1" ht="12">
      <c r="A104" s="40"/>
      <c r="B104" s="41"/>
      <c r="C104" s="206" t="s">
        <v>82</v>
      </c>
      <c r="D104" s="206" t="s">
        <v>129</v>
      </c>
      <c r="E104" s="207" t="s">
        <v>141</v>
      </c>
      <c r="F104" s="208" t="s">
        <v>142</v>
      </c>
      <c r="G104" s="209" t="s">
        <v>132</v>
      </c>
      <c r="H104" s="210">
        <v>2.1</v>
      </c>
      <c r="I104" s="211"/>
      <c r="J104" s="212">
        <f>ROUND(I104*H104,2)</f>
        <v>0</v>
      </c>
      <c r="K104" s="208" t="s">
        <v>133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0.24</v>
      </c>
      <c r="T104" s="216">
        <f>S104*H104</f>
        <v>0.504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134</v>
      </c>
      <c r="AT104" s="217" t="s">
        <v>129</v>
      </c>
      <c r="AU104" s="217" t="s">
        <v>82</v>
      </c>
      <c r="AY104" s="19" t="s">
        <v>127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134</v>
      </c>
      <c r="BM104" s="217" t="s">
        <v>143</v>
      </c>
    </row>
    <row r="105" spans="1:47" s="2" customFormat="1" ht="12">
      <c r="A105" s="40"/>
      <c r="B105" s="41"/>
      <c r="C105" s="42"/>
      <c r="D105" s="219" t="s">
        <v>136</v>
      </c>
      <c r="E105" s="42"/>
      <c r="F105" s="220" t="s">
        <v>144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136</v>
      </c>
      <c r="AU105" s="19" t="s">
        <v>82</v>
      </c>
    </row>
    <row r="106" spans="1:51" s="13" customFormat="1" ht="12">
      <c r="A106" s="13"/>
      <c r="B106" s="224"/>
      <c r="C106" s="225"/>
      <c r="D106" s="219" t="s">
        <v>138</v>
      </c>
      <c r="E106" s="226" t="s">
        <v>19</v>
      </c>
      <c r="F106" s="227" t="s">
        <v>139</v>
      </c>
      <c r="G106" s="225"/>
      <c r="H106" s="226" t="s">
        <v>19</v>
      </c>
      <c r="I106" s="228"/>
      <c r="J106" s="225"/>
      <c r="K106" s="225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138</v>
      </c>
      <c r="AU106" s="233" t="s">
        <v>82</v>
      </c>
      <c r="AV106" s="13" t="s">
        <v>80</v>
      </c>
      <c r="AW106" s="13" t="s">
        <v>33</v>
      </c>
      <c r="AX106" s="13" t="s">
        <v>72</v>
      </c>
      <c r="AY106" s="233" t="s">
        <v>127</v>
      </c>
    </row>
    <row r="107" spans="1:51" s="14" customFormat="1" ht="12">
      <c r="A107" s="14"/>
      <c r="B107" s="234"/>
      <c r="C107" s="235"/>
      <c r="D107" s="219" t="s">
        <v>138</v>
      </c>
      <c r="E107" s="236" t="s">
        <v>19</v>
      </c>
      <c r="F107" s="237" t="s">
        <v>145</v>
      </c>
      <c r="G107" s="235"/>
      <c r="H107" s="238">
        <v>2.1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138</v>
      </c>
      <c r="AU107" s="244" t="s">
        <v>82</v>
      </c>
      <c r="AV107" s="14" t="s">
        <v>82</v>
      </c>
      <c r="AW107" s="14" t="s">
        <v>33</v>
      </c>
      <c r="AX107" s="14" t="s">
        <v>80</v>
      </c>
      <c r="AY107" s="244" t="s">
        <v>127</v>
      </c>
    </row>
    <row r="108" spans="1:65" s="2" customFormat="1" ht="12">
      <c r="A108" s="40"/>
      <c r="B108" s="41"/>
      <c r="C108" s="206" t="s">
        <v>146</v>
      </c>
      <c r="D108" s="206" t="s">
        <v>129</v>
      </c>
      <c r="E108" s="207" t="s">
        <v>147</v>
      </c>
      <c r="F108" s="208" t="s">
        <v>148</v>
      </c>
      <c r="G108" s="209" t="s">
        <v>132</v>
      </c>
      <c r="H108" s="210">
        <v>534</v>
      </c>
      <c r="I108" s="211"/>
      <c r="J108" s="212">
        <f>ROUND(I108*H108,2)</f>
        <v>0</v>
      </c>
      <c r="K108" s="208" t="s">
        <v>133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0.29</v>
      </c>
      <c r="T108" s="216">
        <f>S108*H108</f>
        <v>154.85999999999999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134</v>
      </c>
      <c r="AT108" s="217" t="s">
        <v>129</v>
      </c>
      <c r="AU108" s="217" t="s">
        <v>82</v>
      </c>
      <c r="AY108" s="19" t="s">
        <v>127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134</v>
      </c>
      <c r="BM108" s="217" t="s">
        <v>149</v>
      </c>
    </row>
    <row r="109" spans="1:47" s="2" customFormat="1" ht="12">
      <c r="A109" s="40"/>
      <c r="B109" s="41"/>
      <c r="C109" s="42"/>
      <c r="D109" s="219" t="s">
        <v>136</v>
      </c>
      <c r="E109" s="42"/>
      <c r="F109" s="220" t="s">
        <v>150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136</v>
      </c>
      <c r="AU109" s="19" t="s">
        <v>82</v>
      </c>
    </row>
    <row r="110" spans="1:51" s="13" customFormat="1" ht="12">
      <c r="A110" s="13"/>
      <c r="B110" s="224"/>
      <c r="C110" s="225"/>
      <c r="D110" s="219" t="s">
        <v>138</v>
      </c>
      <c r="E110" s="226" t="s">
        <v>19</v>
      </c>
      <c r="F110" s="227" t="s">
        <v>139</v>
      </c>
      <c r="G110" s="225"/>
      <c r="H110" s="226" t="s">
        <v>19</v>
      </c>
      <c r="I110" s="228"/>
      <c r="J110" s="225"/>
      <c r="K110" s="225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138</v>
      </c>
      <c r="AU110" s="233" t="s">
        <v>82</v>
      </c>
      <c r="AV110" s="13" t="s">
        <v>80</v>
      </c>
      <c r="AW110" s="13" t="s">
        <v>33</v>
      </c>
      <c r="AX110" s="13" t="s">
        <v>72</v>
      </c>
      <c r="AY110" s="233" t="s">
        <v>127</v>
      </c>
    </row>
    <row r="111" spans="1:51" s="14" customFormat="1" ht="12">
      <c r="A111" s="14"/>
      <c r="B111" s="234"/>
      <c r="C111" s="235"/>
      <c r="D111" s="219" t="s">
        <v>138</v>
      </c>
      <c r="E111" s="236" t="s">
        <v>19</v>
      </c>
      <c r="F111" s="237" t="s">
        <v>151</v>
      </c>
      <c r="G111" s="235"/>
      <c r="H111" s="238">
        <v>534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138</v>
      </c>
      <c r="AU111" s="244" t="s">
        <v>82</v>
      </c>
      <c r="AV111" s="14" t="s">
        <v>82</v>
      </c>
      <c r="AW111" s="14" t="s">
        <v>33</v>
      </c>
      <c r="AX111" s="14" t="s">
        <v>80</v>
      </c>
      <c r="AY111" s="244" t="s">
        <v>127</v>
      </c>
    </row>
    <row r="112" spans="1:65" s="2" customFormat="1" ht="12">
      <c r="A112" s="40"/>
      <c r="B112" s="41"/>
      <c r="C112" s="206" t="s">
        <v>134</v>
      </c>
      <c r="D112" s="206" t="s">
        <v>129</v>
      </c>
      <c r="E112" s="207" t="s">
        <v>152</v>
      </c>
      <c r="F112" s="208" t="s">
        <v>153</v>
      </c>
      <c r="G112" s="209" t="s">
        <v>132</v>
      </c>
      <c r="H112" s="210">
        <v>534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0.1024</v>
      </c>
      <c r="T112" s="216">
        <f>S112*H112</f>
        <v>54.6816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134</v>
      </c>
      <c r="AT112" s="217" t="s">
        <v>129</v>
      </c>
      <c r="AU112" s="217" t="s">
        <v>82</v>
      </c>
      <c r="AY112" s="19" t="s">
        <v>127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134</v>
      </c>
      <c r="BM112" s="217" t="s">
        <v>154</v>
      </c>
    </row>
    <row r="113" spans="1:47" s="2" customFormat="1" ht="12">
      <c r="A113" s="40"/>
      <c r="B113" s="41"/>
      <c r="C113" s="42"/>
      <c r="D113" s="219" t="s">
        <v>136</v>
      </c>
      <c r="E113" s="42"/>
      <c r="F113" s="220" t="s">
        <v>153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136</v>
      </c>
      <c r="AU113" s="19" t="s">
        <v>82</v>
      </c>
    </row>
    <row r="114" spans="1:51" s="13" customFormat="1" ht="12">
      <c r="A114" s="13"/>
      <c r="B114" s="224"/>
      <c r="C114" s="225"/>
      <c r="D114" s="219" t="s">
        <v>138</v>
      </c>
      <c r="E114" s="226" t="s">
        <v>19</v>
      </c>
      <c r="F114" s="227" t="s">
        <v>139</v>
      </c>
      <c r="G114" s="225"/>
      <c r="H114" s="226" t="s">
        <v>19</v>
      </c>
      <c r="I114" s="228"/>
      <c r="J114" s="225"/>
      <c r="K114" s="225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138</v>
      </c>
      <c r="AU114" s="233" t="s">
        <v>82</v>
      </c>
      <c r="AV114" s="13" t="s">
        <v>80</v>
      </c>
      <c r="AW114" s="13" t="s">
        <v>33</v>
      </c>
      <c r="AX114" s="13" t="s">
        <v>72</v>
      </c>
      <c r="AY114" s="233" t="s">
        <v>127</v>
      </c>
    </row>
    <row r="115" spans="1:51" s="14" customFormat="1" ht="12">
      <c r="A115" s="14"/>
      <c r="B115" s="234"/>
      <c r="C115" s="235"/>
      <c r="D115" s="219" t="s">
        <v>138</v>
      </c>
      <c r="E115" s="236" t="s">
        <v>19</v>
      </c>
      <c r="F115" s="237" t="s">
        <v>151</v>
      </c>
      <c r="G115" s="235"/>
      <c r="H115" s="238">
        <v>534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138</v>
      </c>
      <c r="AU115" s="244" t="s">
        <v>82</v>
      </c>
      <c r="AV115" s="14" t="s">
        <v>82</v>
      </c>
      <c r="AW115" s="14" t="s">
        <v>33</v>
      </c>
      <c r="AX115" s="14" t="s">
        <v>80</v>
      </c>
      <c r="AY115" s="244" t="s">
        <v>127</v>
      </c>
    </row>
    <row r="116" spans="1:65" s="2" customFormat="1" ht="55.5" customHeight="1">
      <c r="A116" s="40"/>
      <c r="B116" s="41"/>
      <c r="C116" s="206" t="s">
        <v>155</v>
      </c>
      <c r="D116" s="206" t="s">
        <v>129</v>
      </c>
      <c r="E116" s="207" t="s">
        <v>156</v>
      </c>
      <c r="F116" s="208" t="s">
        <v>157</v>
      </c>
      <c r="G116" s="209" t="s">
        <v>158</v>
      </c>
      <c r="H116" s="210">
        <v>8.365</v>
      </c>
      <c r="I116" s="211"/>
      <c r="J116" s="212">
        <f>ROUND(I116*H116,2)</f>
        <v>0</v>
      </c>
      <c r="K116" s="208" t="s">
        <v>19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0.04</v>
      </c>
      <c r="T116" s="216">
        <f>S116*H116</f>
        <v>0.3346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134</v>
      </c>
      <c r="AT116" s="217" t="s">
        <v>129</v>
      </c>
      <c r="AU116" s="217" t="s">
        <v>82</v>
      </c>
      <c r="AY116" s="19" t="s">
        <v>127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134</v>
      </c>
      <c r="BM116" s="217" t="s">
        <v>159</v>
      </c>
    </row>
    <row r="117" spans="1:47" s="2" customFormat="1" ht="12">
      <c r="A117" s="40"/>
      <c r="B117" s="41"/>
      <c r="C117" s="42"/>
      <c r="D117" s="219" t="s">
        <v>136</v>
      </c>
      <c r="E117" s="42"/>
      <c r="F117" s="220" t="s">
        <v>157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136</v>
      </c>
      <c r="AU117" s="19" t="s">
        <v>82</v>
      </c>
    </row>
    <row r="118" spans="1:51" s="13" customFormat="1" ht="12">
      <c r="A118" s="13"/>
      <c r="B118" s="224"/>
      <c r="C118" s="225"/>
      <c r="D118" s="219" t="s">
        <v>138</v>
      </c>
      <c r="E118" s="226" t="s">
        <v>19</v>
      </c>
      <c r="F118" s="227" t="s">
        <v>139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138</v>
      </c>
      <c r="AU118" s="233" t="s">
        <v>82</v>
      </c>
      <c r="AV118" s="13" t="s">
        <v>80</v>
      </c>
      <c r="AW118" s="13" t="s">
        <v>33</v>
      </c>
      <c r="AX118" s="13" t="s">
        <v>72</v>
      </c>
      <c r="AY118" s="233" t="s">
        <v>127</v>
      </c>
    </row>
    <row r="119" spans="1:51" s="14" customFormat="1" ht="12">
      <c r="A119" s="14"/>
      <c r="B119" s="234"/>
      <c r="C119" s="235"/>
      <c r="D119" s="219" t="s">
        <v>138</v>
      </c>
      <c r="E119" s="236" t="s">
        <v>19</v>
      </c>
      <c r="F119" s="237" t="s">
        <v>160</v>
      </c>
      <c r="G119" s="235"/>
      <c r="H119" s="238">
        <v>8.365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138</v>
      </c>
      <c r="AU119" s="244" t="s">
        <v>82</v>
      </c>
      <c r="AV119" s="14" t="s">
        <v>82</v>
      </c>
      <c r="AW119" s="14" t="s">
        <v>33</v>
      </c>
      <c r="AX119" s="14" t="s">
        <v>80</v>
      </c>
      <c r="AY119" s="244" t="s">
        <v>127</v>
      </c>
    </row>
    <row r="120" spans="1:65" s="2" customFormat="1" ht="16.5" customHeight="1">
      <c r="A120" s="40"/>
      <c r="B120" s="41"/>
      <c r="C120" s="206" t="s">
        <v>161</v>
      </c>
      <c r="D120" s="206" t="s">
        <v>129</v>
      </c>
      <c r="E120" s="207" t="s">
        <v>162</v>
      </c>
      <c r="F120" s="208" t="s">
        <v>163</v>
      </c>
      <c r="G120" s="209" t="s">
        <v>132</v>
      </c>
      <c r="H120" s="210">
        <v>534</v>
      </c>
      <c r="I120" s="211"/>
      <c r="J120" s="212">
        <f>ROUND(I120*H120,2)</f>
        <v>0</v>
      </c>
      <c r="K120" s="208" t="s">
        <v>133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0.0008</v>
      </c>
      <c r="T120" s="216">
        <f>S120*H120</f>
        <v>0.4272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134</v>
      </c>
      <c r="AT120" s="217" t="s">
        <v>129</v>
      </c>
      <c r="AU120" s="217" t="s">
        <v>82</v>
      </c>
      <c r="AY120" s="19" t="s">
        <v>127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134</v>
      </c>
      <c r="BM120" s="217" t="s">
        <v>164</v>
      </c>
    </row>
    <row r="121" spans="1:47" s="2" customFormat="1" ht="12">
      <c r="A121" s="40"/>
      <c r="B121" s="41"/>
      <c r="C121" s="42"/>
      <c r="D121" s="219" t="s">
        <v>136</v>
      </c>
      <c r="E121" s="42"/>
      <c r="F121" s="220" t="s">
        <v>165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136</v>
      </c>
      <c r="AU121" s="19" t="s">
        <v>82</v>
      </c>
    </row>
    <row r="122" spans="1:51" s="13" customFormat="1" ht="12">
      <c r="A122" s="13"/>
      <c r="B122" s="224"/>
      <c r="C122" s="225"/>
      <c r="D122" s="219" t="s">
        <v>138</v>
      </c>
      <c r="E122" s="226" t="s">
        <v>19</v>
      </c>
      <c r="F122" s="227" t="s">
        <v>139</v>
      </c>
      <c r="G122" s="225"/>
      <c r="H122" s="226" t="s">
        <v>19</v>
      </c>
      <c r="I122" s="228"/>
      <c r="J122" s="225"/>
      <c r="K122" s="225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138</v>
      </c>
      <c r="AU122" s="233" t="s">
        <v>82</v>
      </c>
      <c r="AV122" s="13" t="s">
        <v>80</v>
      </c>
      <c r="AW122" s="13" t="s">
        <v>33</v>
      </c>
      <c r="AX122" s="13" t="s">
        <v>72</v>
      </c>
      <c r="AY122" s="233" t="s">
        <v>127</v>
      </c>
    </row>
    <row r="123" spans="1:51" s="14" customFormat="1" ht="12">
      <c r="A123" s="14"/>
      <c r="B123" s="234"/>
      <c r="C123" s="235"/>
      <c r="D123" s="219" t="s">
        <v>138</v>
      </c>
      <c r="E123" s="236" t="s">
        <v>19</v>
      </c>
      <c r="F123" s="237" t="s">
        <v>151</v>
      </c>
      <c r="G123" s="235"/>
      <c r="H123" s="238">
        <v>534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138</v>
      </c>
      <c r="AU123" s="244" t="s">
        <v>82</v>
      </c>
      <c r="AV123" s="14" t="s">
        <v>82</v>
      </c>
      <c r="AW123" s="14" t="s">
        <v>33</v>
      </c>
      <c r="AX123" s="14" t="s">
        <v>80</v>
      </c>
      <c r="AY123" s="244" t="s">
        <v>127</v>
      </c>
    </row>
    <row r="124" spans="1:65" s="2" customFormat="1" ht="12">
      <c r="A124" s="40"/>
      <c r="B124" s="41"/>
      <c r="C124" s="206" t="s">
        <v>166</v>
      </c>
      <c r="D124" s="206" t="s">
        <v>129</v>
      </c>
      <c r="E124" s="207" t="s">
        <v>167</v>
      </c>
      <c r="F124" s="208" t="s">
        <v>168</v>
      </c>
      <c r="G124" s="209" t="s">
        <v>132</v>
      </c>
      <c r="H124" s="210">
        <v>574.95</v>
      </c>
      <c r="I124" s="211"/>
      <c r="J124" s="212">
        <f>ROUND(I124*H124,2)</f>
        <v>0</v>
      </c>
      <c r="K124" s="208" t="s">
        <v>19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134</v>
      </c>
      <c r="AT124" s="217" t="s">
        <v>129</v>
      </c>
      <c r="AU124" s="217" t="s">
        <v>82</v>
      </c>
      <c r="AY124" s="19" t="s">
        <v>127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134</v>
      </c>
      <c r="BM124" s="217" t="s">
        <v>169</v>
      </c>
    </row>
    <row r="125" spans="1:47" s="2" customFormat="1" ht="12">
      <c r="A125" s="40"/>
      <c r="B125" s="41"/>
      <c r="C125" s="42"/>
      <c r="D125" s="219" t="s">
        <v>136</v>
      </c>
      <c r="E125" s="42"/>
      <c r="F125" s="220" t="s">
        <v>170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136</v>
      </c>
      <c r="AU125" s="19" t="s">
        <v>82</v>
      </c>
    </row>
    <row r="126" spans="1:51" s="14" customFormat="1" ht="12">
      <c r="A126" s="14"/>
      <c r="B126" s="234"/>
      <c r="C126" s="235"/>
      <c r="D126" s="219" t="s">
        <v>138</v>
      </c>
      <c r="E126" s="236" t="s">
        <v>19</v>
      </c>
      <c r="F126" s="237" t="s">
        <v>171</v>
      </c>
      <c r="G126" s="235"/>
      <c r="H126" s="238">
        <v>183.15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138</v>
      </c>
      <c r="AU126" s="244" t="s">
        <v>82</v>
      </c>
      <c r="AV126" s="14" t="s">
        <v>82</v>
      </c>
      <c r="AW126" s="14" t="s">
        <v>33</v>
      </c>
      <c r="AX126" s="14" t="s">
        <v>72</v>
      </c>
      <c r="AY126" s="244" t="s">
        <v>127</v>
      </c>
    </row>
    <row r="127" spans="1:51" s="14" customFormat="1" ht="12">
      <c r="A127" s="14"/>
      <c r="B127" s="234"/>
      <c r="C127" s="235"/>
      <c r="D127" s="219" t="s">
        <v>138</v>
      </c>
      <c r="E127" s="236" t="s">
        <v>19</v>
      </c>
      <c r="F127" s="237" t="s">
        <v>172</v>
      </c>
      <c r="G127" s="235"/>
      <c r="H127" s="238">
        <v>199.8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138</v>
      </c>
      <c r="AU127" s="244" t="s">
        <v>82</v>
      </c>
      <c r="AV127" s="14" t="s">
        <v>82</v>
      </c>
      <c r="AW127" s="14" t="s">
        <v>33</v>
      </c>
      <c r="AX127" s="14" t="s">
        <v>72</v>
      </c>
      <c r="AY127" s="244" t="s">
        <v>127</v>
      </c>
    </row>
    <row r="128" spans="1:51" s="14" customFormat="1" ht="12">
      <c r="A128" s="14"/>
      <c r="B128" s="234"/>
      <c r="C128" s="235"/>
      <c r="D128" s="219" t="s">
        <v>138</v>
      </c>
      <c r="E128" s="236" t="s">
        <v>19</v>
      </c>
      <c r="F128" s="237" t="s">
        <v>173</v>
      </c>
      <c r="G128" s="235"/>
      <c r="H128" s="238">
        <v>96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138</v>
      </c>
      <c r="AU128" s="244" t="s">
        <v>82</v>
      </c>
      <c r="AV128" s="14" t="s">
        <v>82</v>
      </c>
      <c r="AW128" s="14" t="s">
        <v>33</v>
      </c>
      <c r="AX128" s="14" t="s">
        <v>72</v>
      </c>
      <c r="AY128" s="244" t="s">
        <v>127</v>
      </c>
    </row>
    <row r="129" spans="1:51" s="14" customFormat="1" ht="12">
      <c r="A129" s="14"/>
      <c r="B129" s="234"/>
      <c r="C129" s="235"/>
      <c r="D129" s="219" t="s">
        <v>138</v>
      </c>
      <c r="E129" s="236" t="s">
        <v>19</v>
      </c>
      <c r="F129" s="237" t="s">
        <v>174</v>
      </c>
      <c r="G129" s="235"/>
      <c r="H129" s="238">
        <v>96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138</v>
      </c>
      <c r="AU129" s="244" t="s">
        <v>82</v>
      </c>
      <c r="AV129" s="14" t="s">
        <v>82</v>
      </c>
      <c r="AW129" s="14" t="s">
        <v>33</v>
      </c>
      <c r="AX129" s="14" t="s">
        <v>72</v>
      </c>
      <c r="AY129" s="244" t="s">
        <v>127</v>
      </c>
    </row>
    <row r="130" spans="1:51" s="15" customFormat="1" ht="12">
      <c r="A130" s="15"/>
      <c r="B130" s="245"/>
      <c r="C130" s="246"/>
      <c r="D130" s="219" t="s">
        <v>138</v>
      </c>
      <c r="E130" s="247" t="s">
        <v>19</v>
      </c>
      <c r="F130" s="248" t="s">
        <v>175</v>
      </c>
      <c r="G130" s="246"/>
      <c r="H130" s="249">
        <v>574.95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5" t="s">
        <v>138</v>
      </c>
      <c r="AU130" s="255" t="s">
        <v>82</v>
      </c>
      <c r="AV130" s="15" t="s">
        <v>134</v>
      </c>
      <c r="AW130" s="15" t="s">
        <v>33</v>
      </c>
      <c r="AX130" s="15" t="s">
        <v>80</v>
      </c>
      <c r="AY130" s="255" t="s">
        <v>127</v>
      </c>
    </row>
    <row r="131" spans="1:65" s="2" customFormat="1" ht="33" customHeight="1">
      <c r="A131" s="40"/>
      <c r="B131" s="41"/>
      <c r="C131" s="206" t="s">
        <v>176</v>
      </c>
      <c r="D131" s="206" t="s">
        <v>129</v>
      </c>
      <c r="E131" s="207" t="s">
        <v>177</v>
      </c>
      <c r="F131" s="208" t="s">
        <v>178</v>
      </c>
      <c r="G131" s="209" t="s">
        <v>179</v>
      </c>
      <c r="H131" s="210">
        <v>152.19</v>
      </c>
      <c r="I131" s="211"/>
      <c r="J131" s="212">
        <f>ROUND(I131*H131,2)</f>
        <v>0</v>
      </c>
      <c r="K131" s="208" t="s">
        <v>133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134</v>
      </c>
      <c r="AT131" s="217" t="s">
        <v>129</v>
      </c>
      <c r="AU131" s="217" t="s">
        <v>82</v>
      </c>
      <c r="AY131" s="19" t="s">
        <v>127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134</v>
      </c>
      <c r="BM131" s="217" t="s">
        <v>180</v>
      </c>
    </row>
    <row r="132" spans="1:47" s="2" customFormat="1" ht="12">
      <c r="A132" s="40"/>
      <c r="B132" s="41"/>
      <c r="C132" s="42"/>
      <c r="D132" s="219" t="s">
        <v>136</v>
      </c>
      <c r="E132" s="42"/>
      <c r="F132" s="220" t="s">
        <v>181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136</v>
      </c>
      <c r="AU132" s="19" t="s">
        <v>82</v>
      </c>
    </row>
    <row r="133" spans="1:51" s="13" customFormat="1" ht="12">
      <c r="A133" s="13"/>
      <c r="B133" s="224"/>
      <c r="C133" s="225"/>
      <c r="D133" s="219" t="s">
        <v>138</v>
      </c>
      <c r="E133" s="226" t="s">
        <v>19</v>
      </c>
      <c r="F133" s="227" t="s">
        <v>182</v>
      </c>
      <c r="G133" s="225"/>
      <c r="H133" s="226" t="s">
        <v>19</v>
      </c>
      <c r="I133" s="228"/>
      <c r="J133" s="225"/>
      <c r="K133" s="225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138</v>
      </c>
      <c r="AU133" s="233" t="s">
        <v>82</v>
      </c>
      <c r="AV133" s="13" t="s">
        <v>80</v>
      </c>
      <c r="AW133" s="13" t="s">
        <v>33</v>
      </c>
      <c r="AX133" s="13" t="s">
        <v>72</v>
      </c>
      <c r="AY133" s="233" t="s">
        <v>127</v>
      </c>
    </row>
    <row r="134" spans="1:51" s="13" customFormat="1" ht="12">
      <c r="A134" s="13"/>
      <c r="B134" s="224"/>
      <c r="C134" s="225"/>
      <c r="D134" s="219" t="s">
        <v>138</v>
      </c>
      <c r="E134" s="226" t="s">
        <v>19</v>
      </c>
      <c r="F134" s="227" t="s">
        <v>183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138</v>
      </c>
      <c r="AU134" s="233" t="s">
        <v>82</v>
      </c>
      <c r="AV134" s="13" t="s">
        <v>80</v>
      </c>
      <c r="AW134" s="13" t="s">
        <v>33</v>
      </c>
      <c r="AX134" s="13" t="s">
        <v>72</v>
      </c>
      <c r="AY134" s="233" t="s">
        <v>127</v>
      </c>
    </row>
    <row r="135" spans="1:51" s="14" customFormat="1" ht="12">
      <c r="A135" s="14"/>
      <c r="B135" s="234"/>
      <c r="C135" s="235"/>
      <c r="D135" s="219" t="s">
        <v>138</v>
      </c>
      <c r="E135" s="236" t="s">
        <v>19</v>
      </c>
      <c r="F135" s="237" t="s">
        <v>184</v>
      </c>
      <c r="G135" s="235"/>
      <c r="H135" s="238">
        <v>152.19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138</v>
      </c>
      <c r="AU135" s="244" t="s">
        <v>82</v>
      </c>
      <c r="AV135" s="14" t="s">
        <v>82</v>
      </c>
      <c r="AW135" s="14" t="s">
        <v>33</v>
      </c>
      <c r="AX135" s="14" t="s">
        <v>80</v>
      </c>
      <c r="AY135" s="244" t="s">
        <v>127</v>
      </c>
    </row>
    <row r="136" spans="1:65" s="2" customFormat="1" ht="33" customHeight="1">
      <c r="A136" s="40"/>
      <c r="B136" s="41"/>
      <c r="C136" s="206" t="s">
        <v>185</v>
      </c>
      <c r="D136" s="206" t="s">
        <v>129</v>
      </c>
      <c r="E136" s="207" t="s">
        <v>186</v>
      </c>
      <c r="F136" s="208" t="s">
        <v>187</v>
      </c>
      <c r="G136" s="209" t="s">
        <v>158</v>
      </c>
      <c r="H136" s="210">
        <v>138.3</v>
      </c>
      <c r="I136" s="211"/>
      <c r="J136" s="212">
        <f>ROUND(I136*H136,2)</f>
        <v>0</v>
      </c>
      <c r="K136" s="208" t="s">
        <v>133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134</v>
      </c>
      <c r="AT136" s="217" t="s">
        <v>129</v>
      </c>
      <c r="AU136" s="217" t="s">
        <v>82</v>
      </c>
      <c r="AY136" s="19" t="s">
        <v>127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134</v>
      </c>
      <c r="BM136" s="217" t="s">
        <v>188</v>
      </c>
    </row>
    <row r="137" spans="1:47" s="2" customFormat="1" ht="12">
      <c r="A137" s="40"/>
      <c r="B137" s="41"/>
      <c r="C137" s="42"/>
      <c r="D137" s="219" t="s">
        <v>136</v>
      </c>
      <c r="E137" s="42"/>
      <c r="F137" s="220" t="s">
        <v>189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136</v>
      </c>
      <c r="AU137" s="19" t="s">
        <v>82</v>
      </c>
    </row>
    <row r="138" spans="1:51" s="13" customFormat="1" ht="12">
      <c r="A138" s="13"/>
      <c r="B138" s="224"/>
      <c r="C138" s="225"/>
      <c r="D138" s="219" t="s">
        <v>138</v>
      </c>
      <c r="E138" s="226" t="s">
        <v>19</v>
      </c>
      <c r="F138" s="227" t="s">
        <v>190</v>
      </c>
      <c r="G138" s="225"/>
      <c r="H138" s="226" t="s">
        <v>19</v>
      </c>
      <c r="I138" s="228"/>
      <c r="J138" s="225"/>
      <c r="K138" s="225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138</v>
      </c>
      <c r="AU138" s="233" t="s">
        <v>82</v>
      </c>
      <c r="AV138" s="13" t="s">
        <v>80</v>
      </c>
      <c r="AW138" s="13" t="s">
        <v>33</v>
      </c>
      <c r="AX138" s="13" t="s">
        <v>72</v>
      </c>
      <c r="AY138" s="233" t="s">
        <v>127</v>
      </c>
    </row>
    <row r="139" spans="1:51" s="14" customFormat="1" ht="12">
      <c r="A139" s="14"/>
      <c r="B139" s="234"/>
      <c r="C139" s="235"/>
      <c r="D139" s="219" t="s">
        <v>138</v>
      </c>
      <c r="E139" s="236" t="s">
        <v>19</v>
      </c>
      <c r="F139" s="237" t="s">
        <v>191</v>
      </c>
      <c r="G139" s="235"/>
      <c r="H139" s="238">
        <v>44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138</v>
      </c>
      <c r="AU139" s="244" t="s">
        <v>82</v>
      </c>
      <c r="AV139" s="14" t="s">
        <v>82</v>
      </c>
      <c r="AW139" s="14" t="s">
        <v>33</v>
      </c>
      <c r="AX139" s="14" t="s">
        <v>72</v>
      </c>
      <c r="AY139" s="244" t="s">
        <v>127</v>
      </c>
    </row>
    <row r="140" spans="1:51" s="14" customFormat="1" ht="12">
      <c r="A140" s="14"/>
      <c r="B140" s="234"/>
      <c r="C140" s="235"/>
      <c r="D140" s="219" t="s">
        <v>138</v>
      </c>
      <c r="E140" s="236" t="s">
        <v>19</v>
      </c>
      <c r="F140" s="237" t="s">
        <v>192</v>
      </c>
      <c r="G140" s="235"/>
      <c r="H140" s="238">
        <v>44.9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138</v>
      </c>
      <c r="AU140" s="244" t="s">
        <v>82</v>
      </c>
      <c r="AV140" s="14" t="s">
        <v>82</v>
      </c>
      <c r="AW140" s="14" t="s">
        <v>33</v>
      </c>
      <c r="AX140" s="14" t="s">
        <v>72</v>
      </c>
      <c r="AY140" s="244" t="s">
        <v>127</v>
      </c>
    </row>
    <row r="141" spans="1:51" s="14" customFormat="1" ht="12">
      <c r="A141" s="14"/>
      <c r="B141" s="234"/>
      <c r="C141" s="235"/>
      <c r="D141" s="219" t="s">
        <v>138</v>
      </c>
      <c r="E141" s="236" t="s">
        <v>19</v>
      </c>
      <c r="F141" s="237" t="s">
        <v>193</v>
      </c>
      <c r="G141" s="235"/>
      <c r="H141" s="238">
        <v>15.6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138</v>
      </c>
      <c r="AU141" s="244" t="s">
        <v>82</v>
      </c>
      <c r="AV141" s="14" t="s">
        <v>82</v>
      </c>
      <c r="AW141" s="14" t="s">
        <v>33</v>
      </c>
      <c r="AX141" s="14" t="s">
        <v>72</v>
      </c>
      <c r="AY141" s="244" t="s">
        <v>127</v>
      </c>
    </row>
    <row r="142" spans="1:51" s="14" customFormat="1" ht="12">
      <c r="A142" s="14"/>
      <c r="B142" s="234"/>
      <c r="C142" s="235"/>
      <c r="D142" s="219" t="s">
        <v>138</v>
      </c>
      <c r="E142" s="236" t="s">
        <v>19</v>
      </c>
      <c r="F142" s="237" t="s">
        <v>194</v>
      </c>
      <c r="G142" s="235"/>
      <c r="H142" s="238">
        <v>33.8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138</v>
      </c>
      <c r="AU142" s="244" t="s">
        <v>82</v>
      </c>
      <c r="AV142" s="14" t="s">
        <v>82</v>
      </c>
      <c r="AW142" s="14" t="s">
        <v>33</v>
      </c>
      <c r="AX142" s="14" t="s">
        <v>72</v>
      </c>
      <c r="AY142" s="244" t="s">
        <v>127</v>
      </c>
    </row>
    <row r="143" spans="1:51" s="15" customFormat="1" ht="12">
      <c r="A143" s="15"/>
      <c r="B143" s="245"/>
      <c r="C143" s="246"/>
      <c r="D143" s="219" t="s">
        <v>138</v>
      </c>
      <c r="E143" s="247" t="s">
        <v>19</v>
      </c>
      <c r="F143" s="248" t="s">
        <v>175</v>
      </c>
      <c r="G143" s="246"/>
      <c r="H143" s="249">
        <v>138.3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5" t="s">
        <v>138</v>
      </c>
      <c r="AU143" s="255" t="s">
        <v>82</v>
      </c>
      <c r="AV143" s="15" t="s">
        <v>134</v>
      </c>
      <c r="AW143" s="15" t="s">
        <v>33</v>
      </c>
      <c r="AX143" s="15" t="s">
        <v>80</v>
      </c>
      <c r="AY143" s="255" t="s">
        <v>127</v>
      </c>
    </row>
    <row r="144" spans="1:65" s="2" customFormat="1" ht="12">
      <c r="A144" s="40"/>
      <c r="B144" s="41"/>
      <c r="C144" s="206" t="s">
        <v>195</v>
      </c>
      <c r="D144" s="206" t="s">
        <v>129</v>
      </c>
      <c r="E144" s="207" t="s">
        <v>196</v>
      </c>
      <c r="F144" s="208" t="s">
        <v>197</v>
      </c>
      <c r="G144" s="209" t="s">
        <v>179</v>
      </c>
      <c r="H144" s="210">
        <v>0.695</v>
      </c>
      <c r="I144" s="211"/>
      <c r="J144" s="212">
        <f>ROUND(I144*H144,2)</f>
        <v>0</v>
      </c>
      <c r="K144" s="208" t="s">
        <v>133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134</v>
      </c>
      <c r="AT144" s="217" t="s">
        <v>129</v>
      </c>
      <c r="AU144" s="217" t="s">
        <v>82</v>
      </c>
      <c r="AY144" s="19" t="s">
        <v>127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134</v>
      </c>
      <c r="BM144" s="217" t="s">
        <v>198</v>
      </c>
    </row>
    <row r="145" spans="1:47" s="2" customFormat="1" ht="12">
      <c r="A145" s="40"/>
      <c r="B145" s="41"/>
      <c r="C145" s="42"/>
      <c r="D145" s="219" t="s">
        <v>136</v>
      </c>
      <c r="E145" s="42"/>
      <c r="F145" s="220" t="s">
        <v>199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136</v>
      </c>
      <c r="AU145" s="19" t="s">
        <v>82</v>
      </c>
    </row>
    <row r="146" spans="1:51" s="13" customFormat="1" ht="12">
      <c r="A146" s="13"/>
      <c r="B146" s="224"/>
      <c r="C146" s="225"/>
      <c r="D146" s="219" t="s">
        <v>138</v>
      </c>
      <c r="E146" s="226" t="s">
        <v>19</v>
      </c>
      <c r="F146" s="227" t="s">
        <v>200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138</v>
      </c>
      <c r="AU146" s="233" t="s">
        <v>82</v>
      </c>
      <c r="AV146" s="13" t="s">
        <v>80</v>
      </c>
      <c r="AW146" s="13" t="s">
        <v>33</v>
      </c>
      <c r="AX146" s="13" t="s">
        <v>72</v>
      </c>
      <c r="AY146" s="233" t="s">
        <v>127</v>
      </c>
    </row>
    <row r="147" spans="1:51" s="14" customFormat="1" ht="12">
      <c r="A147" s="14"/>
      <c r="B147" s="234"/>
      <c r="C147" s="235"/>
      <c r="D147" s="219" t="s">
        <v>138</v>
      </c>
      <c r="E147" s="236" t="s">
        <v>19</v>
      </c>
      <c r="F147" s="237" t="s">
        <v>201</v>
      </c>
      <c r="G147" s="235"/>
      <c r="H147" s="238">
        <v>0.462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138</v>
      </c>
      <c r="AU147" s="244" t="s">
        <v>82</v>
      </c>
      <c r="AV147" s="14" t="s">
        <v>82</v>
      </c>
      <c r="AW147" s="14" t="s">
        <v>33</v>
      </c>
      <c r="AX147" s="14" t="s">
        <v>72</v>
      </c>
      <c r="AY147" s="244" t="s">
        <v>127</v>
      </c>
    </row>
    <row r="148" spans="1:51" s="14" customFormat="1" ht="12">
      <c r="A148" s="14"/>
      <c r="B148" s="234"/>
      <c r="C148" s="235"/>
      <c r="D148" s="219" t="s">
        <v>138</v>
      </c>
      <c r="E148" s="236" t="s">
        <v>19</v>
      </c>
      <c r="F148" s="237" t="s">
        <v>202</v>
      </c>
      <c r="G148" s="235"/>
      <c r="H148" s="238">
        <v>0.233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138</v>
      </c>
      <c r="AU148" s="244" t="s">
        <v>82</v>
      </c>
      <c r="AV148" s="14" t="s">
        <v>82</v>
      </c>
      <c r="AW148" s="14" t="s">
        <v>33</v>
      </c>
      <c r="AX148" s="14" t="s">
        <v>72</v>
      </c>
      <c r="AY148" s="244" t="s">
        <v>127</v>
      </c>
    </row>
    <row r="149" spans="1:51" s="15" customFormat="1" ht="12">
      <c r="A149" s="15"/>
      <c r="B149" s="245"/>
      <c r="C149" s="246"/>
      <c r="D149" s="219" t="s">
        <v>138</v>
      </c>
      <c r="E149" s="247" t="s">
        <v>19</v>
      </c>
      <c r="F149" s="248" t="s">
        <v>175</v>
      </c>
      <c r="G149" s="246"/>
      <c r="H149" s="249">
        <v>0.6950000000000001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5" t="s">
        <v>138</v>
      </c>
      <c r="AU149" s="255" t="s">
        <v>82</v>
      </c>
      <c r="AV149" s="15" t="s">
        <v>134</v>
      </c>
      <c r="AW149" s="15" t="s">
        <v>33</v>
      </c>
      <c r="AX149" s="15" t="s">
        <v>80</v>
      </c>
      <c r="AY149" s="255" t="s">
        <v>127</v>
      </c>
    </row>
    <row r="150" spans="1:65" s="2" customFormat="1" ht="12">
      <c r="A150" s="40"/>
      <c r="B150" s="41"/>
      <c r="C150" s="206" t="s">
        <v>203</v>
      </c>
      <c r="D150" s="206" t="s">
        <v>129</v>
      </c>
      <c r="E150" s="207" t="s">
        <v>204</v>
      </c>
      <c r="F150" s="208" t="s">
        <v>205</v>
      </c>
      <c r="G150" s="209" t="s">
        <v>179</v>
      </c>
      <c r="H150" s="210">
        <v>0.713</v>
      </c>
      <c r="I150" s="211"/>
      <c r="J150" s="212">
        <f>ROUND(I150*H150,2)</f>
        <v>0</v>
      </c>
      <c r="K150" s="208" t="s">
        <v>133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134</v>
      </c>
      <c r="AT150" s="217" t="s">
        <v>129</v>
      </c>
      <c r="AU150" s="217" t="s">
        <v>82</v>
      </c>
      <c r="AY150" s="19" t="s">
        <v>127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134</v>
      </c>
      <c r="BM150" s="217" t="s">
        <v>206</v>
      </c>
    </row>
    <row r="151" spans="1:47" s="2" customFormat="1" ht="12">
      <c r="A151" s="40"/>
      <c r="B151" s="41"/>
      <c r="C151" s="42"/>
      <c r="D151" s="219" t="s">
        <v>136</v>
      </c>
      <c r="E151" s="42"/>
      <c r="F151" s="220" t="s">
        <v>207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136</v>
      </c>
      <c r="AU151" s="19" t="s">
        <v>82</v>
      </c>
    </row>
    <row r="152" spans="1:51" s="14" customFormat="1" ht="12">
      <c r="A152" s="14"/>
      <c r="B152" s="234"/>
      <c r="C152" s="235"/>
      <c r="D152" s="219" t="s">
        <v>138</v>
      </c>
      <c r="E152" s="236" t="s">
        <v>19</v>
      </c>
      <c r="F152" s="237" t="s">
        <v>208</v>
      </c>
      <c r="G152" s="235"/>
      <c r="H152" s="238">
        <v>0.15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138</v>
      </c>
      <c r="AU152" s="244" t="s">
        <v>82</v>
      </c>
      <c r="AV152" s="14" t="s">
        <v>82</v>
      </c>
      <c r="AW152" s="14" t="s">
        <v>33</v>
      </c>
      <c r="AX152" s="14" t="s">
        <v>72</v>
      </c>
      <c r="AY152" s="244" t="s">
        <v>127</v>
      </c>
    </row>
    <row r="153" spans="1:51" s="14" customFormat="1" ht="12">
      <c r="A153" s="14"/>
      <c r="B153" s="234"/>
      <c r="C153" s="235"/>
      <c r="D153" s="219" t="s">
        <v>138</v>
      </c>
      <c r="E153" s="236" t="s">
        <v>19</v>
      </c>
      <c r="F153" s="237" t="s">
        <v>209</v>
      </c>
      <c r="G153" s="235"/>
      <c r="H153" s="238">
        <v>0.563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138</v>
      </c>
      <c r="AU153" s="244" t="s">
        <v>82</v>
      </c>
      <c r="AV153" s="14" t="s">
        <v>82</v>
      </c>
      <c r="AW153" s="14" t="s">
        <v>33</v>
      </c>
      <c r="AX153" s="14" t="s">
        <v>72</v>
      </c>
      <c r="AY153" s="244" t="s">
        <v>127</v>
      </c>
    </row>
    <row r="154" spans="1:51" s="15" customFormat="1" ht="12">
      <c r="A154" s="15"/>
      <c r="B154" s="245"/>
      <c r="C154" s="246"/>
      <c r="D154" s="219" t="s">
        <v>138</v>
      </c>
      <c r="E154" s="247" t="s">
        <v>19</v>
      </c>
      <c r="F154" s="248" t="s">
        <v>175</v>
      </c>
      <c r="G154" s="246"/>
      <c r="H154" s="249">
        <v>0.713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5" t="s">
        <v>138</v>
      </c>
      <c r="AU154" s="255" t="s">
        <v>82</v>
      </c>
      <c r="AV154" s="15" t="s">
        <v>134</v>
      </c>
      <c r="AW154" s="15" t="s">
        <v>33</v>
      </c>
      <c r="AX154" s="15" t="s">
        <v>80</v>
      </c>
      <c r="AY154" s="255" t="s">
        <v>127</v>
      </c>
    </row>
    <row r="155" spans="1:65" s="2" customFormat="1" ht="33" customHeight="1">
      <c r="A155" s="40"/>
      <c r="B155" s="41"/>
      <c r="C155" s="206" t="s">
        <v>210</v>
      </c>
      <c r="D155" s="206" t="s">
        <v>129</v>
      </c>
      <c r="E155" s="207" t="s">
        <v>211</v>
      </c>
      <c r="F155" s="208" t="s">
        <v>212</v>
      </c>
      <c r="G155" s="209" t="s">
        <v>179</v>
      </c>
      <c r="H155" s="210">
        <v>169.288</v>
      </c>
      <c r="I155" s="211"/>
      <c r="J155" s="212">
        <f>ROUND(I155*H155,2)</f>
        <v>0</v>
      </c>
      <c r="K155" s="208" t="s">
        <v>133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134</v>
      </c>
      <c r="AT155" s="217" t="s">
        <v>129</v>
      </c>
      <c r="AU155" s="217" t="s">
        <v>82</v>
      </c>
      <c r="AY155" s="19" t="s">
        <v>127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134</v>
      </c>
      <c r="BM155" s="217" t="s">
        <v>213</v>
      </c>
    </row>
    <row r="156" spans="1:47" s="2" customFormat="1" ht="12">
      <c r="A156" s="40"/>
      <c r="B156" s="41"/>
      <c r="C156" s="42"/>
      <c r="D156" s="219" t="s">
        <v>136</v>
      </c>
      <c r="E156" s="42"/>
      <c r="F156" s="220" t="s">
        <v>214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136</v>
      </c>
      <c r="AU156" s="19" t="s">
        <v>82</v>
      </c>
    </row>
    <row r="157" spans="1:51" s="14" customFormat="1" ht="12">
      <c r="A157" s="14"/>
      <c r="B157" s="234"/>
      <c r="C157" s="235"/>
      <c r="D157" s="219" t="s">
        <v>138</v>
      </c>
      <c r="E157" s="236" t="s">
        <v>19</v>
      </c>
      <c r="F157" s="237" t="s">
        <v>215</v>
      </c>
      <c r="G157" s="235"/>
      <c r="H157" s="238">
        <v>169.288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138</v>
      </c>
      <c r="AU157" s="244" t="s">
        <v>82</v>
      </c>
      <c r="AV157" s="14" t="s">
        <v>82</v>
      </c>
      <c r="AW157" s="14" t="s">
        <v>33</v>
      </c>
      <c r="AX157" s="14" t="s">
        <v>80</v>
      </c>
      <c r="AY157" s="244" t="s">
        <v>127</v>
      </c>
    </row>
    <row r="158" spans="1:65" s="2" customFormat="1" ht="33" customHeight="1">
      <c r="A158" s="40"/>
      <c r="B158" s="41"/>
      <c r="C158" s="206" t="s">
        <v>216</v>
      </c>
      <c r="D158" s="206" t="s">
        <v>129</v>
      </c>
      <c r="E158" s="207" t="s">
        <v>217</v>
      </c>
      <c r="F158" s="208" t="s">
        <v>218</v>
      </c>
      <c r="G158" s="209" t="s">
        <v>219</v>
      </c>
      <c r="H158" s="210">
        <v>313.183</v>
      </c>
      <c r="I158" s="211"/>
      <c r="J158" s="212">
        <f>ROUND(I158*H158,2)</f>
        <v>0</v>
      </c>
      <c r="K158" s="208" t="s">
        <v>133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134</v>
      </c>
      <c r="AT158" s="217" t="s">
        <v>129</v>
      </c>
      <c r="AU158" s="217" t="s">
        <v>82</v>
      </c>
      <c r="AY158" s="19" t="s">
        <v>127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134</v>
      </c>
      <c r="BM158" s="217" t="s">
        <v>220</v>
      </c>
    </row>
    <row r="159" spans="1:47" s="2" customFormat="1" ht="12">
      <c r="A159" s="40"/>
      <c r="B159" s="41"/>
      <c r="C159" s="42"/>
      <c r="D159" s="219" t="s">
        <v>136</v>
      </c>
      <c r="E159" s="42"/>
      <c r="F159" s="220" t="s">
        <v>221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136</v>
      </c>
      <c r="AU159" s="19" t="s">
        <v>82</v>
      </c>
    </row>
    <row r="160" spans="1:51" s="14" customFormat="1" ht="12">
      <c r="A160" s="14"/>
      <c r="B160" s="234"/>
      <c r="C160" s="235"/>
      <c r="D160" s="219" t="s">
        <v>138</v>
      </c>
      <c r="E160" s="236" t="s">
        <v>19</v>
      </c>
      <c r="F160" s="237" t="s">
        <v>222</v>
      </c>
      <c r="G160" s="235"/>
      <c r="H160" s="238">
        <v>313.183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138</v>
      </c>
      <c r="AU160" s="244" t="s">
        <v>82</v>
      </c>
      <c r="AV160" s="14" t="s">
        <v>82</v>
      </c>
      <c r="AW160" s="14" t="s">
        <v>33</v>
      </c>
      <c r="AX160" s="14" t="s">
        <v>80</v>
      </c>
      <c r="AY160" s="244" t="s">
        <v>127</v>
      </c>
    </row>
    <row r="161" spans="1:65" s="2" customFormat="1" ht="12">
      <c r="A161" s="40"/>
      <c r="B161" s="41"/>
      <c r="C161" s="206" t="s">
        <v>223</v>
      </c>
      <c r="D161" s="206" t="s">
        <v>129</v>
      </c>
      <c r="E161" s="207" t="s">
        <v>224</v>
      </c>
      <c r="F161" s="208" t="s">
        <v>225</v>
      </c>
      <c r="G161" s="209" t="s">
        <v>179</v>
      </c>
      <c r="H161" s="210">
        <v>0.343</v>
      </c>
      <c r="I161" s="211"/>
      <c r="J161" s="212">
        <f>ROUND(I161*H161,2)</f>
        <v>0</v>
      </c>
      <c r="K161" s="208" t="s">
        <v>133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134</v>
      </c>
      <c r="AT161" s="217" t="s">
        <v>129</v>
      </c>
      <c r="AU161" s="217" t="s">
        <v>82</v>
      </c>
      <c r="AY161" s="19" t="s">
        <v>127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134</v>
      </c>
      <c r="BM161" s="217" t="s">
        <v>226</v>
      </c>
    </row>
    <row r="162" spans="1:47" s="2" customFormat="1" ht="12">
      <c r="A162" s="40"/>
      <c r="B162" s="41"/>
      <c r="C162" s="42"/>
      <c r="D162" s="219" t="s">
        <v>136</v>
      </c>
      <c r="E162" s="42"/>
      <c r="F162" s="220" t="s">
        <v>227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136</v>
      </c>
      <c r="AU162" s="19" t="s">
        <v>82</v>
      </c>
    </row>
    <row r="163" spans="1:51" s="14" customFormat="1" ht="12">
      <c r="A163" s="14"/>
      <c r="B163" s="234"/>
      <c r="C163" s="235"/>
      <c r="D163" s="219" t="s">
        <v>138</v>
      </c>
      <c r="E163" s="236" t="s">
        <v>19</v>
      </c>
      <c r="F163" s="237" t="s">
        <v>228</v>
      </c>
      <c r="G163" s="235"/>
      <c r="H163" s="238">
        <v>0.563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138</v>
      </c>
      <c r="AU163" s="244" t="s">
        <v>82</v>
      </c>
      <c r="AV163" s="14" t="s">
        <v>82</v>
      </c>
      <c r="AW163" s="14" t="s">
        <v>33</v>
      </c>
      <c r="AX163" s="14" t="s">
        <v>72</v>
      </c>
      <c r="AY163" s="244" t="s">
        <v>127</v>
      </c>
    </row>
    <row r="164" spans="1:51" s="14" customFormat="1" ht="12">
      <c r="A164" s="14"/>
      <c r="B164" s="234"/>
      <c r="C164" s="235"/>
      <c r="D164" s="219" t="s">
        <v>138</v>
      </c>
      <c r="E164" s="236" t="s">
        <v>19</v>
      </c>
      <c r="F164" s="237" t="s">
        <v>229</v>
      </c>
      <c r="G164" s="235"/>
      <c r="H164" s="238">
        <v>-0.22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138</v>
      </c>
      <c r="AU164" s="244" t="s">
        <v>82</v>
      </c>
      <c r="AV164" s="14" t="s">
        <v>82</v>
      </c>
      <c r="AW164" s="14" t="s">
        <v>33</v>
      </c>
      <c r="AX164" s="14" t="s">
        <v>72</v>
      </c>
      <c r="AY164" s="244" t="s">
        <v>127</v>
      </c>
    </row>
    <row r="165" spans="1:51" s="15" customFormat="1" ht="12">
      <c r="A165" s="15"/>
      <c r="B165" s="245"/>
      <c r="C165" s="246"/>
      <c r="D165" s="219" t="s">
        <v>138</v>
      </c>
      <c r="E165" s="247" t="s">
        <v>19</v>
      </c>
      <c r="F165" s="248" t="s">
        <v>175</v>
      </c>
      <c r="G165" s="246"/>
      <c r="H165" s="249">
        <v>0.34299999999999997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138</v>
      </c>
      <c r="AU165" s="255" t="s">
        <v>82</v>
      </c>
      <c r="AV165" s="15" t="s">
        <v>134</v>
      </c>
      <c r="AW165" s="15" t="s">
        <v>33</v>
      </c>
      <c r="AX165" s="15" t="s">
        <v>80</v>
      </c>
      <c r="AY165" s="255" t="s">
        <v>127</v>
      </c>
    </row>
    <row r="166" spans="1:65" s="2" customFormat="1" ht="16.5" customHeight="1">
      <c r="A166" s="40"/>
      <c r="B166" s="41"/>
      <c r="C166" s="256" t="s">
        <v>8</v>
      </c>
      <c r="D166" s="256" t="s">
        <v>230</v>
      </c>
      <c r="E166" s="257" t="s">
        <v>231</v>
      </c>
      <c r="F166" s="258" t="s">
        <v>232</v>
      </c>
      <c r="G166" s="259" t="s">
        <v>219</v>
      </c>
      <c r="H166" s="260">
        <v>0.755</v>
      </c>
      <c r="I166" s="261"/>
      <c r="J166" s="262">
        <f>ROUND(I166*H166,2)</f>
        <v>0</v>
      </c>
      <c r="K166" s="258" t="s">
        <v>133</v>
      </c>
      <c r="L166" s="263"/>
      <c r="M166" s="264" t="s">
        <v>19</v>
      </c>
      <c r="N166" s="265" t="s">
        <v>43</v>
      </c>
      <c r="O166" s="86"/>
      <c r="P166" s="215">
        <f>O166*H166</f>
        <v>0</v>
      </c>
      <c r="Q166" s="215">
        <v>1</v>
      </c>
      <c r="R166" s="215">
        <f>Q166*H166</f>
        <v>0.755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176</v>
      </c>
      <c r="AT166" s="217" t="s">
        <v>230</v>
      </c>
      <c r="AU166" s="217" t="s">
        <v>82</v>
      </c>
      <c r="AY166" s="19" t="s">
        <v>127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134</v>
      </c>
      <c r="BM166" s="217" t="s">
        <v>233</v>
      </c>
    </row>
    <row r="167" spans="1:47" s="2" customFormat="1" ht="12">
      <c r="A167" s="40"/>
      <c r="B167" s="41"/>
      <c r="C167" s="42"/>
      <c r="D167" s="219" t="s">
        <v>136</v>
      </c>
      <c r="E167" s="42"/>
      <c r="F167" s="220" t="s">
        <v>232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136</v>
      </c>
      <c r="AU167" s="19" t="s">
        <v>82</v>
      </c>
    </row>
    <row r="168" spans="1:51" s="14" customFormat="1" ht="12">
      <c r="A168" s="14"/>
      <c r="B168" s="234"/>
      <c r="C168" s="235"/>
      <c r="D168" s="219" t="s">
        <v>138</v>
      </c>
      <c r="E168" s="236" t="s">
        <v>19</v>
      </c>
      <c r="F168" s="237" t="s">
        <v>234</v>
      </c>
      <c r="G168" s="235"/>
      <c r="H168" s="238">
        <v>0.755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138</v>
      </c>
      <c r="AU168" s="244" t="s">
        <v>82</v>
      </c>
      <c r="AV168" s="14" t="s">
        <v>82</v>
      </c>
      <c r="AW168" s="14" t="s">
        <v>33</v>
      </c>
      <c r="AX168" s="14" t="s">
        <v>80</v>
      </c>
      <c r="AY168" s="244" t="s">
        <v>127</v>
      </c>
    </row>
    <row r="169" spans="1:65" s="2" customFormat="1" ht="12">
      <c r="A169" s="40"/>
      <c r="B169" s="41"/>
      <c r="C169" s="206" t="s">
        <v>235</v>
      </c>
      <c r="D169" s="206" t="s">
        <v>129</v>
      </c>
      <c r="E169" s="207" t="s">
        <v>236</v>
      </c>
      <c r="F169" s="208" t="s">
        <v>237</v>
      </c>
      <c r="G169" s="209" t="s">
        <v>132</v>
      </c>
      <c r="H169" s="210">
        <v>2.1</v>
      </c>
      <c r="I169" s="211"/>
      <c r="J169" s="212">
        <f>ROUND(I169*H169,2)</f>
        <v>0</v>
      </c>
      <c r="K169" s="208" t="s">
        <v>133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134</v>
      </c>
      <c r="AT169" s="217" t="s">
        <v>129</v>
      </c>
      <c r="AU169" s="217" t="s">
        <v>82</v>
      </c>
      <c r="AY169" s="19" t="s">
        <v>127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134</v>
      </c>
      <c r="BM169" s="217" t="s">
        <v>238</v>
      </c>
    </row>
    <row r="170" spans="1:47" s="2" customFormat="1" ht="12">
      <c r="A170" s="40"/>
      <c r="B170" s="41"/>
      <c r="C170" s="42"/>
      <c r="D170" s="219" t="s">
        <v>136</v>
      </c>
      <c r="E170" s="42"/>
      <c r="F170" s="220" t="s">
        <v>239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136</v>
      </c>
      <c r="AU170" s="19" t="s">
        <v>82</v>
      </c>
    </row>
    <row r="171" spans="1:51" s="14" customFormat="1" ht="12">
      <c r="A171" s="14"/>
      <c r="B171" s="234"/>
      <c r="C171" s="235"/>
      <c r="D171" s="219" t="s">
        <v>138</v>
      </c>
      <c r="E171" s="236" t="s">
        <v>19</v>
      </c>
      <c r="F171" s="237" t="s">
        <v>240</v>
      </c>
      <c r="G171" s="235"/>
      <c r="H171" s="238">
        <v>2.1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138</v>
      </c>
      <c r="AU171" s="244" t="s">
        <v>82</v>
      </c>
      <c r="AV171" s="14" t="s">
        <v>82</v>
      </c>
      <c r="AW171" s="14" t="s">
        <v>33</v>
      </c>
      <c r="AX171" s="14" t="s">
        <v>80</v>
      </c>
      <c r="AY171" s="244" t="s">
        <v>127</v>
      </c>
    </row>
    <row r="172" spans="1:65" s="2" customFormat="1" ht="12">
      <c r="A172" s="40"/>
      <c r="B172" s="41"/>
      <c r="C172" s="206" t="s">
        <v>241</v>
      </c>
      <c r="D172" s="206" t="s">
        <v>129</v>
      </c>
      <c r="E172" s="207" t="s">
        <v>242</v>
      </c>
      <c r="F172" s="208" t="s">
        <v>243</v>
      </c>
      <c r="G172" s="209" t="s">
        <v>132</v>
      </c>
      <c r="H172" s="210">
        <v>534</v>
      </c>
      <c r="I172" s="211"/>
      <c r="J172" s="212">
        <f>ROUND(I172*H172,2)</f>
        <v>0</v>
      </c>
      <c r="K172" s="208" t="s">
        <v>133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134</v>
      </c>
      <c r="AT172" s="217" t="s">
        <v>129</v>
      </c>
      <c r="AU172" s="217" t="s">
        <v>82</v>
      </c>
      <c r="AY172" s="19" t="s">
        <v>127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134</v>
      </c>
      <c r="BM172" s="217" t="s">
        <v>244</v>
      </c>
    </row>
    <row r="173" spans="1:47" s="2" customFormat="1" ht="12">
      <c r="A173" s="40"/>
      <c r="B173" s="41"/>
      <c r="C173" s="42"/>
      <c r="D173" s="219" t="s">
        <v>136</v>
      </c>
      <c r="E173" s="42"/>
      <c r="F173" s="220" t="s">
        <v>245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136</v>
      </c>
      <c r="AU173" s="19" t="s">
        <v>82</v>
      </c>
    </row>
    <row r="174" spans="1:51" s="14" customFormat="1" ht="12">
      <c r="A174" s="14"/>
      <c r="B174" s="234"/>
      <c r="C174" s="235"/>
      <c r="D174" s="219" t="s">
        <v>138</v>
      </c>
      <c r="E174" s="236" t="s">
        <v>19</v>
      </c>
      <c r="F174" s="237" t="s">
        <v>246</v>
      </c>
      <c r="G174" s="235"/>
      <c r="H174" s="238">
        <v>534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138</v>
      </c>
      <c r="AU174" s="244" t="s">
        <v>82</v>
      </c>
      <c r="AV174" s="14" t="s">
        <v>82</v>
      </c>
      <c r="AW174" s="14" t="s">
        <v>33</v>
      </c>
      <c r="AX174" s="14" t="s">
        <v>80</v>
      </c>
      <c r="AY174" s="244" t="s">
        <v>127</v>
      </c>
    </row>
    <row r="175" spans="1:63" s="12" customFormat="1" ht="22.8" customHeight="1">
      <c r="A175" s="12"/>
      <c r="B175" s="190"/>
      <c r="C175" s="191"/>
      <c r="D175" s="192" t="s">
        <v>71</v>
      </c>
      <c r="E175" s="204" t="s">
        <v>82</v>
      </c>
      <c r="F175" s="204" t="s">
        <v>247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SUM(P176:P260)</f>
        <v>0</v>
      </c>
      <c r="Q175" s="198"/>
      <c r="R175" s="199">
        <f>SUM(R176:R260)</f>
        <v>3.4134573799999997</v>
      </c>
      <c r="S175" s="198"/>
      <c r="T175" s="200">
        <f>SUM(T176:T260)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80</v>
      </c>
      <c r="AT175" s="202" t="s">
        <v>71</v>
      </c>
      <c r="AU175" s="202" t="s">
        <v>80</v>
      </c>
      <c r="AY175" s="201" t="s">
        <v>127</v>
      </c>
      <c r="BK175" s="203">
        <f>SUM(BK176:BK260)</f>
        <v>0</v>
      </c>
    </row>
    <row r="176" spans="1:65" s="2" customFormat="1" ht="44.25" customHeight="1">
      <c r="A176" s="40"/>
      <c r="B176" s="41"/>
      <c r="C176" s="206" t="s">
        <v>248</v>
      </c>
      <c r="D176" s="206" t="s">
        <v>129</v>
      </c>
      <c r="E176" s="207" t="s">
        <v>249</v>
      </c>
      <c r="F176" s="208" t="s">
        <v>250</v>
      </c>
      <c r="G176" s="209" t="s">
        <v>179</v>
      </c>
      <c r="H176" s="210">
        <v>15.69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134</v>
      </c>
      <c r="AT176" s="217" t="s">
        <v>129</v>
      </c>
      <c r="AU176" s="217" t="s">
        <v>82</v>
      </c>
      <c r="AY176" s="19" t="s">
        <v>127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134</v>
      </c>
      <c r="BM176" s="217" t="s">
        <v>251</v>
      </c>
    </row>
    <row r="177" spans="1:47" s="2" customFormat="1" ht="12">
      <c r="A177" s="40"/>
      <c r="B177" s="41"/>
      <c r="C177" s="42"/>
      <c r="D177" s="219" t="s">
        <v>136</v>
      </c>
      <c r="E177" s="42"/>
      <c r="F177" s="220" t="s">
        <v>252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136</v>
      </c>
      <c r="AU177" s="19" t="s">
        <v>82</v>
      </c>
    </row>
    <row r="178" spans="1:51" s="13" customFormat="1" ht="12">
      <c r="A178" s="13"/>
      <c r="B178" s="224"/>
      <c r="C178" s="225"/>
      <c r="D178" s="219" t="s">
        <v>138</v>
      </c>
      <c r="E178" s="226" t="s">
        <v>19</v>
      </c>
      <c r="F178" s="227" t="s">
        <v>190</v>
      </c>
      <c r="G178" s="225"/>
      <c r="H178" s="226" t="s">
        <v>19</v>
      </c>
      <c r="I178" s="228"/>
      <c r="J178" s="225"/>
      <c r="K178" s="225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138</v>
      </c>
      <c r="AU178" s="233" t="s">
        <v>82</v>
      </c>
      <c r="AV178" s="13" t="s">
        <v>80</v>
      </c>
      <c r="AW178" s="13" t="s">
        <v>33</v>
      </c>
      <c r="AX178" s="13" t="s">
        <v>72</v>
      </c>
      <c r="AY178" s="233" t="s">
        <v>127</v>
      </c>
    </row>
    <row r="179" spans="1:51" s="14" customFormat="1" ht="12">
      <c r="A179" s="14"/>
      <c r="B179" s="234"/>
      <c r="C179" s="235"/>
      <c r="D179" s="219" t="s">
        <v>138</v>
      </c>
      <c r="E179" s="236" t="s">
        <v>19</v>
      </c>
      <c r="F179" s="237" t="s">
        <v>253</v>
      </c>
      <c r="G179" s="235"/>
      <c r="H179" s="238">
        <v>4.818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138</v>
      </c>
      <c r="AU179" s="244" t="s">
        <v>82</v>
      </c>
      <c r="AV179" s="14" t="s">
        <v>82</v>
      </c>
      <c r="AW179" s="14" t="s">
        <v>33</v>
      </c>
      <c r="AX179" s="14" t="s">
        <v>72</v>
      </c>
      <c r="AY179" s="244" t="s">
        <v>127</v>
      </c>
    </row>
    <row r="180" spans="1:51" s="14" customFormat="1" ht="12">
      <c r="A180" s="14"/>
      <c r="B180" s="234"/>
      <c r="C180" s="235"/>
      <c r="D180" s="219" t="s">
        <v>138</v>
      </c>
      <c r="E180" s="236" t="s">
        <v>19</v>
      </c>
      <c r="F180" s="237" t="s">
        <v>254</v>
      </c>
      <c r="G180" s="235"/>
      <c r="H180" s="238">
        <v>4.917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138</v>
      </c>
      <c r="AU180" s="244" t="s">
        <v>82</v>
      </c>
      <c r="AV180" s="14" t="s">
        <v>82</v>
      </c>
      <c r="AW180" s="14" t="s">
        <v>33</v>
      </c>
      <c r="AX180" s="14" t="s">
        <v>72</v>
      </c>
      <c r="AY180" s="244" t="s">
        <v>127</v>
      </c>
    </row>
    <row r="181" spans="1:51" s="14" customFormat="1" ht="12">
      <c r="A181" s="14"/>
      <c r="B181" s="234"/>
      <c r="C181" s="235"/>
      <c r="D181" s="219" t="s">
        <v>138</v>
      </c>
      <c r="E181" s="236" t="s">
        <v>19</v>
      </c>
      <c r="F181" s="237" t="s">
        <v>255</v>
      </c>
      <c r="G181" s="235"/>
      <c r="H181" s="238">
        <v>1.708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138</v>
      </c>
      <c r="AU181" s="244" t="s">
        <v>82</v>
      </c>
      <c r="AV181" s="14" t="s">
        <v>82</v>
      </c>
      <c r="AW181" s="14" t="s">
        <v>33</v>
      </c>
      <c r="AX181" s="14" t="s">
        <v>72</v>
      </c>
      <c r="AY181" s="244" t="s">
        <v>127</v>
      </c>
    </row>
    <row r="182" spans="1:51" s="14" customFormat="1" ht="12">
      <c r="A182" s="14"/>
      <c r="B182" s="234"/>
      <c r="C182" s="235"/>
      <c r="D182" s="219" t="s">
        <v>138</v>
      </c>
      <c r="E182" s="236" t="s">
        <v>19</v>
      </c>
      <c r="F182" s="237" t="s">
        <v>256</v>
      </c>
      <c r="G182" s="235"/>
      <c r="H182" s="238">
        <v>4.247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138</v>
      </c>
      <c r="AU182" s="244" t="s">
        <v>82</v>
      </c>
      <c r="AV182" s="14" t="s">
        <v>82</v>
      </c>
      <c r="AW182" s="14" t="s">
        <v>33</v>
      </c>
      <c r="AX182" s="14" t="s">
        <v>72</v>
      </c>
      <c r="AY182" s="244" t="s">
        <v>127</v>
      </c>
    </row>
    <row r="183" spans="1:51" s="15" customFormat="1" ht="12">
      <c r="A183" s="15"/>
      <c r="B183" s="245"/>
      <c r="C183" s="246"/>
      <c r="D183" s="219" t="s">
        <v>138</v>
      </c>
      <c r="E183" s="247" t="s">
        <v>19</v>
      </c>
      <c r="F183" s="248" t="s">
        <v>175</v>
      </c>
      <c r="G183" s="246"/>
      <c r="H183" s="249">
        <v>15.69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5" t="s">
        <v>138</v>
      </c>
      <c r="AU183" s="255" t="s">
        <v>82</v>
      </c>
      <c r="AV183" s="15" t="s">
        <v>134</v>
      </c>
      <c r="AW183" s="15" t="s">
        <v>33</v>
      </c>
      <c r="AX183" s="15" t="s">
        <v>80</v>
      </c>
      <c r="AY183" s="255" t="s">
        <v>127</v>
      </c>
    </row>
    <row r="184" spans="1:65" s="2" customFormat="1" ht="44.25" customHeight="1">
      <c r="A184" s="40"/>
      <c r="B184" s="41"/>
      <c r="C184" s="206" t="s">
        <v>257</v>
      </c>
      <c r="D184" s="206" t="s">
        <v>129</v>
      </c>
      <c r="E184" s="207" t="s">
        <v>258</v>
      </c>
      <c r="F184" s="208" t="s">
        <v>259</v>
      </c>
      <c r="G184" s="209" t="s">
        <v>158</v>
      </c>
      <c r="H184" s="210">
        <v>104.5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0.00049</v>
      </c>
      <c r="R184" s="215">
        <f>Q184*H184</f>
        <v>0.051205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134</v>
      </c>
      <c r="AT184" s="217" t="s">
        <v>129</v>
      </c>
      <c r="AU184" s="217" t="s">
        <v>82</v>
      </c>
      <c r="AY184" s="19" t="s">
        <v>127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134</v>
      </c>
      <c r="BM184" s="217" t="s">
        <v>260</v>
      </c>
    </row>
    <row r="185" spans="1:47" s="2" customFormat="1" ht="12">
      <c r="A185" s="40"/>
      <c r="B185" s="41"/>
      <c r="C185" s="42"/>
      <c r="D185" s="219" t="s">
        <v>136</v>
      </c>
      <c r="E185" s="42"/>
      <c r="F185" s="220" t="s">
        <v>259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136</v>
      </c>
      <c r="AU185" s="19" t="s">
        <v>82</v>
      </c>
    </row>
    <row r="186" spans="1:47" s="2" customFormat="1" ht="12">
      <c r="A186" s="40"/>
      <c r="B186" s="41"/>
      <c r="C186" s="42"/>
      <c r="D186" s="219" t="s">
        <v>261</v>
      </c>
      <c r="E186" s="42"/>
      <c r="F186" s="266" t="s">
        <v>262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261</v>
      </c>
      <c r="AU186" s="19" t="s">
        <v>82</v>
      </c>
    </row>
    <row r="187" spans="1:51" s="13" customFormat="1" ht="12">
      <c r="A187" s="13"/>
      <c r="B187" s="224"/>
      <c r="C187" s="225"/>
      <c r="D187" s="219" t="s">
        <v>138</v>
      </c>
      <c r="E187" s="226" t="s">
        <v>19</v>
      </c>
      <c r="F187" s="227" t="s">
        <v>263</v>
      </c>
      <c r="G187" s="225"/>
      <c r="H187" s="226" t="s">
        <v>19</v>
      </c>
      <c r="I187" s="228"/>
      <c r="J187" s="225"/>
      <c r="K187" s="225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138</v>
      </c>
      <c r="AU187" s="233" t="s">
        <v>82</v>
      </c>
      <c r="AV187" s="13" t="s">
        <v>80</v>
      </c>
      <c r="AW187" s="13" t="s">
        <v>33</v>
      </c>
      <c r="AX187" s="13" t="s">
        <v>72</v>
      </c>
      <c r="AY187" s="233" t="s">
        <v>127</v>
      </c>
    </row>
    <row r="188" spans="1:51" s="13" customFormat="1" ht="12">
      <c r="A188" s="13"/>
      <c r="B188" s="224"/>
      <c r="C188" s="225"/>
      <c r="D188" s="219" t="s">
        <v>138</v>
      </c>
      <c r="E188" s="226" t="s">
        <v>19</v>
      </c>
      <c r="F188" s="227" t="s">
        <v>264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138</v>
      </c>
      <c r="AU188" s="233" t="s">
        <v>82</v>
      </c>
      <c r="AV188" s="13" t="s">
        <v>80</v>
      </c>
      <c r="AW188" s="13" t="s">
        <v>33</v>
      </c>
      <c r="AX188" s="13" t="s">
        <v>72</v>
      </c>
      <c r="AY188" s="233" t="s">
        <v>127</v>
      </c>
    </row>
    <row r="189" spans="1:51" s="13" customFormat="1" ht="12">
      <c r="A189" s="13"/>
      <c r="B189" s="224"/>
      <c r="C189" s="225"/>
      <c r="D189" s="219" t="s">
        <v>138</v>
      </c>
      <c r="E189" s="226" t="s">
        <v>19</v>
      </c>
      <c r="F189" s="227" t="s">
        <v>265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138</v>
      </c>
      <c r="AU189" s="233" t="s">
        <v>82</v>
      </c>
      <c r="AV189" s="13" t="s">
        <v>80</v>
      </c>
      <c r="AW189" s="13" t="s">
        <v>33</v>
      </c>
      <c r="AX189" s="13" t="s">
        <v>72</v>
      </c>
      <c r="AY189" s="233" t="s">
        <v>127</v>
      </c>
    </row>
    <row r="190" spans="1:51" s="13" customFormat="1" ht="12">
      <c r="A190" s="13"/>
      <c r="B190" s="224"/>
      <c r="C190" s="225"/>
      <c r="D190" s="219" t="s">
        <v>138</v>
      </c>
      <c r="E190" s="226" t="s">
        <v>19</v>
      </c>
      <c r="F190" s="227" t="s">
        <v>266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138</v>
      </c>
      <c r="AU190" s="233" t="s">
        <v>82</v>
      </c>
      <c r="AV190" s="13" t="s">
        <v>80</v>
      </c>
      <c r="AW190" s="13" t="s">
        <v>33</v>
      </c>
      <c r="AX190" s="13" t="s">
        <v>72</v>
      </c>
      <c r="AY190" s="233" t="s">
        <v>127</v>
      </c>
    </row>
    <row r="191" spans="1:51" s="13" customFormat="1" ht="12">
      <c r="A191" s="13"/>
      <c r="B191" s="224"/>
      <c r="C191" s="225"/>
      <c r="D191" s="219" t="s">
        <v>138</v>
      </c>
      <c r="E191" s="226" t="s">
        <v>19</v>
      </c>
      <c r="F191" s="227" t="s">
        <v>267</v>
      </c>
      <c r="G191" s="225"/>
      <c r="H191" s="226" t="s">
        <v>19</v>
      </c>
      <c r="I191" s="228"/>
      <c r="J191" s="225"/>
      <c r="K191" s="225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138</v>
      </c>
      <c r="AU191" s="233" t="s">
        <v>82</v>
      </c>
      <c r="AV191" s="13" t="s">
        <v>80</v>
      </c>
      <c r="AW191" s="13" t="s">
        <v>33</v>
      </c>
      <c r="AX191" s="13" t="s">
        <v>72</v>
      </c>
      <c r="AY191" s="233" t="s">
        <v>127</v>
      </c>
    </row>
    <row r="192" spans="1:51" s="14" customFormat="1" ht="12">
      <c r="A192" s="14"/>
      <c r="B192" s="234"/>
      <c r="C192" s="235"/>
      <c r="D192" s="219" t="s">
        <v>138</v>
      </c>
      <c r="E192" s="236" t="s">
        <v>19</v>
      </c>
      <c r="F192" s="237" t="s">
        <v>268</v>
      </c>
      <c r="G192" s="235"/>
      <c r="H192" s="238">
        <v>104.5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138</v>
      </c>
      <c r="AU192" s="244" t="s">
        <v>82</v>
      </c>
      <c r="AV192" s="14" t="s">
        <v>82</v>
      </c>
      <c r="AW192" s="14" t="s">
        <v>33</v>
      </c>
      <c r="AX192" s="14" t="s">
        <v>80</v>
      </c>
      <c r="AY192" s="244" t="s">
        <v>127</v>
      </c>
    </row>
    <row r="193" spans="1:65" s="2" customFormat="1" ht="44.25" customHeight="1">
      <c r="A193" s="40"/>
      <c r="B193" s="41"/>
      <c r="C193" s="206" t="s">
        <v>269</v>
      </c>
      <c r="D193" s="206" t="s">
        <v>129</v>
      </c>
      <c r="E193" s="207" t="s">
        <v>270</v>
      </c>
      <c r="F193" s="208" t="s">
        <v>271</v>
      </c>
      <c r="G193" s="209" t="s">
        <v>158</v>
      </c>
      <c r="H193" s="210">
        <v>33.8</v>
      </c>
      <c r="I193" s="211"/>
      <c r="J193" s="212">
        <f>ROUND(I193*H193,2)</f>
        <v>0</v>
      </c>
      <c r="K193" s="208" t="s">
        <v>19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0.00116</v>
      </c>
      <c r="R193" s="215">
        <f>Q193*H193</f>
        <v>0.039208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134</v>
      </c>
      <c r="AT193" s="217" t="s">
        <v>129</v>
      </c>
      <c r="AU193" s="217" t="s">
        <v>82</v>
      </c>
      <c r="AY193" s="19" t="s">
        <v>127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134</v>
      </c>
      <c r="BM193" s="217" t="s">
        <v>272</v>
      </c>
    </row>
    <row r="194" spans="1:47" s="2" customFormat="1" ht="12">
      <c r="A194" s="40"/>
      <c r="B194" s="41"/>
      <c r="C194" s="42"/>
      <c r="D194" s="219" t="s">
        <v>136</v>
      </c>
      <c r="E194" s="42"/>
      <c r="F194" s="220" t="s">
        <v>273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136</v>
      </c>
      <c r="AU194" s="19" t="s">
        <v>82</v>
      </c>
    </row>
    <row r="195" spans="1:47" s="2" customFormat="1" ht="12">
      <c r="A195" s="40"/>
      <c r="B195" s="41"/>
      <c r="C195" s="42"/>
      <c r="D195" s="219" t="s">
        <v>261</v>
      </c>
      <c r="E195" s="42"/>
      <c r="F195" s="266" t="s">
        <v>274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261</v>
      </c>
      <c r="AU195" s="19" t="s">
        <v>82</v>
      </c>
    </row>
    <row r="196" spans="1:51" s="13" customFormat="1" ht="12">
      <c r="A196" s="13"/>
      <c r="B196" s="224"/>
      <c r="C196" s="225"/>
      <c r="D196" s="219" t="s">
        <v>138</v>
      </c>
      <c r="E196" s="226" t="s">
        <v>19</v>
      </c>
      <c r="F196" s="227" t="s">
        <v>275</v>
      </c>
      <c r="G196" s="225"/>
      <c r="H196" s="226" t="s">
        <v>19</v>
      </c>
      <c r="I196" s="228"/>
      <c r="J196" s="225"/>
      <c r="K196" s="225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138</v>
      </c>
      <c r="AU196" s="233" t="s">
        <v>82</v>
      </c>
      <c r="AV196" s="13" t="s">
        <v>80</v>
      </c>
      <c r="AW196" s="13" t="s">
        <v>33</v>
      </c>
      <c r="AX196" s="13" t="s">
        <v>72</v>
      </c>
      <c r="AY196" s="233" t="s">
        <v>127</v>
      </c>
    </row>
    <row r="197" spans="1:51" s="14" customFormat="1" ht="12">
      <c r="A197" s="14"/>
      <c r="B197" s="234"/>
      <c r="C197" s="235"/>
      <c r="D197" s="219" t="s">
        <v>138</v>
      </c>
      <c r="E197" s="236" t="s">
        <v>19</v>
      </c>
      <c r="F197" s="237" t="s">
        <v>276</v>
      </c>
      <c r="G197" s="235"/>
      <c r="H197" s="238">
        <v>33.8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138</v>
      </c>
      <c r="AU197" s="244" t="s">
        <v>82</v>
      </c>
      <c r="AV197" s="14" t="s">
        <v>82</v>
      </c>
      <c r="AW197" s="14" t="s">
        <v>33</v>
      </c>
      <c r="AX197" s="14" t="s">
        <v>80</v>
      </c>
      <c r="AY197" s="244" t="s">
        <v>127</v>
      </c>
    </row>
    <row r="198" spans="1:65" s="2" customFormat="1" ht="12">
      <c r="A198" s="40"/>
      <c r="B198" s="41"/>
      <c r="C198" s="206" t="s">
        <v>7</v>
      </c>
      <c r="D198" s="206" t="s">
        <v>129</v>
      </c>
      <c r="E198" s="207" t="s">
        <v>277</v>
      </c>
      <c r="F198" s="208" t="s">
        <v>278</v>
      </c>
      <c r="G198" s="209" t="s">
        <v>132</v>
      </c>
      <c r="H198" s="210">
        <v>6.4</v>
      </c>
      <c r="I198" s="211"/>
      <c r="J198" s="212">
        <f>ROUND(I198*H198,2)</f>
        <v>0</v>
      </c>
      <c r="K198" s="208" t="s">
        <v>133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0.0001</v>
      </c>
      <c r="R198" s="215">
        <f>Q198*H198</f>
        <v>0.00064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134</v>
      </c>
      <c r="AT198" s="217" t="s">
        <v>129</v>
      </c>
      <c r="AU198" s="217" t="s">
        <v>82</v>
      </c>
      <c r="AY198" s="19" t="s">
        <v>127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134</v>
      </c>
      <c r="BM198" s="217" t="s">
        <v>279</v>
      </c>
    </row>
    <row r="199" spans="1:47" s="2" customFormat="1" ht="12">
      <c r="A199" s="40"/>
      <c r="B199" s="41"/>
      <c r="C199" s="42"/>
      <c r="D199" s="219" t="s">
        <v>136</v>
      </c>
      <c r="E199" s="42"/>
      <c r="F199" s="220" t="s">
        <v>280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136</v>
      </c>
      <c r="AU199" s="19" t="s">
        <v>82</v>
      </c>
    </row>
    <row r="200" spans="1:51" s="13" customFormat="1" ht="12">
      <c r="A200" s="13"/>
      <c r="B200" s="224"/>
      <c r="C200" s="225"/>
      <c r="D200" s="219" t="s">
        <v>138</v>
      </c>
      <c r="E200" s="226" t="s">
        <v>19</v>
      </c>
      <c r="F200" s="227" t="s">
        <v>281</v>
      </c>
      <c r="G200" s="225"/>
      <c r="H200" s="226" t="s">
        <v>19</v>
      </c>
      <c r="I200" s="228"/>
      <c r="J200" s="225"/>
      <c r="K200" s="225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138</v>
      </c>
      <c r="AU200" s="233" t="s">
        <v>82</v>
      </c>
      <c r="AV200" s="13" t="s">
        <v>80</v>
      </c>
      <c r="AW200" s="13" t="s">
        <v>33</v>
      </c>
      <c r="AX200" s="13" t="s">
        <v>72</v>
      </c>
      <c r="AY200" s="233" t="s">
        <v>127</v>
      </c>
    </row>
    <row r="201" spans="1:51" s="14" customFormat="1" ht="12">
      <c r="A201" s="14"/>
      <c r="B201" s="234"/>
      <c r="C201" s="235"/>
      <c r="D201" s="219" t="s">
        <v>138</v>
      </c>
      <c r="E201" s="236" t="s">
        <v>19</v>
      </c>
      <c r="F201" s="237" t="s">
        <v>282</v>
      </c>
      <c r="G201" s="235"/>
      <c r="H201" s="238">
        <v>6.4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138</v>
      </c>
      <c r="AU201" s="244" t="s">
        <v>82</v>
      </c>
      <c r="AV201" s="14" t="s">
        <v>82</v>
      </c>
      <c r="AW201" s="14" t="s">
        <v>33</v>
      </c>
      <c r="AX201" s="14" t="s">
        <v>80</v>
      </c>
      <c r="AY201" s="244" t="s">
        <v>127</v>
      </c>
    </row>
    <row r="202" spans="1:65" s="2" customFormat="1" ht="12">
      <c r="A202" s="40"/>
      <c r="B202" s="41"/>
      <c r="C202" s="256" t="s">
        <v>283</v>
      </c>
      <c r="D202" s="256" t="s">
        <v>230</v>
      </c>
      <c r="E202" s="257" t="s">
        <v>284</v>
      </c>
      <c r="F202" s="258" t="s">
        <v>285</v>
      </c>
      <c r="G202" s="259" t="s">
        <v>132</v>
      </c>
      <c r="H202" s="260">
        <v>7.581</v>
      </c>
      <c r="I202" s="261"/>
      <c r="J202" s="262">
        <f>ROUND(I202*H202,2)</f>
        <v>0</v>
      </c>
      <c r="K202" s="258" t="s">
        <v>133</v>
      </c>
      <c r="L202" s="263"/>
      <c r="M202" s="264" t="s">
        <v>19</v>
      </c>
      <c r="N202" s="265" t="s">
        <v>43</v>
      </c>
      <c r="O202" s="86"/>
      <c r="P202" s="215">
        <f>O202*H202</f>
        <v>0</v>
      </c>
      <c r="Q202" s="215">
        <v>0.0003</v>
      </c>
      <c r="R202" s="215">
        <f>Q202*H202</f>
        <v>0.0022743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176</v>
      </c>
      <c r="AT202" s="217" t="s">
        <v>230</v>
      </c>
      <c r="AU202" s="217" t="s">
        <v>82</v>
      </c>
      <c r="AY202" s="19" t="s">
        <v>127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134</v>
      </c>
      <c r="BM202" s="217" t="s">
        <v>286</v>
      </c>
    </row>
    <row r="203" spans="1:47" s="2" customFormat="1" ht="12">
      <c r="A203" s="40"/>
      <c r="B203" s="41"/>
      <c r="C203" s="42"/>
      <c r="D203" s="219" t="s">
        <v>136</v>
      </c>
      <c r="E203" s="42"/>
      <c r="F203" s="220" t="s">
        <v>285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136</v>
      </c>
      <c r="AU203" s="19" t="s">
        <v>82</v>
      </c>
    </row>
    <row r="204" spans="1:51" s="13" customFormat="1" ht="12">
      <c r="A204" s="13"/>
      <c r="B204" s="224"/>
      <c r="C204" s="225"/>
      <c r="D204" s="219" t="s">
        <v>138</v>
      </c>
      <c r="E204" s="226" t="s">
        <v>19</v>
      </c>
      <c r="F204" s="227" t="s">
        <v>281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138</v>
      </c>
      <c r="AU204" s="233" t="s">
        <v>82</v>
      </c>
      <c r="AV204" s="13" t="s">
        <v>80</v>
      </c>
      <c r="AW204" s="13" t="s">
        <v>33</v>
      </c>
      <c r="AX204" s="13" t="s">
        <v>72</v>
      </c>
      <c r="AY204" s="233" t="s">
        <v>127</v>
      </c>
    </row>
    <row r="205" spans="1:51" s="14" customFormat="1" ht="12">
      <c r="A205" s="14"/>
      <c r="B205" s="234"/>
      <c r="C205" s="235"/>
      <c r="D205" s="219" t="s">
        <v>138</v>
      </c>
      <c r="E205" s="236" t="s">
        <v>19</v>
      </c>
      <c r="F205" s="237" t="s">
        <v>287</v>
      </c>
      <c r="G205" s="235"/>
      <c r="H205" s="238">
        <v>7.581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138</v>
      </c>
      <c r="AU205" s="244" t="s">
        <v>82</v>
      </c>
      <c r="AV205" s="14" t="s">
        <v>82</v>
      </c>
      <c r="AW205" s="14" t="s">
        <v>33</v>
      </c>
      <c r="AX205" s="14" t="s">
        <v>80</v>
      </c>
      <c r="AY205" s="244" t="s">
        <v>127</v>
      </c>
    </row>
    <row r="206" spans="1:65" s="2" customFormat="1" ht="12">
      <c r="A206" s="40"/>
      <c r="B206" s="41"/>
      <c r="C206" s="206" t="s">
        <v>288</v>
      </c>
      <c r="D206" s="206" t="s">
        <v>129</v>
      </c>
      <c r="E206" s="207" t="s">
        <v>289</v>
      </c>
      <c r="F206" s="208" t="s">
        <v>290</v>
      </c>
      <c r="G206" s="209" t="s">
        <v>179</v>
      </c>
      <c r="H206" s="210">
        <v>0.074</v>
      </c>
      <c r="I206" s="211"/>
      <c r="J206" s="212">
        <f>ROUND(I206*H206,2)</f>
        <v>0</v>
      </c>
      <c r="K206" s="208" t="s">
        <v>133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1.98</v>
      </c>
      <c r="R206" s="215">
        <f>Q206*H206</f>
        <v>0.14651999999999998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134</v>
      </c>
      <c r="AT206" s="217" t="s">
        <v>129</v>
      </c>
      <c r="AU206" s="217" t="s">
        <v>82</v>
      </c>
      <c r="AY206" s="19" t="s">
        <v>127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134</v>
      </c>
      <c r="BM206" s="217" t="s">
        <v>291</v>
      </c>
    </row>
    <row r="207" spans="1:47" s="2" customFormat="1" ht="12">
      <c r="A207" s="40"/>
      <c r="B207" s="41"/>
      <c r="C207" s="42"/>
      <c r="D207" s="219" t="s">
        <v>136</v>
      </c>
      <c r="E207" s="42"/>
      <c r="F207" s="220" t="s">
        <v>292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136</v>
      </c>
      <c r="AU207" s="19" t="s">
        <v>82</v>
      </c>
    </row>
    <row r="208" spans="1:51" s="13" customFormat="1" ht="12">
      <c r="A208" s="13"/>
      <c r="B208" s="224"/>
      <c r="C208" s="225"/>
      <c r="D208" s="219" t="s">
        <v>138</v>
      </c>
      <c r="E208" s="226" t="s">
        <v>19</v>
      </c>
      <c r="F208" s="227" t="s">
        <v>200</v>
      </c>
      <c r="G208" s="225"/>
      <c r="H208" s="226" t="s">
        <v>19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138</v>
      </c>
      <c r="AU208" s="233" t="s">
        <v>82</v>
      </c>
      <c r="AV208" s="13" t="s">
        <v>80</v>
      </c>
      <c r="AW208" s="13" t="s">
        <v>33</v>
      </c>
      <c r="AX208" s="13" t="s">
        <v>72</v>
      </c>
      <c r="AY208" s="233" t="s">
        <v>127</v>
      </c>
    </row>
    <row r="209" spans="1:51" s="14" customFormat="1" ht="12">
      <c r="A209" s="14"/>
      <c r="B209" s="234"/>
      <c r="C209" s="235"/>
      <c r="D209" s="219" t="s">
        <v>138</v>
      </c>
      <c r="E209" s="236" t="s">
        <v>19</v>
      </c>
      <c r="F209" s="237" t="s">
        <v>293</v>
      </c>
      <c r="G209" s="235"/>
      <c r="H209" s="238">
        <v>0.049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138</v>
      </c>
      <c r="AU209" s="244" t="s">
        <v>82</v>
      </c>
      <c r="AV209" s="14" t="s">
        <v>82</v>
      </c>
      <c r="AW209" s="14" t="s">
        <v>33</v>
      </c>
      <c r="AX209" s="14" t="s">
        <v>72</v>
      </c>
      <c r="AY209" s="244" t="s">
        <v>127</v>
      </c>
    </row>
    <row r="210" spans="1:51" s="14" customFormat="1" ht="12">
      <c r="A210" s="14"/>
      <c r="B210" s="234"/>
      <c r="C210" s="235"/>
      <c r="D210" s="219" t="s">
        <v>138</v>
      </c>
      <c r="E210" s="236" t="s">
        <v>19</v>
      </c>
      <c r="F210" s="237" t="s">
        <v>294</v>
      </c>
      <c r="G210" s="235"/>
      <c r="H210" s="238">
        <v>0.025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138</v>
      </c>
      <c r="AU210" s="244" t="s">
        <v>82</v>
      </c>
      <c r="AV210" s="14" t="s">
        <v>82</v>
      </c>
      <c r="AW210" s="14" t="s">
        <v>33</v>
      </c>
      <c r="AX210" s="14" t="s">
        <v>72</v>
      </c>
      <c r="AY210" s="244" t="s">
        <v>127</v>
      </c>
    </row>
    <row r="211" spans="1:51" s="15" customFormat="1" ht="12">
      <c r="A211" s="15"/>
      <c r="B211" s="245"/>
      <c r="C211" s="246"/>
      <c r="D211" s="219" t="s">
        <v>138</v>
      </c>
      <c r="E211" s="247" t="s">
        <v>19</v>
      </c>
      <c r="F211" s="248" t="s">
        <v>175</v>
      </c>
      <c r="G211" s="246"/>
      <c r="H211" s="249">
        <v>0.07400000000000001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5" t="s">
        <v>138</v>
      </c>
      <c r="AU211" s="255" t="s">
        <v>82</v>
      </c>
      <c r="AV211" s="15" t="s">
        <v>134</v>
      </c>
      <c r="AW211" s="15" t="s">
        <v>33</v>
      </c>
      <c r="AX211" s="15" t="s">
        <v>80</v>
      </c>
      <c r="AY211" s="255" t="s">
        <v>127</v>
      </c>
    </row>
    <row r="212" spans="1:65" s="2" customFormat="1" ht="16.5" customHeight="1">
      <c r="A212" s="40"/>
      <c r="B212" s="41"/>
      <c r="C212" s="206" t="s">
        <v>295</v>
      </c>
      <c r="D212" s="206" t="s">
        <v>129</v>
      </c>
      <c r="E212" s="207" t="s">
        <v>296</v>
      </c>
      <c r="F212" s="208" t="s">
        <v>297</v>
      </c>
      <c r="G212" s="209" t="s">
        <v>179</v>
      </c>
      <c r="H212" s="210">
        <v>0.637</v>
      </c>
      <c r="I212" s="211"/>
      <c r="J212" s="212">
        <f>ROUND(I212*H212,2)</f>
        <v>0</v>
      </c>
      <c r="K212" s="208" t="s">
        <v>133</v>
      </c>
      <c r="L212" s="46"/>
      <c r="M212" s="213" t="s">
        <v>19</v>
      </c>
      <c r="N212" s="214" t="s">
        <v>43</v>
      </c>
      <c r="O212" s="86"/>
      <c r="P212" s="215">
        <f>O212*H212</f>
        <v>0</v>
      </c>
      <c r="Q212" s="215">
        <v>2.25634</v>
      </c>
      <c r="R212" s="215">
        <f>Q212*H212</f>
        <v>1.43728858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134</v>
      </c>
      <c r="AT212" s="217" t="s">
        <v>129</v>
      </c>
      <c r="AU212" s="217" t="s">
        <v>82</v>
      </c>
      <c r="AY212" s="19" t="s">
        <v>127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134</v>
      </c>
      <c r="BM212" s="217" t="s">
        <v>298</v>
      </c>
    </row>
    <row r="213" spans="1:47" s="2" customFormat="1" ht="12">
      <c r="A213" s="40"/>
      <c r="B213" s="41"/>
      <c r="C213" s="42"/>
      <c r="D213" s="219" t="s">
        <v>136</v>
      </c>
      <c r="E213" s="42"/>
      <c r="F213" s="220" t="s">
        <v>299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136</v>
      </c>
      <c r="AU213" s="19" t="s">
        <v>82</v>
      </c>
    </row>
    <row r="214" spans="1:51" s="13" customFormat="1" ht="12">
      <c r="A214" s="13"/>
      <c r="B214" s="224"/>
      <c r="C214" s="225"/>
      <c r="D214" s="219" t="s">
        <v>138</v>
      </c>
      <c r="E214" s="226" t="s">
        <v>19</v>
      </c>
      <c r="F214" s="227" t="s">
        <v>200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138</v>
      </c>
      <c r="AU214" s="233" t="s">
        <v>82</v>
      </c>
      <c r="AV214" s="13" t="s">
        <v>80</v>
      </c>
      <c r="AW214" s="13" t="s">
        <v>33</v>
      </c>
      <c r="AX214" s="13" t="s">
        <v>72</v>
      </c>
      <c r="AY214" s="233" t="s">
        <v>127</v>
      </c>
    </row>
    <row r="215" spans="1:51" s="14" customFormat="1" ht="12">
      <c r="A215" s="14"/>
      <c r="B215" s="234"/>
      <c r="C215" s="235"/>
      <c r="D215" s="219" t="s">
        <v>138</v>
      </c>
      <c r="E215" s="236" t="s">
        <v>19</v>
      </c>
      <c r="F215" s="237" t="s">
        <v>300</v>
      </c>
      <c r="G215" s="235"/>
      <c r="H215" s="238">
        <v>0.413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138</v>
      </c>
      <c r="AU215" s="244" t="s">
        <v>82</v>
      </c>
      <c r="AV215" s="14" t="s">
        <v>82</v>
      </c>
      <c r="AW215" s="14" t="s">
        <v>33</v>
      </c>
      <c r="AX215" s="14" t="s">
        <v>72</v>
      </c>
      <c r="AY215" s="244" t="s">
        <v>127</v>
      </c>
    </row>
    <row r="216" spans="1:51" s="14" customFormat="1" ht="12">
      <c r="A216" s="14"/>
      <c r="B216" s="234"/>
      <c r="C216" s="235"/>
      <c r="D216" s="219" t="s">
        <v>138</v>
      </c>
      <c r="E216" s="236" t="s">
        <v>19</v>
      </c>
      <c r="F216" s="237" t="s">
        <v>301</v>
      </c>
      <c r="G216" s="235"/>
      <c r="H216" s="238">
        <v>0.208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138</v>
      </c>
      <c r="AU216" s="244" t="s">
        <v>82</v>
      </c>
      <c r="AV216" s="14" t="s">
        <v>82</v>
      </c>
      <c r="AW216" s="14" t="s">
        <v>33</v>
      </c>
      <c r="AX216" s="14" t="s">
        <v>72</v>
      </c>
      <c r="AY216" s="244" t="s">
        <v>127</v>
      </c>
    </row>
    <row r="217" spans="1:51" s="16" customFormat="1" ht="12">
      <c r="A217" s="16"/>
      <c r="B217" s="267"/>
      <c r="C217" s="268"/>
      <c r="D217" s="219" t="s">
        <v>138</v>
      </c>
      <c r="E217" s="269" t="s">
        <v>19</v>
      </c>
      <c r="F217" s="270" t="s">
        <v>302</v>
      </c>
      <c r="G217" s="268"/>
      <c r="H217" s="271">
        <v>0.621</v>
      </c>
      <c r="I217" s="272"/>
      <c r="J217" s="268"/>
      <c r="K217" s="268"/>
      <c r="L217" s="273"/>
      <c r="M217" s="274"/>
      <c r="N217" s="275"/>
      <c r="O217" s="275"/>
      <c r="P217" s="275"/>
      <c r="Q217" s="275"/>
      <c r="R217" s="275"/>
      <c r="S217" s="275"/>
      <c r="T217" s="27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77" t="s">
        <v>138</v>
      </c>
      <c r="AU217" s="277" t="s">
        <v>82</v>
      </c>
      <c r="AV217" s="16" t="s">
        <v>146</v>
      </c>
      <c r="AW217" s="16" t="s">
        <v>33</v>
      </c>
      <c r="AX217" s="16" t="s">
        <v>72</v>
      </c>
      <c r="AY217" s="277" t="s">
        <v>127</v>
      </c>
    </row>
    <row r="218" spans="1:51" s="14" customFormat="1" ht="12">
      <c r="A218" s="14"/>
      <c r="B218" s="234"/>
      <c r="C218" s="235"/>
      <c r="D218" s="219" t="s">
        <v>138</v>
      </c>
      <c r="E218" s="236" t="s">
        <v>19</v>
      </c>
      <c r="F218" s="237" t="s">
        <v>303</v>
      </c>
      <c r="G218" s="235"/>
      <c r="H218" s="238">
        <v>0.016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138</v>
      </c>
      <c r="AU218" s="244" t="s">
        <v>82</v>
      </c>
      <c r="AV218" s="14" t="s">
        <v>82</v>
      </c>
      <c r="AW218" s="14" t="s">
        <v>33</v>
      </c>
      <c r="AX218" s="14" t="s">
        <v>72</v>
      </c>
      <c r="AY218" s="244" t="s">
        <v>127</v>
      </c>
    </row>
    <row r="219" spans="1:51" s="15" customFormat="1" ht="12">
      <c r="A219" s="15"/>
      <c r="B219" s="245"/>
      <c r="C219" s="246"/>
      <c r="D219" s="219" t="s">
        <v>138</v>
      </c>
      <c r="E219" s="247" t="s">
        <v>19</v>
      </c>
      <c r="F219" s="248" t="s">
        <v>175</v>
      </c>
      <c r="G219" s="246"/>
      <c r="H219" s="249">
        <v>0.637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5" t="s">
        <v>138</v>
      </c>
      <c r="AU219" s="255" t="s">
        <v>82</v>
      </c>
      <c r="AV219" s="15" t="s">
        <v>134</v>
      </c>
      <c r="AW219" s="15" t="s">
        <v>33</v>
      </c>
      <c r="AX219" s="15" t="s">
        <v>80</v>
      </c>
      <c r="AY219" s="255" t="s">
        <v>127</v>
      </c>
    </row>
    <row r="220" spans="1:65" s="2" customFormat="1" ht="16.5" customHeight="1">
      <c r="A220" s="40"/>
      <c r="B220" s="41"/>
      <c r="C220" s="206" t="s">
        <v>304</v>
      </c>
      <c r="D220" s="206" t="s">
        <v>129</v>
      </c>
      <c r="E220" s="207" t="s">
        <v>305</v>
      </c>
      <c r="F220" s="208" t="s">
        <v>306</v>
      </c>
      <c r="G220" s="209" t="s">
        <v>132</v>
      </c>
      <c r="H220" s="210">
        <v>2.19</v>
      </c>
      <c r="I220" s="211"/>
      <c r="J220" s="212">
        <f>ROUND(I220*H220,2)</f>
        <v>0</v>
      </c>
      <c r="K220" s="208" t="s">
        <v>133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0.00269</v>
      </c>
      <c r="R220" s="215">
        <f>Q220*H220</f>
        <v>0.0058911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134</v>
      </c>
      <c r="AT220" s="217" t="s">
        <v>129</v>
      </c>
      <c r="AU220" s="217" t="s">
        <v>82</v>
      </c>
      <c r="AY220" s="19" t="s">
        <v>127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134</v>
      </c>
      <c r="BM220" s="217" t="s">
        <v>307</v>
      </c>
    </row>
    <row r="221" spans="1:47" s="2" customFormat="1" ht="12">
      <c r="A221" s="40"/>
      <c r="B221" s="41"/>
      <c r="C221" s="42"/>
      <c r="D221" s="219" t="s">
        <v>136</v>
      </c>
      <c r="E221" s="42"/>
      <c r="F221" s="220" t="s">
        <v>308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136</v>
      </c>
      <c r="AU221" s="19" t="s">
        <v>82</v>
      </c>
    </row>
    <row r="222" spans="1:51" s="13" customFormat="1" ht="12">
      <c r="A222" s="13"/>
      <c r="B222" s="224"/>
      <c r="C222" s="225"/>
      <c r="D222" s="219" t="s">
        <v>138</v>
      </c>
      <c r="E222" s="226" t="s">
        <v>19</v>
      </c>
      <c r="F222" s="227" t="s">
        <v>200</v>
      </c>
      <c r="G222" s="225"/>
      <c r="H222" s="226" t="s">
        <v>19</v>
      </c>
      <c r="I222" s="228"/>
      <c r="J222" s="225"/>
      <c r="K222" s="225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138</v>
      </c>
      <c r="AU222" s="233" t="s">
        <v>82</v>
      </c>
      <c r="AV222" s="13" t="s">
        <v>80</v>
      </c>
      <c r="AW222" s="13" t="s">
        <v>33</v>
      </c>
      <c r="AX222" s="13" t="s">
        <v>72</v>
      </c>
      <c r="AY222" s="233" t="s">
        <v>127</v>
      </c>
    </row>
    <row r="223" spans="1:51" s="14" customFormat="1" ht="12">
      <c r="A223" s="14"/>
      <c r="B223" s="234"/>
      <c r="C223" s="235"/>
      <c r="D223" s="219" t="s">
        <v>138</v>
      </c>
      <c r="E223" s="236" t="s">
        <v>19</v>
      </c>
      <c r="F223" s="237" t="s">
        <v>309</v>
      </c>
      <c r="G223" s="235"/>
      <c r="H223" s="238">
        <v>2.19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138</v>
      </c>
      <c r="AU223" s="244" t="s">
        <v>82</v>
      </c>
      <c r="AV223" s="14" t="s">
        <v>82</v>
      </c>
      <c r="AW223" s="14" t="s">
        <v>33</v>
      </c>
      <c r="AX223" s="14" t="s">
        <v>80</v>
      </c>
      <c r="AY223" s="244" t="s">
        <v>127</v>
      </c>
    </row>
    <row r="224" spans="1:65" s="2" customFormat="1" ht="16.5" customHeight="1">
      <c r="A224" s="40"/>
      <c r="B224" s="41"/>
      <c r="C224" s="206" t="s">
        <v>310</v>
      </c>
      <c r="D224" s="206" t="s">
        <v>129</v>
      </c>
      <c r="E224" s="207" t="s">
        <v>311</v>
      </c>
      <c r="F224" s="208" t="s">
        <v>312</v>
      </c>
      <c r="G224" s="209" t="s">
        <v>132</v>
      </c>
      <c r="H224" s="210">
        <v>2.19</v>
      </c>
      <c r="I224" s="211"/>
      <c r="J224" s="212">
        <f>ROUND(I224*H224,2)</f>
        <v>0</v>
      </c>
      <c r="K224" s="208" t="s">
        <v>133</v>
      </c>
      <c r="L224" s="46"/>
      <c r="M224" s="213" t="s">
        <v>19</v>
      </c>
      <c r="N224" s="214" t="s">
        <v>43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134</v>
      </c>
      <c r="AT224" s="217" t="s">
        <v>129</v>
      </c>
      <c r="AU224" s="217" t="s">
        <v>82</v>
      </c>
      <c r="AY224" s="19" t="s">
        <v>127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134</v>
      </c>
      <c r="BM224" s="217" t="s">
        <v>313</v>
      </c>
    </row>
    <row r="225" spans="1:47" s="2" customFormat="1" ht="12">
      <c r="A225" s="40"/>
      <c r="B225" s="41"/>
      <c r="C225" s="42"/>
      <c r="D225" s="219" t="s">
        <v>136</v>
      </c>
      <c r="E225" s="42"/>
      <c r="F225" s="220" t="s">
        <v>314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136</v>
      </c>
      <c r="AU225" s="19" t="s">
        <v>82</v>
      </c>
    </row>
    <row r="226" spans="1:65" s="2" customFormat="1" ht="16.5" customHeight="1">
      <c r="A226" s="40"/>
      <c r="B226" s="41"/>
      <c r="C226" s="206" t="s">
        <v>315</v>
      </c>
      <c r="D226" s="206" t="s">
        <v>129</v>
      </c>
      <c r="E226" s="207" t="s">
        <v>316</v>
      </c>
      <c r="F226" s="208" t="s">
        <v>317</v>
      </c>
      <c r="G226" s="209" t="s">
        <v>179</v>
      </c>
      <c r="H226" s="210">
        <v>0.63</v>
      </c>
      <c r="I226" s="211"/>
      <c r="J226" s="212">
        <f>ROUND(I226*H226,2)</f>
        <v>0</v>
      </c>
      <c r="K226" s="208" t="s">
        <v>133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2.25634</v>
      </c>
      <c r="R226" s="215">
        <f>Q226*H226</f>
        <v>1.4214942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134</v>
      </c>
      <c r="AT226" s="217" t="s">
        <v>129</v>
      </c>
      <c r="AU226" s="217" t="s">
        <v>82</v>
      </c>
      <c r="AY226" s="19" t="s">
        <v>127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134</v>
      </c>
      <c r="BM226" s="217" t="s">
        <v>318</v>
      </c>
    </row>
    <row r="227" spans="1:47" s="2" customFormat="1" ht="12">
      <c r="A227" s="40"/>
      <c r="B227" s="41"/>
      <c r="C227" s="42"/>
      <c r="D227" s="219" t="s">
        <v>136</v>
      </c>
      <c r="E227" s="42"/>
      <c r="F227" s="220" t="s">
        <v>319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136</v>
      </c>
      <c r="AU227" s="19" t="s">
        <v>82</v>
      </c>
    </row>
    <row r="228" spans="1:51" s="13" customFormat="1" ht="12">
      <c r="A228" s="13"/>
      <c r="B228" s="224"/>
      <c r="C228" s="225"/>
      <c r="D228" s="219" t="s">
        <v>138</v>
      </c>
      <c r="E228" s="226" t="s">
        <v>19</v>
      </c>
      <c r="F228" s="227" t="s">
        <v>320</v>
      </c>
      <c r="G228" s="225"/>
      <c r="H228" s="226" t="s">
        <v>19</v>
      </c>
      <c r="I228" s="228"/>
      <c r="J228" s="225"/>
      <c r="K228" s="225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138</v>
      </c>
      <c r="AU228" s="233" t="s">
        <v>82</v>
      </c>
      <c r="AV228" s="13" t="s">
        <v>80</v>
      </c>
      <c r="AW228" s="13" t="s">
        <v>33</v>
      </c>
      <c r="AX228" s="13" t="s">
        <v>72</v>
      </c>
      <c r="AY228" s="233" t="s">
        <v>127</v>
      </c>
    </row>
    <row r="229" spans="1:51" s="14" customFormat="1" ht="12">
      <c r="A229" s="14"/>
      <c r="B229" s="234"/>
      <c r="C229" s="235"/>
      <c r="D229" s="219" t="s">
        <v>138</v>
      </c>
      <c r="E229" s="236" t="s">
        <v>19</v>
      </c>
      <c r="F229" s="237" t="s">
        <v>321</v>
      </c>
      <c r="G229" s="235"/>
      <c r="H229" s="238">
        <v>0.63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138</v>
      </c>
      <c r="AU229" s="244" t="s">
        <v>82</v>
      </c>
      <c r="AV229" s="14" t="s">
        <v>82</v>
      </c>
      <c r="AW229" s="14" t="s">
        <v>33</v>
      </c>
      <c r="AX229" s="14" t="s">
        <v>80</v>
      </c>
      <c r="AY229" s="244" t="s">
        <v>127</v>
      </c>
    </row>
    <row r="230" spans="1:65" s="2" customFormat="1" ht="16.5" customHeight="1">
      <c r="A230" s="40"/>
      <c r="B230" s="41"/>
      <c r="C230" s="206" t="s">
        <v>322</v>
      </c>
      <c r="D230" s="206" t="s">
        <v>129</v>
      </c>
      <c r="E230" s="207" t="s">
        <v>323</v>
      </c>
      <c r="F230" s="208" t="s">
        <v>324</v>
      </c>
      <c r="G230" s="209" t="s">
        <v>132</v>
      </c>
      <c r="H230" s="210">
        <v>5.04</v>
      </c>
      <c r="I230" s="211"/>
      <c r="J230" s="212">
        <f>ROUND(I230*H230,2)</f>
        <v>0</v>
      </c>
      <c r="K230" s="208" t="s">
        <v>133</v>
      </c>
      <c r="L230" s="46"/>
      <c r="M230" s="213" t="s">
        <v>19</v>
      </c>
      <c r="N230" s="214" t="s">
        <v>43</v>
      </c>
      <c r="O230" s="86"/>
      <c r="P230" s="215">
        <f>O230*H230</f>
        <v>0</v>
      </c>
      <c r="Q230" s="215">
        <v>0.00264</v>
      </c>
      <c r="R230" s="215">
        <f>Q230*H230</f>
        <v>0.0133056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134</v>
      </c>
      <c r="AT230" s="217" t="s">
        <v>129</v>
      </c>
      <c r="AU230" s="217" t="s">
        <v>82</v>
      </c>
      <c r="AY230" s="19" t="s">
        <v>127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134</v>
      </c>
      <c r="BM230" s="217" t="s">
        <v>325</v>
      </c>
    </row>
    <row r="231" spans="1:47" s="2" customFormat="1" ht="12">
      <c r="A231" s="40"/>
      <c r="B231" s="41"/>
      <c r="C231" s="42"/>
      <c r="D231" s="219" t="s">
        <v>136</v>
      </c>
      <c r="E231" s="42"/>
      <c r="F231" s="220" t="s">
        <v>326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136</v>
      </c>
      <c r="AU231" s="19" t="s">
        <v>82</v>
      </c>
    </row>
    <row r="232" spans="1:51" s="13" customFormat="1" ht="12">
      <c r="A232" s="13"/>
      <c r="B232" s="224"/>
      <c r="C232" s="225"/>
      <c r="D232" s="219" t="s">
        <v>138</v>
      </c>
      <c r="E232" s="226" t="s">
        <v>19</v>
      </c>
      <c r="F232" s="227" t="s">
        <v>320</v>
      </c>
      <c r="G232" s="225"/>
      <c r="H232" s="226" t="s">
        <v>19</v>
      </c>
      <c r="I232" s="228"/>
      <c r="J232" s="225"/>
      <c r="K232" s="225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138</v>
      </c>
      <c r="AU232" s="233" t="s">
        <v>82</v>
      </c>
      <c r="AV232" s="13" t="s">
        <v>80</v>
      </c>
      <c r="AW232" s="13" t="s">
        <v>33</v>
      </c>
      <c r="AX232" s="13" t="s">
        <v>72</v>
      </c>
      <c r="AY232" s="233" t="s">
        <v>127</v>
      </c>
    </row>
    <row r="233" spans="1:51" s="14" customFormat="1" ht="12">
      <c r="A233" s="14"/>
      <c r="B233" s="234"/>
      <c r="C233" s="235"/>
      <c r="D233" s="219" t="s">
        <v>138</v>
      </c>
      <c r="E233" s="236" t="s">
        <v>19</v>
      </c>
      <c r="F233" s="237" t="s">
        <v>327</v>
      </c>
      <c r="G233" s="235"/>
      <c r="H233" s="238">
        <v>5.04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138</v>
      </c>
      <c r="AU233" s="244" t="s">
        <v>82</v>
      </c>
      <c r="AV233" s="14" t="s">
        <v>82</v>
      </c>
      <c r="AW233" s="14" t="s">
        <v>33</v>
      </c>
      <c r="AX233" s="14" t="s">
        <v>80</v>
      </c>
      <c r="AY233" s="244" t="s">
        <v>127</v>
      </c>
    </row>
    <row r="234" spans="1:65" s="2" customFormat="1" ht="16.5" customHeight="1">
      <c r="A234" s="40"/>
      <c r="B234" s="41"/>
      <c r="C234" s="206" t="s">
        <v>328</v>
      </c>
      <c r="D234" s="206" t="s">
        <v>129</v>
      </c>
      <c r="E234" s="207" t="s">
        <v>329</v>
      </c>
      <c r="F234" s="208" t="s">
        <v>330</v>
      </c>
      <c r="G234" s="209" t="s">
        <v>132</v>
      </c>
      <c r="H234" s="210">
        <v>5.04</v>
      </c>
      <c r="I234" s="211"/>
      <c r="J234" s="212">
        <f>ROUND(I234*H234,2)</f>
        <v>0</v>
      </c>
      <c r="K234" s="208" t="s">
        <v>133</v>
      </c>
      <c r="L234" s="46"/>
      <c r="M234" s="213" t="s">
        <v>19</v>
      </c>
      <c r="N234" s="214" t="s">
        <v>43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134</v>
      </c>
      <c r="AT234" s="217" t="s">
        <v>129</v>
      </c>
      <c r="AU234" s="217" t="s">
        <v>82</v>
      </c>
      <c r="AY234" s="19" t="s">
        <v>127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80</v>
      </c>
      <c r="BK234" s="218">
        <f>ROUND(I234*H234,2)</f>
        <v>0</v>
      </c>
      <c r="BL234" s="19" t="s">
        <v>134</v>
      </c>
      <c r="BM234" s="217" t="s">
        <v>331</v>
      </c>
    </row>
    <row r="235" spans="1:47" s="2" customFormat="1" ht="12">
      <c r="A235" s="40"/>
      <c r="B235" s="41"/>
      <c r="C235" s="42"/>
      <c r="D235" s="219" t="s">
        <v>136</v>
      </c>
      <c r="E235" s="42"/>
      <c r="F235" s="220" t="s">
        <v>332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136</v>
      </c>
      <c r="AU235" s="19" t="s">
        <v>82</v>
      </c>
    </row>
    <row r="236" spans="1:65" s="2" customFormat="1" ht="12">
      <c r="A236" s="40"/>
      <c r="B236" s="41"/>
      <c r="C236" s="206" t="s">
        <v>333</v>
      </c>
      <c r="D236" s="206" t="s">
        <v>129</v>
      </c>
      <c r="E236" s="207" t="s">
        <v>334</v>
      </c>
      <c r="F236" s="208" t="s">
        <v>335</v>
      </c>
      <c r="G236" s="209" t="s">
        <v>336</v>
      </c>
      <c r="H236" s="210">
        <v>8</v>
      </c>
      <c r="I236" s="211"/>
      <c r="J236" s="212">
        <f>ROUND(I236*H236,2)</f>
        <v>0</v>
      </c>
      <c r="K236" s="208" t="s">
        <v>133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0.00217</v>
      </c>
      <c r="R236" s="215">
        <f>Q236*H236</f>
        <v>0.01736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134</v>
      </c>
      <c r="AT236" s="217" t="s">
        <v>129</v>
      </c>
      <c r="AU236" s="217" t="s">
        <v>82</v>
      </c>
      <c r="AY236" s="19" t="s">
        <v>127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134</v>
      </c>
      <c r="BM236" s="217" t="s">
        <v>337</v>
      </c>
    </row>
    <row r="237" spans="1:47" s="2" customFormat="1" ht="12">
      <c r="A237" s="40"/>
      <c r="B237" s="41"/>
      <c r="C237" s="42"/>
      <c r="D237" s="219" t="s">
        <v>136</v>
      </c>
      <c r="E237" s="42"/>
      <c r="F237" s="220" t="s">
        <v>338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136</v>
      </c>
      <c r="AU237" s="19" t="s">
        <v>82</v>
      </c>
    </row>
    <row r="238" spans="1:51" s="13" customFormat="1" ht="12">
      <c r="A238" s="13"/>
      <c r="B238" s="224"/>
      <c r="C238" s="225"/>
      <c r="D238" s="219" t="s">
        <v>138</v>
      </c>
      <c r="E238" s="226" t="s">
        <v>19</v>
      </c>
      <c r="F238" s="227" t="s">
        <v>339</v>
      </c>
      <c r="G238" s="225"/>
      <c r="H238" s="226" t="s">
        <v>19</v>
      </c>
      <c r="I238" s="228"/>
      <c r="J238" s="225"/>
      <c r="K238" s="225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138</v>
      </c>
      <c r="AU238" s="233" t="s">
        <v>82</v>
      </c>
      <c r="AV238" s="13" t="s">
        <v>80</v>
      </c>
      <c r="AW238" s="13" t="s">
        <v>33</v>
      </c>
      <c r="AX238" s="13" t="s">
        <v>72</v>
      </c>
      <c r="AY238" s="233" t="s">
        <v>127</v>
      </c>
    </row>
    <row r="239" spans="1:51" s="13" customFormat="1" ht="12">
      <c r="A239" s="13"/>
      <c r="B239" s="224"/>
      <c r="C239" s="225"/>
      <c r="D239" s="219" t="s">
        <v>138</v>
      </c>
      <c r="E239" s="226" t="s">
        <v>19</v>
      </c>
      <c r="F239" s="227" t="s">
        <v>340</v>
      </c>
      <c r="G239" s="225"/>
      <c r="H239" s="226" t="s">
        <v>19</v>
      </c>
      <c r="I239" s="228"/>
      <c r="J239" s="225"/>
      <c r="K239" s="225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138</v>
      </c>
      <c r="AU239" s="233" t="s">
        <v>82</v>
      </c>
      <c r="AV239" s="13" t="s">
        <v>80</v>
      </c>
      <c r="AW239" s="13" t="s">
        <v>33</v>
      </c>
      <c r="AX239" s="13" t="s">
        <v>72</v>
      </c>
      <c r="AY239" s="233" t="s">
        <v>127</v>
      </c>
    </row>
    <row r="240" spans="1:51" s="14" customFormat="1" ht="12">
      <c r="A240" s="14"/>
      <c r="B240" s="234"/>
      <c r="C240" s="235"/>
      <c r="D240" s="219" t="s">
        <v>138</v>
      </c>
      <c r="E240" s="236" t="s">
        <v>19</v>
      </c>
      <c r="F240" s="237" t="s">
        <v>341</v>
      </c>
      <c r="G240" s="235"/>
      <c r="H240" s="238">
        <v>4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138</v>
      </c>
      <c r="AU240" s="244" t="s">
        <v>82</v>
      </c>
      <c r="AV240" s="14" t="s">
        <v>82</v>
      </c>
      <c r="AW240" s="14" t="s">
        <v>33</v>
      </c>
      <c r="AX240" s="14" t="s">
        <v>72</v>
      </c>
      <c r="AY240" s="244" t="s">
        <v>127</v>
      </c>
    </row>
    <row r="241" spans="1:51" s="13" customFormat="1" ht="12">
      <c r="A241" s="13"/>
      <c r="B241" s="224"/>
      <c r="C241" s="225"/>
      <c r="D241" s="219" t="s">
        <v>138</v>
      </c>
      <c r="E241" s="226" t="s">
        <v>19</v>
      </c>
      <c r="F241" s="227" t="s">
        <v>200</v>
      </c>
      <c r="G241" s="225"/>
      <c r="H241" s="226" t="s">
        <v>19</v>
      </c>
      <c r="I241" s="228"/>
      <c r="J241" s="225"/>
      <c r="K241" s="225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138</v>
      </c>
      <c r="AU241" s="233" t="s">
        <v>82</v>
      </c>
      <c r="AV241" s="13" t="s">
        <v>80</v>
      </c>
      <c r="AW241" s="13" t="s">
        <v>33</v>
      </c>
      <c r="AX241" s="13" t="s">
        <v>72</v>
      </c>
      <c r="AY241" s="233" t="s">
        <v>127</v>
      </c>
    </row>
    <row r="242" spans="1:51" s="14" customFormat="1" ht="12">
      <c r="A242" s="14"/>
      <c r="B242" s="234"/>
      <c r="C242" s="235"/>
      <c r="D242" s="219" t="s">
        <v>138</v>
      </c>
      <c r="E242" s="236" t="s">
        <v>19</v>
      </c>
      <c r="F242" s="237" t="s">
        <v>134</v>
      </c>
      <c r="G242" s="235"/>
      <c r="H242" s="238">
        <v>4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138</v>
      </c>
      <c r="AU242" s="244" t="s">
        <v>82</v>
      </c>
      <c r="AV242" s="14" t="s">
        <v>82</v>
      </c>
      <c r="AW242" s="14" t="s">
        <v>33</v>
      </c>
      <c r="AX242" s="14" t="s">
        <v>72</v>
      </c>
      <c r="AY242" s="244" t="s">
        <v>127</v>
      </c>
    </row>
    <row r="243" spans="1:51" s="15" customFormat="1" ht="12">
      <c r="A243" s="15"/>
      <c r="B243" s="245"/>
      <c r="C243" s="246"/>
      <c r="D243" s="219" t="s">
        <v>138</v>
      </c>
      <c r="E243" s="247" t="s">
        <v>19</v>
      </c>
      <c r="F243" s="248" t="s">
        <v>175</v>
      </c>
      <c r="G243" s="246"/>
      <c r="H243" s="249">
        <v>8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5" t="s">
        <v>138</v>
      </c>
      <c r="AU243" s="255" t="s">
        <v>82</v>
      </c>
      <c r="AV243" s="15" t="s">
        <v>134</v>
      </c>
      <c r="AW243" s="15" t="s">
        <v>33</v>
      </c>
      <c r="AX243" s="15" t="s">
        <v>80</v>
      </c>
      <c r="AY243" s="255" t="s">
        <v>127</v>
      </c>
    </row>
    <row r="244" spans="1:65" s="2" customFormat="1" ht="12">
      <c r="A244" s="40"/>
      <c r="B244" s="41"/>
      <c r="C244" s="206" t="s">
        <v>342</v>
      </c>
      <c r="D244" s="206" t="s">
        <v>129</v>
      </c>
      <c r="E244" s="207" t="s">
        <v>343</v>
      </c>
      <c r="F244" s="208" t="s">
        <v>344</v>
      </c>
      <c r="G244" s="209" t="s">
        <v>336</v>
      </c>
      <c r="H244" s="210">
        <v>8</v>
      </c>
      <c r="I244" s="211"/>
      <c r="J244" s="212">
        <f>ROUND(I244*H244,2)</f>
        <v>0</v>
      </c>
      <c r="K244" s="208" t="s">
        <v>133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0.0094</v>
      </c>
      <c r="R244" s="215">
        <f>Q244*H244</f>
        <v>0.0752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134</v>
      </c>
      <c r="AT244" s="217" t="s">
        <v>129</v>
      </c>
      <c r="AU244" s="217" t="s">
        <v>82</v>
      </c>
      <c r="AY244" s="19" t="s">
        <v>127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134</v>
      </c>
      <c r="BM244" s="217" t="s">
        <v>345</v>
      </c>
    </row>
    <row r="245" spans="1:47" s="2" customFormat="1" ht="12">
      <c r="A245" s="40"/>
      <c r="B245" s="41"/>
      <c r="C245" s="42"/>
      <c r="D245" s="219" t="s">
        <v>136</v>
      </c>
      <c r="E245" s="42"/>
      <c r="F245" s="220" t="s">
        <v>346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136</v>
      </c>
      <c r="AU245" s="19" t="s">
        <v>82</v>
      </c>
    </row>
    <row r="246" spans="1:51" s="13" customFormat="1" ht="12">
      <c r="A246" s="13"/>
      <c r="B246" s="224"/>
      <c r="C246" s="225"/>
      <c r="D246" s="219" t="s">
        <v>138</v>
      </c>
      <c r="E246" s="226" t="s">
        <v>19</v>
      </c>
      <c r="F246" s="227" t="s">
        <v>339</v>
      </c>
      <c r="G246" s="225"/>
      <c r="H246" s="226" t="s">
        <v>19</v>
      </c>
      <c r="I246" s="228"/>
      <c r="J246" s="225"/>
      <c r="K246" s="225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138</v>
      </c>
      <c r="AU246" s="233" t="s">
        <v>82</v>
      </c>
      <c r="AV246" s="13" t="s">
        <v>80</v>
      </c>
      <c r="AW246" s="13" t="s">
        <v>33</v>
      </c>
      <c r="AX246" s="13" t="s">
        <v>72</v>
      </c>
      <c r="AY246" s="233" t="s">
        <v>127</v>
      </c>
    </row>
    <row r="247" spans="1:51" s="13" customFormat="1" ht="12">
      <c r="A247" s="13"/>
      <c r="B247" s="224"/>
      <c r="C247" s="225"/>
      <c r="D247" s="219" t="s">
        <v>138</v>
      </c>
      <c r="E247" s="226" t="s">
        <v>19</v>
      </c>
      <c r="F247" s="227" t="s">
        <v>347</v>
      </c>
      <c r="G247" s="225"/>
      <c r="H247" s="226" t="s">
        <v>19</v>
      </c>
      <c r="I247" s="228"/>
      <c r="J247" s="225"/>
      <c r="K247" s="225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138</v>
      </c>
      <c r="AU247" s="233" t="s">
        <v>82</v>
      </c>
      <c r="AV247" s="13" t="s">
        <v>80</v>
      </c>
      <c r="AW247" s="13" t="s">
        <v>33</v>
      </c>
      <c r="AX247" s="13" t="s">
        <v>72</v>
      </c>
      <c r="AY247" s="233" t="s">
        <v>127</v>
      </c>
    </row>
    <row r="248" spans="1:51" s="14" customFormat="1" ht="12">
      <c r="A248" s="14"/>
      <c r="B248" s="234"/>
      <c r="C248" s="235"/>
      <c r="D248" s="219" t="s">
        <v>138</v>
      </c>
      <c r="E248" s="236" t="s">
        <v>19</v>
      </c>
      <c r="F248" s="237" t="s">
        <v>341</v>
      </c>
      <c r="G248" s="235"/>
      <c r="H248" s="238">
        <v>4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138</v>
      </c>
      <c r="AU248" s="244" t="s">
        <v>82</v>
      </c>
      <c r="AV248" s="14" t="s">
        <v>82</v>
      </c>
      <c r="AW248" s="14" t="s">
        <v>33</v>
      </c>
      <c r="AX248" s="14" t="s">
        <v>72</v>
      </c>
      <c r="AY248" s="244" t="s">
        <v>127</v>
      </c>
    </row>
    <row r="249" spans="1:51" s="13" customFormat="1" ht="12">
      <c r="A249" s="13"/>
      <c r="B249" s="224"/>
      <c r="C249" s="225"/>
      <c r="D249" s="219" t="s">
        <v>138</v>
      </c>
      <c r="E249" s="226" t="s">
        <v>19</v>
      </c>
      <c r="F249" s="227" t="s">
        <v>200</v>
      </c>
      <c r="G249" s="225"/>
      <c r="H249" s="226" t="s">
        <v>19</v>
      </c>
      <c r="I249" s="228"/>
      <c r="J249" s="225"/>
      <c r="K249" s="225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138</v>
      </c>
      <c r="AU249" s="233" t="s">
        <v>82</v>
      </c>
      <c r="AV249" s="13" t="s">
        <v>80</v>
      </c>
      <c r="AW249" s="13" t="s">
        <v>33</v>
      </c>
      <c r="AX249" s="13" t="s">
        <v>72</v>
      </c>
      <c r="AY249" s="233" t="s">
        <v>127</v>
      </c>
    </row>
    <row r="250" spans="1:51" s="14" customFormat="1" ht="12">
      <c r="A250" s="14"/>
      <c r="B250" s="234"/>
      <c r="C250" s="235"/>
      <c r="D250" s="219" t="s">
        <v>138</v>
      </c>
      <c r="E250" s="236" t="s">
        <v>19</v>
      </c>
      <c r="F250" s="237" t="s">
        <v>134</v>
      </c>
      <c r="G250" s="235"/>
      <c r="H250" s="238">
        <v>4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138</v>
      </c>
      <c r="AU250" s="244" t="s">
        <v>82</v>
      </c>
      <c r="AV250" s="14" t="s">
        <v>82</v>
      </c>
      <c r="AW250" s="14" t="s">
        <v>33</v>
      </c>
      <c r="AX250" s="14" t="s">
        <v>72</v>
      </c>
      <c r="AY250" s="244" t="s">
        <v>127</v>
      </c>
    </row>
    <row r="251" spans="1:51" s="15" customFormat="1" ht="12">
      <c r="A251" s="15"/>
      <c r="B251" s="245"/>
      <c r="C251" s="246"/>
      <c r="D251" s="219" t="s">
        <v>138</v>
      </c>
      <c r="E251" s="247" t="s">
        <v>19</v>
      </c>
      <c r="F251" s="248" t="s">
        <v>175</v>
      </c>
      <c r="G251" s="246"/>
      <c r="H251" s="249">
        <v>8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5" t="s">
        <v>138</v>
      </c>
      <c r="AU251" s="255" t="s">
        <v>82</v>
      </c>
      <c r="AV251" s="15" t="s">
        <v>134</v>
      </c>
      <c r="AW251" s="15" t="s">
        <v>33</v>
      </c>
      <c r="AX251" s="15" t="s">
        <v>80</v>
      </c>
      <c r="AY251" s="255" t="s">
        <v>127</v>
      </c>
    </row>
    <row r="252" spans="1:65" s="2" customFormat="1" ht="12">
      <c r="A252" s="40"/>
      <c r="B252" s="41"/>
      <c r="C252" s="206" t="s">
        <v>348</v>
      </c>
      <c r="D252" s="206" t="s">
        <v>129</v>
      </c>
      <c r="E252" s="207" t="s">
        <v>349</v>
      </c>
      <c r="F252" s="208" t="s">
        <v>350</v>
      </c>
      <c r="G252" s="209" t="s">
        <v>179</v>
      </c>
      <c r="H252" s="210">
        <v>0.09</v>
      </c>
      <c r="I252" s="211"/>
      <c r="J252" s="212">
        <f>ROUND(I252*H252,2)</f>
        <v>0</v>
      </c>
      <c r="K252" s="208" t="s">
        <v>133</v>
      </c>
      <c r="L252" s="46"/>
      <c r="M252" s="213" t="s">
        <v>19</v>
      </c>
      <c r="N252" s="214" t="s">
        <v>43</v>
      </c>
      <c r="O252" s="86"/>
      <c r="P252" s="215">
        <f>O252*H252</f>
        <v>0</v>
      </c>
      <c r="Q252" s="215">
        <v>2.25634</v>
      </c>
      <c r="R252" s="215">
        <f>Q252*H252</f>
        <v>0.20307059999999996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134</v>
      </c>
      <c r="AT252" s="217" t="s">
        <v>129</v>
      </c>
      <c r="AU252" s="217" t="s">
        <v>82</v>
      </c>
      <c r="AY252" s="19" t="s">
        <v>127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80</v>
      </c>
      <c r="BK252" s="218">
        <f>ROUND(I252*H252,2)</f>
        <v>0</v>
      </c>
      <c r="BL252" s="19" t="s">
        <v>134</v>
      </c>
      <c r="BM252" s="217" t="s">
        <v>351</v>
      </c>
    </row>
    <row r="253" spans="1:47" s="2" customFormat="1" ht="12">
      <c r="A253" s="40"/>
      <c r="B253" s="41"/>
      <c r="C253" s="42"/>
      <c r="D253" s="219" t="s">
        <v>136</v>
      </c>
      <c r="E253" s="42"/>
      <c r="F253" s="220" t="s">
        <v>352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136</v>
      </c>
      <c r="AU253" s="19" t="s">
        <v>82</v>
      </c>
    </row>
    <row r="254" spans="1:51" s="13" customFormat="1" ht="12">
      <c r="A254" s="13"/>
      <c r="B254" s="224"/>
      <c r="C254" s="225"/>
      <c r="D254" s="219" t="s">
        <v>138</v>
      </c>
      <c r="E254" s="226" t="s">
        <v>19</v>
      </c>
      <c r="F254" s="227" t="s">
        <v>200</v>
      </c>
      <c r="G254" s="225"/>
      <c r="H254" s="226" t="s">
        <v>19</v>
      </c>
      <c r="I254" s="228"/>
      <c r="J254" s="225"/>
      <c r="K254" s="225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138</v>
      </c>
      <c r="AU254" s="233" t="s">
        <v>82</v>
      </c>
      <c r="AV254" s="13" t="s">
        <v>80</v>
      </c>
      <c r="AW254" s="13" t="s">
        <v>33</v>
      </c>
      <c r="AX254" s="13" t="s">
        <v>72</v>
      </c>
      <c r="AY254" s="233" t="s">
        <v>127</v>
      </c>
    </row>
    <row r="255" spans="1:51" s="14" customFormat="1" ht="12">
      <c r="A255" s="14"/>
      <c r="B255" s="234"/>
      <c r="C255" s="235"/>
      <c r="D255" s="219" t="s">
        <v>138</v>
      </c>
      <c r="E255" s="236" t="s">
        <v>19</v>
      </c>
      <c r="F255" s="237" t="s">
        <v>353</v>
      </c>
      <c r="G255" s="235"/>
      <c r="H255" s="238">
        <v>0.06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138</v>
      </c>
      <c r="AU255" s="244" t="s">
        <v>82</v>
      </c>
      <c r="AV255" s="14" t="s">
        <v>82</v>
      </c>
      <c r="AW255" s="14" t="s">
        <v>33</v>
      </c>
      <c r="AX255" s="14" t="s">
        <v>72</v>
      </c>
      <c r="AY255" s="244" t="s">
        <v>127</v>
      </c>
    </row>
    <row r="256" spans="1:51" s="14" customFormat="1" ht="12">
      <c r="A256" s="14"/>
      <c r="B256" s="234"/>
      <c r="C256" s="235"/>
      <c r="D256" s="219" t="s">
        <v>138</v>
      </c>
      <c r="E256" s="236" t="s">
        <v>19</v>
      </c>
      <c r="F256" s="237" t="s">
        <v>354</v>
      </c>
      <c r="G256" s="235"/>
      <c r="H256" s="238">
        <v>-0.015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138</v>
      </c>
      <c r="AU256" s="244" t="s">
        <v>82</v>
      </c>
      <c r="AV256" s="14" t="s">
        <v>82</v>
      </c>
      <c r="AW256" s="14" t="s">
        <v>33</v>
      </c>
      <c r="AX256" s="14" t="s">
        <v>72</v>
      </c>
      <c r="AY256" s="244" t="s">
        <v>127</v>
      </c>
    </row>
    <row r="257" spans="1:51" s="13" customFormat="1" ht="12">
      <c r="A257" s="13"/>
      <c r="B257" s="224"/>
      <c r="C257" s="225"/>
      <c r="D257" s="219" t="s">
        <v>138</v>
      </c>
      <c r="E257" s="226" t="s">
        <v>19</v>
      </c>
      <c r="F257" s="227" t="s">
        <v>339</v>
      </c>
      <c r="G257" s="225"/>
      <c r="H257" s="226" t="s">
        <v>19</v>
      </c>
      <c r="I257" s="228"/>
      <c r="J257" s="225"/>
      <c r="K257" s="225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138</v>
      </c>
      <c r="AU257" s="233" t="s">
        <v>82</v>
      </c>
      <c r="AV257" s="13" t="s">
        <v>80</v>
      </c>
      <c r="AW257" s="13" t="s">
        <v>33</v>
      </c>
      <c r="AX257" s="13" t="s">
        <v>72</v>
      </c>
      <c r="AY257" s="233" t="s">
        <v>127</v>
      </c>
    </row>
    <row r="258" spans="1:51" s="14" customFormat="1" ht="12">
      <c r="A258" s="14"/>
      <c r="B258" s="234"/>
      <c r="C258" s="235"/>
      <c r="D258" s="219" t="s">
        <v>138</v>
      </c>
      <c r="E258" s="236" t="s">
        <v>19</v>
      </c>
      <c r="F258" s="237" t="s">
        <v>353</v>
      </c>
      <c r="G258" s="235"/>
      <c r="H258" s="238">
        <v>0.06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138</v>
      </c>
      <c r="AU258" s="244" t="s">
        <v>82</v>
      </c>
      <c r="AV258" s="14" t="s">
        <v>82</v>
      </c>
      <c r="AW258" s="14" t="s">
        <v>33</v>
      </c>
      <c r="AX258" s="14" t="s">
        <v>72</v>
      </c>
      <c r="AY258" s="244" t="s">
        <v>127</v>
      </c>
    </row>
    <row r="259" spans="1:51" s="14" customFormat="1" ht="12">
      <c r="A259" s="14"/>
      <c r="B259" s="234"/>
      <c r="C259" s="235"/>
      <c r="D259" s="219" t="s">
        <v>138</v>
      </c>
      <c r="E259" s="236" t="s">
        <v>19</v>
      </c>
      <c r="F259" s="237" t="s">
        <v>354</v>
      </c>
      <c r="G259" s="235"/>
      <c r="H259" s="238">
        <v>-0.015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138</v>
      </c>
      <c r="AU259" s="244" t="s">
        <v>82</v>
      </c>
      <c r="AV259" s="14" t="s">
        <v>82</v>
      </c>
      <c r="AW259" s="14" t="s">
        <v>33</v>
      </c>
      <c r="AX259" s="14" t="s">
        <v>72</v>
      </c>
      <c r="AY259" s="244" t="s">
        <v>127</v>
      </c>
    </row>
    <row r="260" spans="1:51" s="15" customFormat="1" ht="12">
      <c r="A260" s="15"/>
      <c r="B260" s="245"/>
      <c r="C260" s="246"/>
      <c r="D260" s="219" t="s">
        <v>138</v>
      </c>
      <c r="E260" s="247" t="s">
        <v>19</v>
      </c>
      <c r="F260" s="248" t="s">
        <v>175</v>
      </c>
      <c r="G260" s="246"/>
      <c r="H260" s="249">
        <v>0.09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138</v>
      </c>
      <c r="AU260" s="255" t="s">
        <v>82</v>
      </c>
      <c r="AV260" s="15" t="s">
        <v>134</v>
      </c>
      <c r="AW260" s="15" t="s">
        <v>33</v>
      </c>
      <c r="AX260" s="15" t="s">
        <v>80</v>
      </c>
      <c r="AY260" s="255" t="s">
        <v>127</v>
      </c>
    </row>
    <row r="261" spans="1:63" s="12" customFormat="1" ht="22.8" customHeight="1">
      <c r="A261" s="12"/>
      <c r="B261" s="190"/>
      <c r="C261" s="191"/>
      <c r="D261" s="192" t="s">
        <v>71</v>
      </c>
      <c r="E261" s="204" t="s">
        <v>146</v>
      </c>
      <c r="F261" s="204" t="s">
        <v>355</v>
      </c>
      <c r="G261" s="191"/>
      <c r="H261" s="191"/>
      <c r="I261" s="194"/>
      <c r="J261" s="205">
        <f>BK261</f>
        <v>0</v>
      </c>
      <c r="K261" s="191"/>
      <c r="L261" s="196"/>
      <c r="M261" s="197"/>
      <c r="N261" s="198"/>
      <c r="O261" s="198"/>
      <c r="P261" s="199">
        <f>SUM(P262:P343)</f>
        <v>0</v>
      </c>
      <c r="Q261" s="198"/>
      <c r="R261" s="199">
        <f>SUM(R262:R343)</f>
        <v>0.80104183</v>
      </c>
      <c r="S261" s="198"/>
      <c r="T261" s="200">
        <f>SUM(T262:T343)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1" t="s">
        <v>80</v>
      </c>
      <c r="AT261" s="202" t="s">
        <v>71</v>
      </c>
      <c r="AU261" s="202" t="s">
        <v>80</v>
      </c>
      <c r="AY261" s="201" t="s">
        <v>127</v>
      </c>
      <c r="BK261" s="203">
        <f>SUM(BK262:BK343)</f>
        <v>0</v>
      </c>
    </row>
    <row r="262" spans="1:65" s="2" customFormat="1" ht="21.75" customHeight="1">
      <c r="A262" s="40"/>
      <c r="B262" s="41"/>
      <c r="C262" s="206" t="s">
        <v>356</v>
      </c>
      <c r="D262" s="206" t="s">
        <v>129</v>
      </c>
      <c r="E262" s="207" t="s">
        <v>357</v>
      </c>
      <c r="F262" s="208" t="s">
        <v>358</v>
      </c>
      <c r="G262" s="209" t="s">
        <v>179</v>
      </c>
      <c r="H262" s="210">
        <v>0.084</v>
      </c>
      <c r="I262" s="211"/>
      <c r="J262" s="212">
        <f>ROUND(I262*H262,2)</f>
        <v>0</v>
      </c>
      <c r="K262" s="208" t="s">
        <v>133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2.45329</v>
      </c>
      <c r="R262" s="215">
        <f>Q262*H262</f>
        <v>0.20607636000000001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134</v>
      </c>
      <c r="AT262" s="217" t="s">
        <v>129</v>
      </c>
      <c r="AU262" s="217" t="s">
        <v>82</v>
      </c>
      <c r="AY262" s="19" t="s">
        <v>127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134</v>
      </c>
      <c r="BM262" s="217" t="s">
        <v>359</v>
      </c>
    </row>
    <row r="263" spans="1:47" s="2" customFormat="1" ht="12">
      <c r="A263" s="40"/>
      <c r="B263" s="41"/>
      <c r="C263" s="42"/>
      <c r="D263" s="219" t="s">
        <v>136</v>
      </c>
      <c r="E263" s="42"/>
      <c r="F263" s="220" t="s">
        <v>360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136</v>
      </c>
      <c r="AU263" s="19" t="s">
        <v>82</v>
      </c>
    </row>
    <row r="264" spans="1:51" s="13" customFormat="1" ht="12">
      <c r="A264" s="13"/>
      <c r="B264" s="224"/>
      <c r="C264" s="225"/>
      <c r="D264" s="219" t="s">
        <v>138</v>
      </c>
      <c r="E264" s="226" t="s">
        <v>19</v>
      </c>
      <c r="F264" s="227" t="s">
        <v>200</v>
      </c>
      <c r="G264" s="225"/>
      <c r="H264" s="226" t="s">
        <v>19</v>
      </c>
      <c r="I264" s="228"/>
      <c r="J264" s="225"/>
      <c r="K264" s="225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138</v>
      </c>
      <c r="AU264" s="233" t="s">
        <v>82</v>
      </c>
      <c r="AV264" s="13" t="s">
        <v>80</v>
      </c>
      <c r="AW264" s="13" t="s">
        <v>33</v>
      </c>
      <c r="AX264" s="13" t="s">
        <v>72</v>
      </c>
      <c r="AY264" s="233" t="s">
        <v>127</v>
      </c>
    </row>
    <row r="265" spans="1:51" s="14" customFormat="1" ht="12">
      <c r="A265" s="14"/>
      <c r="B265" s="234"/>
      <c r="C265" s="235"/>
      <c r="D265" s="219" t="s">
        <v>138</v>
      </c>
      <c r="E265" s="236" t="s">
        <v>19</v>
      </c>
      <c r="F265" s="237" t="s">
        <v>361</v>
      </c>
      <c r="G265" s="235"/>
      <c r="H265" s="238">
        <v>0.084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138</v>
      </c>
      <c r="AU265" s="244" t="s">
        <v>82</v>
      </c>
      <c r="AV265" s="14" t="s">
        <v>82</v>
      </c>
      <c r="AW265" s="14" t="s">
        <v>33</v>
      </c>
      <c r="AX265" s="14" t="s">
        <v>80</v>
      </c>
      <c r="AY265" s="244" t="s">
        <v>127</v>
      </c>
    </row>
    <row r="266" spans="1:65" s="2" customFormat="1" ht="12">
      <c r="A266" s="40"/>
      <c r="B266" s="41"/>
      <c r="C266" s="206" t="s">
        <v>362</v>
      </c>
      <c r="D266" s="206" t="s">
        <v>129</v>
      </c>
      <c r="E266" s="207" t="s">
        <v>363</v>
      </c>
      <c r="F266" s="208" t="s">
        <v>364</v>
      </c>
      <c r="G266" s="209" t="s">
        <v>132</v>
      </c>
      <c r="H266" s="210">
        <v>0.941</v>
      </c>
      <c r="I266" s="211"/>
      <c r="J266" s="212">
        <f>ROUND(I266*H266,2)</f>
        <v>0</v>
      </c>
      <c r="K266" s="208" t="s">
        <v>133</v>
      </c>
      <c r="L266" s="46"/>
      <c r="M266" s="213" t="s">
        <v>19</v>
      </c>
      <c r="N266" s="214" t="s">
        <v>43</v>
      </c>
      <c r="O266" s="86"/>
      <c r="P266" s="215">
        <f>O266*H266</f>
        <v>0</v>
      </c>
      <c r="Q266" s="215">
        <v>0.00275</v>
      </c>
      <c r="R266" s="215">
        <f>Q266*H266</f>
        <v>0.0025877499999999998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134</v>
      </c>
      <c r="AT266" s="217" t="s">
        <v>129</v>
      </c>
      <c r="AU266" s="217" t="s">
        <v>82</v>
      </c>
      <c r="AY266" s="19" t="s">
        <v>127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80</v>
      </c>
      <c r="BK266" s="218">
        <f>ROUND(I266*H266,2)</f>
        <v>0</v>
      </c>
      <c r="BL266" s="19" t="s">
        <v>134</v>
      </c>
      <c r="BM266" s="217" t="s">
        <v>365</v>
      </c>
    </row>
    <row r="267" spans="1:47" s="2" customFormat="1" ht="12">
      <c r="A267" s="40"/>
      <c r="B267" s="41"/>
      <c r="C267" s="42"/>
      <c r="D267" s="219" t="s">
        <v>136</v>
      </c>
      <c r="E267" s="42"/>
      <c r="F267" s="220" t="s">
        <v>366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136</v>
      </c>
      <c r="AU267" s="19" t="s">
        <v>82</v>
      </c>
    </row>
    <row r="268" spans="1:51" s="13" customFormat="1" ht="12">
      <c r="A268" s="13"/>
      <c r="B268" s="224"/>
      <c r="C268" s="225"/>
      <c r="D268" s="219" t="s">
        <v>138</v>
      </c>
      <c r="E268" s="226" t="s">
        <v>19</v>
      </c>
      <c r="F268" s="227" t="s">
        <v>200</v>
      </c>
      <c r="G268" s="225"/>
      <c r="H268" s="226" t="s">
        <v>19</v>
      </c>
      <c r="I268" s="228"/>
      <c r="J268" s="225"/>
      <c r="K268" s="225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138</v>
      </c>
      <c r="AU268" s="233" t="s">
        <v>82</v>
      </c>
      <c r="AV268" s="13" t="s">
        <v>80</v>
      </c>
      <c r="AW268" s="13" t="s">
        <v>33</v>
      </c>
      <c r="AX268" s="13" t="s">
        <v>72</v>
      </c>
      <c r="AY268" s="233" t="s">
        <v>127</v>
      </c>
    </row>
    <row r="269" spans="1:51" s="14" customFormat="1" ht="12">
      <c r="A269" s="14"/>
      <c r="B269" s="234"/>
      <c r="C269" s="235"/>
      <c r="D269" s="219" t="s">
        <v>138</v>
      </c>
      <c r="E269" s="236" t="s">
        <v>19</v>
      </c>
      <c r="F269" s="237" t="s">
        <v>367</v>
      </c>
      <c r="G269" s="235"/>
      <c r="H269" s="238">
        <v>0.941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138</v>
      </c>
      <c r="AU269" s="244" t="s">
        <v>82</v>
      </c>
      <c r="AV269" s="14" t="s">
        <v>82</v>
      </c>
      <c r="AW269" s="14" t="s">
        <v>33</v>
      </c>
      <c r="AX269" s="14" t="s">
        <v>80</v>
      </c>
      <c r="AY269" s="244" t="s">
        <v>127</v>
      </c>
    </row>
    <row r="270" spans="1:65" s="2" customFormat="1" ht="12">
      <c r="A270" s="40"/>
      <c r="B270" s="41"/>
      <c r="C270" s="206" t="s">
        <v>368</v>
      </c>
      <c r="D270" s="206" t="s">
        <v>129</v>
      </c>
      <c r="E270" s="207" t="s">
        <v>369</v>
      </c>
      <c r="F270" s="208" t="s">
        <v>370</v>
      </c>
      <c r="G270" s="209" t="s">
        <v>132</v>
      </c>
      <c r="H270" s="210">
        <v>0.941</v>
      </c>
      <c r="I270" s="211"/>
      <c r="J270" s="212">
        <f>ROUND(I270*H270,2)</f>
        <v>0</v>
      </c>
      <c r="K270" s="208" t="s">
        <v>133</v>
      </c>
      <c r="L270" s="46"/>
      <c r="M270" s="213" t="s">
        <v>19</v>
      </c>
      <c r="N270" s="214" t="s">
        <v>43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134</v>
      </c>
      <c r="AT270" s="217" t="s">
        <v>129</v>
      </c>
      <c r="AU270" s="217" t="s">
        <v>82</v>
      </c>
      <c r="AY270" s="19" t="s">
        <v>127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80</v>
      </c>
      <c r="BK270" s="218">
        <f>ROUND(I270*H270,2)</f>
        <v>0</v>
      </c>
      <c r="BL270" s="19" t="s">
        <v>134</v>
      </c>
      <c r="BM270" s="217" t="s">
        <v>371</v>
      </c>
    </row>
    <row r="271" spans="1:47" s="2" customFormat="1" ht="12">
      <c r="A271" s="40"/>
      <c r="B271" s="41"/>
      <c r="C271" s="42"/>
      <c r="D271" s="219" t="s">
        <v>136</v>
      </c>
      <c r="E271" s="42"/>
      <c r="F271" s="220" t="s">
        <v>372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136</v>
      </c>
      <c r="AU271" s="19" t="s">
        <v>82</v>
      </c>
    </row>
    <row r="272" spans="1:65" s="2" customFormat="1" ht="12">
      <c r="A272" s="40"/>
      <c r="B272" s="41"/>
      <c r="C272" s="206" t="s">
        <v>373</v>
      </c>
      <c r="D272" s="206" t="s">
        <v>129</v>
      </c>
      <c r="E272" s="207" t="s">
        <v>374</v>
      </c>
      <c r="F272" s="208" t="s">
        <v>375</v>
      </c>
      <c r="G272" s="209" t="s">
        <v>132</v>
      </c>
      <c r="H272" s="210">
        <v>0.941</v>
      </c>
      <c r="I272" s="211"/>
      <c r="J272" s="212">
        <f>ROUND(I272*H272,2)</f>
        <v>0</v>
      </c>
      <c r="K272" s="208" t="s">
        <v>133</v>
      </c>
      <c r="L272" s="46"/>
      <c r="M272" s="213" t="s">
        <v>19</v>
      </c>
      <c r="N272" s="214" t="s">
        <v>43</v>
      </c>
      <c r="O272" s="86"/>
      <c r="P272" s="215">
        <f>O272*H272</f>
        <v>0</v>
      </c>
      <c r="Q272" s="215">
        <v>0.0025</v>
      </c>
      <c r="R272" s="215">
        <f>Q272*H272</f>
        <v>0.0023525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134</v>
      </c>
      <c r="AT272" s="217" t="s">
        <v>129</v>
      </c>
      <c r="AU272" s="217" t="s">
        <v>82</v>
      </c>
      <c r="AY272" s="19" t="s">
        <v>127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134</v>
      </c>
      <c r="BM272" s="217" t="s">
        <v>376</v>
      </c>
    </row>
    <row r="273" spans="1:47" s="2" customFormat="1" ht="12">
      <c r="A273" s="40"/>
      <c r="B273" s="41"/>
      <c r="C273" s="42"/>
      <c r="D273" s="219" t="s">
        <v>136</v>
      </c>
      <c r="E273" s="42"/>
      <c r="F273" s="220" t="s">
        <v>377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136</v>
      </c>
      <c r="AU273" s="19" t="s">
        <v>82</v>
      </c>
    </row>
    <row r="274" spans="1:65" s="2" customFormat="1" ht="44.25" customHeight="1">
      <c r="A274" s="40"/>
      <c r="B274" s="41"/>
      <c r="C274" s="206" t="s">
        <v>378</v>
      </c>
      <c r="D274" s="206" t="s">
        <v>129</v>
      </c>
      <c r="E274" s="207" t="s">
        <v>379</v>
      </c>
      <c r="F274" s="208" t="s">
        <v>380</v>
      </c>
      <c r="G274" s="209" t="s">
        <v>336</v>
      </c>
      <c r="H274" s="210">
        <v>1</v>
      </c>
      <c r="I274" s="211"/>
      <c r="J274" s="212">
        <f>ROUND(I274*H274,2)</f>
        <v>0</v>
      </c>
      <c r="K274" s="208" t="s">
        <v>19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0.00702</v>
      </c>
      <c r="R274" s="215">
        <f>Q274*H274</f>
        <v>0.00702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134</v>
      </c>
      <c r="AT274" s="217" t="s">
        <v>129</v>
      </c>
      <c r="AU274" s="217" t="s">
        <v>82</v>
      </c>
      <c r="AY274" s="19" t="s">
        <v>127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134</v>
      </c>
      <c r="BM274" s="217" t="s">
        <v>381</v>
      </c>
    </row>
    <row r="275" spans="1:47" s="2" customFormat="1" ht="12">
      <c r="A275" s="40"/>
      <c r="B275" s="41"/>
      <c r="C275" s="42"/>
      <c r="D275" s="219" t="s">
        <v>136</v>
      </c>
      <c r="E275" s="42"/>
      <c r="F275" s="220" t="s">
        <v>380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136</v>
      </c>
      <c r="AU275" s="19" t="s">
        <v>82</v>
      </c>
    </row>
    <row r="276" spans="1:51" s="14" customFormat="1" ht="12">
      <c r="A276" s="14"/>
      <c r="B276" s="234"/>
      <c r="C276" s="235"/>
      <c r="D276" s="219" t="s">
        <v>138</v>
      </c>
      <c r="E276" s="236" t="s">
        <v>19</v>
      </c>
      <c r="F276" s="237" t="s">
        <v>382</v>
      </c>
      <c r="G276" s="235"/>
      <c r="H276" s="238">
        <v>1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138</v>
      </c>
      <c r="AU276" s="244" t="s">
        <v>82</v>
      </c>
      <c r="AV276" s="14" t="s">
        <v>82</v>
      </c>
      <c r="AW276" s="14" t="s">
        <v>33</v>
      </c>
      <c r="AX276" s="14" t="s">
        <v>80</v>
      </c>
      <c r="AY276" s="244" t="s">
        <v>127</v>
      </c>
    </row>
    <row r="277" spans="1:65" s="2" customFormat="1" ht="16.5" customHeight="1">
      <c r="A277" s="40"/>
      <c r="B277" s="41"/>
      <c r="C277" s="256" t="s">
        <v>383</v>
      </c>
      <c r="D277" s="256" t="s">
        <v>230</v>
      </c>
      <c r="E277" s="257" t="s">
        <v>384</v>
      </c>
      <c r="F277" s="258" t="s">
        <v>385</v>
      </c>
      <c r="G277" s="259" t="s">
        <v>336</v>
      </c>
      <c r="H277" s="260">
        <v>1</v>
      </c>
      <c r="I277" s="261"/>
      <c r="J277" s="262">
        <f>ROUND(I277*H277,2)</f>
        <v>0</v>
      </c>
      <c r="K277" s="258" t="s">
        <v>19</v>
      </c>
      <c r="L277" s="263"/>
      <c r="M277" s="264" t="s">
        <v>19</v>
      </c>
      <c r="N277" s="265" t="s">
        <v>43</v>
      </c>
      <c r="O277" s="86"/>
      <c r="P277" s="215">
        <f>O277*H277</f>
        <v>0</v>
      </c>
      <c r="Q277" s="215">
        <v>0.01029</v>
      </c>
      <c r="R277" s="215">
        <f>Q277*H277</f>
        <v>0.01029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176</v>
      </c>
      <c r="AT277" s="217" t="s">
        <v>230</v>
      </c>
      <c r="AU277" s="217" t="s">
        <v>82</v>
      </c>
      <c r="AY277" s="19" t="s">
        <v>127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80</v>
      </c>
      <c r="BK277" s="218">
        <f>ROUND(I277*H277,2)</f>
        <v>0</v>
      </c>
      <c r="BL277" s="19" t="s">
        <v>134</v>
      </c>
      <c r="BM277" s="217" t="s">
        <v>386</v>
      </c>
    </row>
    <row r="278" spans="1:47" s="2" customFormat="1" ht="12">
      <c r="A278" s="40"/>
      <c r="B278" s="41"/>
      <c r="C278" s="42"/>
      <c r="D278" s="219" t="s">
        <v>136</v>
      </c>
      <c r="E278" s="42"/>
      <c r="F278" s="220" t="s">
        <v>385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136</v>
      </c>
      <c r="AU278" s="19" t="s">
        <v>82</v>
      </c>
    </row>
    <row r="279" spans="1:51" s="14" customFormat="1" ht="12">
      <c r="A279" s="14"/>
      <c r="B279" s="234"/>
      <c r="C279" s="235"/>
      <c r="D279" s="219" t="s">
        <v>138</v>
      </c>
      <c r="E279" s="236" t="s">
        <v>19</v>
      </c>
      <c r="F279" s="237" t="s">
        <v>382</v>
      </c>
      <c r="G279" s="235"/>
      <c r="H279" s="238">
        <v>1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138</v>
      </c>
      <c r="AU279" s="244" t="s">
        <v>82</v>
      </c>
      <c r="AV279" s="14" t="s">
        <v>82</v>
      </c>
      <c r="AW279" s="14" t="s">
        <v>33</v>
      </c>
      <c r="AX279" s="14" t="s">
        <v>80</v>
      </c>
      <c r="AY279" s="244" t="s">
        <v>127</v>
      </c>
    </row>
    <row r="280" spans="1:65" s="2" customFormat="1" ht="12">
      <c r="A280" s="40"/>
      <c r="B280" s="41"/>
      <c r="C280" s="206" t="s">
        <v>387</v>
      </c>
      <c r="D280" s="206" t="s">
        <v>129</v>
      </c>
      <c r="E280" s="207" t="s">
        <v>388</v>
      </c>
      <c r="F280" s="208" t="s">
        <v>389</v>
      </c>
      <c r="G280" s="209" t="s">
        <v>336</v>
      </c>
      <c r="H280" s="210">
        <v>1</v>
      </c>
      <c r="I280" s="211"/>
      <c r="J280" s="212">
        <f>ROUND(I280*H280,2)</f>
        <v>0</v>
      </c>
      <c r="K280" s="208" t="s">
        <v>19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134</v>
      </c>
      <c r="AT280" s="217" t="s">
        <v>129</v>
      </c>
      <c r="AU280" s="217" t="s">
        <v>82</v>
      </c>
      <c r="AY280" s="19" t="s">
        <v>127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134</v>
      </c>
      <c r="BM280" s="217" t="s">
        <v>390</v>
      </c>
    </row>
    <row r="281" spans="1:47" s="2" customFormat="1" ht="12">
      <c r="A281" s="40"/>
      <c r="B281" s="41"/>
      <c r="C281" s="42"/>
      <c r="D281" s="219" t="s">
        <v>136</v>
      </c>
      <c r="E281" s="42"/>
      <c r="F281" s="220" t="s">
        <v>389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136</v>
      </c>
      <c r="AU281" s="19" t="s">
        <v>82</v>
      </c>
    </row>
    <row r="282" spans="1:51" s="14" customFormat="1" ht="12">
      <c r="A282" s="14"/>
      <c r="B282" s="234"/>
      <c r="C282" s="235"/>
      <c r="D282" s="219" t="s">
        <v>138</v>
      </c>
      <c r="E282" s="236" t="s">
        <v>19</v>
      </c>
      <c r="F282" s="237" t="s">
        <v>391</v>
      </c>
      <c r="G282" s="235"/>
      <c r="H282" s="238">
        <v>1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138</v>
      </c>
      <c r="AU282" s="244" t="s">
        <v>82</v>
      </c>
      <c r="AV282" s="14" t="s">
        <v>82</v>
      </c>
      <c r="AW282" s="14" t="s">
        <v>33</v>
      </c>
      <c r="AX282" s="14" t="s">
        <v>80</v>
      </c>
      <c r="AY282" s="244" t="s">
        <v>127</v>
      </c>
    </row>
    <row r="283" spans="1:65" s="2" customFormat="1" ht="12">
      <c r="A283" s="40"/>
      <c r="B283" s="41"/>
      <c r="C283" s="256" t="s">
        <v>392</v>
      </c>
      <c r="D283" s="256" t="s">
        <v>230</v>
      </c>
      <c r="E283" s="257" t="s">
        <v>393</v>
      </c>
      <c r="F283" s="258" t="s">
        <v>394</v>
      </c>
      <c r="G283" s="259" t="s">
        <v>336</v>
      </c>
      <c r="H283" s="260">
        <v>1</v>
      </c>
      <c r="I283" s="261"/>
      <c r="J283" s="262">
        <f>ROUND(I283*H283,2)</f>
        <v>0</v>
      </c>
      <c r="K283" s="258" t="s">
        <v>19</v>
      </c>
      <c r="L283" s="263"/>
      <c r="M283" s="264" t="s">
        <v>19</v>
      </c>
      <c r="N283" s="265" t="s">
        <v>43</v>
      </c>
      <c r="O283" s="86"/>
      <c r="P283" s="215">
        <f>O283*H283</f>
        <v>0</v>
      </c>
      <c r="Q283" s="215">
        <v>0.0584</v>
      </c>
      <c r="R283" s="215">
        <f>Q283*H283</f>
        <v>0.0584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176</v>
      </c>
      <c r="AT283" s="217" t="s">
        <v>230</v>
      </c>
      <c r="AU283" s="217" t="s">
        <v>82</v>
      </c>
      <c r="AY283" s="19" t="s">
        <v>127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80</v>
      </c>
      <c r="BK283" s="218">
        <f>ROUND(I283*H283,2)</f>
        <v>0</v>
      </c>
      <c r="BL283" s="19" t="s">
        <v>134</v>
      </c>
      <c r="BM283" s="217" t="s">
        <v>395</v>
      </c>
    </row>
    <row r="284" spans="1:47" s="2" customFormat="1" ht="12">
      <c r="A284" s="40"/>
      <c r="B284" s="41"/>
      <c r="C284" s="42"/>
      <c r="D284" s="219" t="s">
        <v>136</v>
      </c>
      <c r="E284" s="42"/>
      <c r="F284" s="220" t="s">
        <v>394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136</v>
      </c>
      <c r="AU284" s="19" t="s">
        <v>82</v>
      </c>
    </row>
    <row r="285" spans="1:51" s="13" customFormat="1" ht="12">
      <c r="A285" s="13"/>
      <c r="B285" s="224"/>
      <c r="C285" s="225"/>
      <c r="D285" s="219" t="s">
        <v>138</v>
      </c>
      <c r="E285" s="226" t="s">
        <v>19</v>
      </c>
      <c r="F285" s="227" t="s">
        <v>396</v>
      </c>
      <c r="G285" s="225"/>
      <c r="H285" s="226" t="s">
        <v>19</v>
      </c>
      <c r="I285" s="228"/>
      <c r="J285" s="225"/>
      <c r="K285" s="225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138</v>
      </c>
      <c r="AU285" s="233" t="s">
        <v>82</v>
      </c>
      <c r="AV285" s="13" t="s">
        <v>80</v>
      </c>
      <c r="AW285" s="13" t="s">
        <v>33</v>
      </c>
      <c r="AX285" s="13" t="s">
        <v>72</v>
      </c>
      <c r="AY285" s="233" t="s">
        <v>127</v>
      </c>
    </row>
    <row r="286" spans="1:51" s="14" customFormat="1" ht="12">
      <c r="A286" s="14"/>
      <c r="B286" s="234"/>
      <c r="C286" s="235"/>
      <c r="D286" s="219" t="s">
        <v>138</v>
      </c>
      <c r="E286" s="236" t="s">
        <v>19</v>
      </c>
      <c r="F286" s="237" t="s">
        <v>397</v>
      </c>
      <c r="G286" s="235"/>
      <c r="H286" s="238">
        <v>1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138</v>
      </c>
      <c r="AU286" s="244" t="s">
        <v>82</v>
      </c>
      <c r="AV286" s="14" t="s">
        <v>82</v>
      </c>
      <c r="AW286" s="14" t="s">
        <v>33</v>
      </c>
      <c r="AX286" s="14" t="s">
        <v>80</v>
      </c>
      <c r="AY286" s="244" t="s">
        <v>127</v>
      </c>
    </row>
    <row r="287" spans="1:65" s="2" customFormat="1" ht="12">
      <c r="A287" s="40"/>
      <c r="B287" s="41"/>
      <c r="C287" s="206" t="s">
        <v>398</v>
      </c>
      <c r="D287" s="206" t="s">
        <v>129</v>
      </c>
      <c r="E287" s="207" t="s">
        <v>399</v>
      </c>
      <c r="F287" s="208" t="s">
        <v>400</v>
      </c>
      <c r="G287" s="209" t="s">
        <v>158</v>
      </c>
      <c r="H287" s="210">
        <v>5.59</v>
      </c>
      <c r="I287" s="211"/>
      <c r="J287" s="212">
        <f>ROUND(I287*H287,2)</f>
        <v>0</v>
      </c>
      <c r="K287" s="208" t="s">
        <v>133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134</v>
      </c>
      <c r="AT287" s="217" t="s">
        <v>129</v>
      </c>
      <c r="AU287" s="217" t="s">
        <v>82</v>
      </c>
      <c r="AY287" s="19" t="s">
        <v>127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134</v>
      </c>
      <c r="BM287" s="217" t="s">
        <v>401</v>
      </c>
    </row>
    <row r="288" spans="1:47" s="2" customFormat="1" ht="12">
      <c r="A288" s="40"/>
      <c r="B288" s="41"/>
      <c r="C288" s="42"/>
      <c r="D288" s="219" t="s">
        <v>136</v>
      </c>
      <c r="E288" s="42"/>
      <c r="F288" s="220" t="s">
        <v>402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136</v>
      </c>
      <c r="AU288" s="19" t="s">
        <v>82</v>
      </c>
    </row>
    <row r="289" spans="1:51" s="13" customFormat="1" ht="12">
      <c r="A289" s="13"/>
      <c r="B289" s="224"/>
      <c r="C289" s="225"/>
      <c r="D289" s="219" t="s">
        <v>138</v>
      </c>
      <c r="E289" s="226" t="s">
        <v>19</v>
      </c>
      <c r="F289" s="227" t="s">
        <v>403</v>
      </c>
      <c r="G289" s="225"/>
      <c r="H289" s="226" t="s">
        <v>19</v>
      </c>
      <c r="I289" s="228"/>
      <c r="J289" s="225"/>
      <c r="K289" s="225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138</v>
      </c>
      <c r="AU289" s="233" t="s">
        <v>82</v>
      </c>
      <c r="AV289" s="13" t="s">
        <v>80</v>
      </c>
      <c r="AW289" s="13" t="s">
        <v>33</v>
      </c>
      <c r="AX289" s="13" t="s">
        <v>72</v>
      </c>
      <c r="AY289" s="233" t="s">
        <v>127</v>
      </c>
    </row>
    <row r="290" spans="1:51" s="14" customFormat="1" ht="12">
      <c r="A290" s="14"/>
      <c r="B290" s="234"/>
      <c r="C290" s="235"/>
      <c r="D290" s="219" t="s">
        <v>138</v>
      </c>
      <c r="E290" s="236" t="s">
        <v>19</v>
      </c>
      <c r="F290" s="237" t="s">
        <v>404</v>
      </c>
      <c r="G290" s="235"/>
      <c r="H290" s="238">
        <v>5.59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138</v>
      </c>
      <c r="AU290" s="244" t="s">
        <v>82</v>
      </c>
      <c r="AV290" s="14" t="s">
        <v>82</v>
      </c>
      <c r="AW290" s="14" t="s">
        <v>33</v>
      </c>
      <c r="AX290" s="14" t="s">
        <v>80</v>
      </c>
      <c r="AY290" s="244" t="s">
        <v>127</v>
      </c>
    </row>
    <row r="291" spans="1:65" s="2" customFormat="1" ht="12">
      <c r="A291" s="40"/>
      <c r="B291" s="41"/>
      <c r="C291" s="256" t="s">
        <v>405</v>
      </c>
      <c r="D291" s="256" t="s">
        <v>230</v>
      </c>
      <c r="E291" s="257" t="s">
        <v>406</v>
      </c>
      <c r="F291" s="258" t="s">
        <v>407</v>
      </c>
      <c r="G291" s="259" t="s">
        <v>158</v>
      </c>
      <c r="H291" s="260">
        <v>11.18</v>
      </c>
      <c r="I291" s="261"/>
      <c r="J291" s="262">
        <f>ROUND(I291*H291,2)</f>
        <v>0</v>
      </c>
      <c r="K291" s="258" t="s">
        <v>19</v>
      </c>
      <c r="L291" s="263"/>
      <c r="M291" s="264" t="s">
        <v>19</v>
      </c>
      <c r="N291" s="265" t="s">
        <v>43</v>
      </c>
      <c r="O291" s="86"/>
      <c r="P291" s="215">
        <f>O291*H291</f>
        <v>0</v>
      </c>
      <c r="Q291" s="215">
        <v>0.0015</v>
      </c>
      <c r="R291" s="215">
        <f>Q291*H291</f>
        <v>0.01677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176</v>
      </c>
      <c r="AT291" s="217" t="s">
        <v>230</v>
      </c>
      <c r="AU291" s="217" t="s">
        <v>82</v>
      </c>
      <c r="AY291" s="19" t="s">
        <v>127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80</v>
      </c>
      <c r="BK291" s="218">
        <f>ROUND(I291*H291,2)</f>
        <v>0</v>
      </c>
      <c r="BL291" s="19" t="s">
        <v>134</v>
      </c>
      <c r="BM291" s="217" t="s">
        <v>408</v>
      </c>
    </row>
    <row r="292" spans="1:47" s="2" customFormat="1" ht="12">
      <c r="A292" s="40"/>
      <c r="B292" s="41"/>
      <c r="C292" s="42"/>
      <c r="D292" s="219" t="s">
        <v>136</v>
      </c>
      <c r="E292" s="42"/>
      <c r="F292" s="220" t="s">
        <v>407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136</v>
      </c>
      <c r="AU292" s="19" t="s">
        <v>82</v>
      </c>
    </row>
    <row r="293" spans="1:51" s="13" customFormat="1" ht="12">
      <c r="A293" s="13"/>
      <c r="B293" s="224"/>
      <c r="C293" s="225"/>
      <c r="D293" s="219" t="s">
        <v>138</v>
      </c>
      <c r="E293" s="226" t="s">
        <v>19</v>
      </c>
      <c r="F293" s="227" t="s">
        <v>403</v>
      </c>
      <c r="G293" s="225"/>
      <c r="H293" s="226" t="s">
        <v>19</v>
      </c>
      <c r="I293" s="228"/>
      <c r="J293" s="225"/>
      <c r="K293" s="225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138</v>
      </c>
      <c r="AU293" s="233" t="s">
        <v>82</v>
      </c>
      <c r="AV293" s="13" t="s">
        <v>80</v>
      </c>
      <c r="AW293" s="13" t="s">
        <v>33</v>
      </c>
      <c r="AX293" s="13" t="s">
        <v>72</v>
      </c>
      <c r="AY293" s="233" t="s">
        <v>127</v>
      </c>
    </row>
    <row r="294" spans="1:51" s="14" customFormat="1" ht="12">
      <c r="A294" s="14"/>
      <c r="B294" s="234"/>
      <c r="C294" s="235"/>
      <c r="D294" s="219" t="s">
        <v>138</v>
      </c>
      <c r="E294" s="236" t="s">
        <v>19</v>
      </c>
      <c r="F294" s="237" t="s">
        <v>409</v>
      </c>
      <c r="G294" s="235"/>
      <c r="H294" s="238">
        <v>11.18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138</v>
      </c>
      <c r="AU294" s="244" t="s">
        <v>82</v>
      </c>
      <c r="AV294" s="14" t="s">
        <v>82</v>
      </c>
      <c r="AW294" s="14" t="s">
        <v>33</v>
      </c>
      <c r="AX294" s="14" t="s">
        <v>80</v>
      </c>
      <c r="AY294" s="244" t="s">
        <v>127</v>
      </c>
    </row>
    <row r="295" spans="1:65" s="2" customFormat="1" ht="12">
      <c r="A295" s="40"/>
      <c r="B295" s="41"/>
      <c r="C295" s="206" t="s">
        <v>410</v>
      </c>
      <c r="D295" s="206" t="s">
        <v>129</v>
      </c>
      <c r="E295" s="207" t="s">
        <v>411</v>
      </c>
      <c r="F295" s="208" t="s">
        <v>412</v>
      </c>
      <c r="G295" s="209" t="s">
        <v>158</v>
      </c>
      <c r="H295" s="210">
        <v>100.6</v>
      </c>
      <c r="I295" s="211"/>
      <c r="J295" s="212">
        <f>ROUND(I295*H295,2)</f>
        <v>0</v>
      </c>
      <c r="K295" s="208" t="s">
        <v>19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134</v>
      </c>
      <c r="AT295" s="217" t="s">
        <v>129</v>
      </c>
      <c r="AU295" s="217" t="s">
        <v>82</v>
      </c>
      <c r="AY295" s="19" t="s">
        <v>127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134</v>
      </c>
      <c r="BM295" s="217" t="s">
        <v>413</v>
      </c>
    </row>
    <row r="296" spans="1:47" s="2" customFormat="1" ht="12">
      <c r="A296" s="40"/>
      <c r="B296" s="41"/>
      <c r="C296" s="42"/>
      <c r="D296" s="219" t="s">
        <v>136</v>
      </c>
      <c r="E296" s="42"/>
      <c r="F296" s="220" t="s">
        <v>414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136</v>
      </c>
      <c r="AU296" s="19" t="s">
        <v>82</v>
      </c>
    </row>
    <row r="297" spans="1:51" s="13" customFormat="1" ht="12">
      <c r="A297" s="13"/>
      <c r="B297" s="224"/>
      <c r="C297" s="225"/>
      <c r="D297" s="219" t="s">
        <v>138</v>
      </c>
      <c r="E297" s="226" t="s">
        <v>19</v>
      </c>
      <c r="F297" s="227" t="s">
        <v>415</v>
      </c>
      <c r="G297" s="225"/>
      <c r="H297" s="226" t="s">
        <v>19</v>
      </c>
      <c r="I297" s="228"/>
      <c r="J297" s="225"/>
      <c r="K297" s="225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138</v>
      </c>
      <c r="AU297" s="233" t="s">
        <v>82</v>
      </c>
      <c r="AV297" s="13" t="s">
        <v>80</v>
      </c>
      <c r="AW297" s="13" t="s">
        <v>33</v>
      </c>
      <c r="AX297" s="13" t="s">
        <v>72</v>
      </c>
      <c r="AY297" s="233" t="s">
        <v>127</v>
      </c>
    </row>
    <row r="298" spans="1:51" s="14" customFormat="1" ht="12">
      <c r="A298" s="14"/>
      <c r="B298" s="234"/>
      <c r="C298" s="235"/>
      <c r="D298" s="219" t="s">
        <v>138</v>
      </c>
      <c r="E298" s="236" t="s">
        <v>19</v>
      </c>
      <c r="F298" s="237" t="s">
        <v>416</v>
      </c>
      <c r="G298" s="235"/>
      <c r="H298" s="238">
        <v>33.8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138</v>
      </c>
      <c r="AU298" s="244" t="s">
        <v>82</v>
      </c>
      <c r="AV298" s="14" t="s">
        <v>82</v>
      </c>
      <c r="AW298" s="14" t="s">
        <v>33</v>
      </c>
      <c r="AX298" s="14" t="s">
        <v>72</v>
      </c>
      <c r="AY298" s="244" t="s">
        <v>127</v>
      </c>
    </row>
    <row r="299" spans="1:51" s="14" customFormat="1" ht="12">
      <c r="A299" s="14"/>
      <c r="B299" s="234"/>
      <c r="C299" s="235"/>
      <c r="D299" s="219" t="s">
        <v>138</v>
      </c>
      <c r="E299" s="236" t="s">
        <v>19</v>
      </c>
      <c r="F299" s="237" t="s">
        <v>417</v>
      </c>
      <c r="G299" s="235"/>
      <c r="H299" s="238">
        <v>33.8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4" t="s">
        <v>138</v>
      </c>
      <c r="AU299" s="244" t="s">
        <v>82</v>
      </c>
      <c r="AV299" s="14" t="s">
        <v>82</v>
      </c>
      <c r="AW299" s="14" t="s">
        <v>33</v>
      </c>
      <c r="AX299" s="14" t="s">
        <v>72</v>
      </c>
      <c r="AY299" s="244" t="s">
        <v>127</v>
      </c>
    </row>
    <row r="300" spans="1:51" s="14" customFormat="1" ht="12">
      <c r="A300" s="14"/>
      <c r="B300" s="234"/>
      <c r="C300" s="235"/>
      <c r="D300" s="219" t="s">
        <v>138</v>
      </c>
      <c r="E300" s="236" t="s">
        <v>19</v>
      </c>
      <c r="F300" s="237" t="s">
        <v>418</v>
      </c>
      <c r="G300" s="235"/>
      <c r="H300" s="238">
        <v>16.5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138</v>
      </c>
      <c r="AU300" s="244" t="s">
        <v>82</v>
      </c>
      <c r="AV300" s="14" t="s">
        <v>82</v>
      </c>
      <c r="AW300" s="14" t="s">
        <v>33</v>
      </c>
      <c r="AX300" s="14" t="s">
        <v>72</v>
      </c>
      <c r="AY300" s="244" t="s">
        <v>127</v>
      </c>
    </row>
    <row r="301" spans="1:51" s="14" customFormat="1" ht="12">
      <c r="A301" s="14"/>
      <c r="B301" s="234"/>
      <c r="C301" s="235"/>
      <c r="D301" s="219" t="s">
        <v>138</v>
      </c>
      <c r="E301" s="236" t="s">
        <v>19</v>
      </c>
      <c r="F301" s="237" t="s">
        <v>419</v>
      </c>
      <c r="G301" s="235"/>
      <c r="H301" s="238">
        <v>16.5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138</v>
      </c>
      <c r="AU301" s="244" t="s">
        <v>82</v>
      </c>
      <c r="AV301" s="14" t="s">
        <v>82</v>
      </c>
      <c r="AW301" s="14" t="s">
        <v>33</v>
      </c>
      <c r="AX301" s="14" t="s">
        <v>72</v>
      </c>
      <c r="AY301" s="244" t="s">
        <v>127</v>
      </c>
    </row>
    <row r="302" spans="1:51" s="15" customFormat="1" ht="12">
      <c r="A302" s="15"/>
      <c r="B302" s="245"/>
      <c r="C302" s="246"/>
      <c r="D302" s="219" t="s">
        <v>138</v>
      </c>
      <c r="E302" s="247" t="s">
        <v>19</v>
      </c>
      <c r="F302" s="248" t="s">
        <v>175</v>
      </c>
      <c r="G302" s="246"/>
      <c r="H302" s="249">
        <v>100.6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5" t="s">
        <v>138</v>
      </c>
      <c r="AU302" s="255" t="s">
        <v>82</v>
      </c>
      <c r="AV302" s="15" t="s">
        <v>134</v>
      </c>
      <c r="AW302" s="15" t="s">
        <v>33</v>
      </c>
      <c r="AX302" s="15" t="s">
        <v>80</v>
      </c>
      <c r="AY302" s="255" t="s">
        <v>127</v>
      </c>
    </row>
    <row r="303" spans="1:65" s="2" customFormat="1" ht="12">
      <c r="A303" s="40"/>
      <c r="B303" s="41"/>
      <c r="C303" s="256" t="s">
        <v>420</v>
      </c>
      <c r="D303" s="256" t="s">
        <v>230</v>
      </c>
      <c r="E303" s="257" t="s">
        <v>406</v>
      </c>
      <c r="F303" s="258" t="s">
        <v>407</v>
      </c>
      <c r="G303" s="259" t="s">
        <v>158</v>
      </c>
      <c r="H303" s="260">
        <v>305.878</v>
      </c>
      <c r="I303" s="261"/>
      <c r="J303" s="262">
        <f>ROUND(I303*H303,2)</f>
        <v>0</v>
      </c>
      <c r="K303" s="258" t="s">
        <v>19</v>
      </c>
      <c r="L303" s="263"/>
      <c r="M303" s="264" t="s">
        <v>19</v>
      </c>
      <c r="N303" s="265" t="s">
        <v>43</v>
      </c>
      <c r="O303" s="86"/>
      <c r="P303" s="215">
        <f>O303*H303</f>
        <v>0</v>
      </c>
      <c r="Q303" s="215">
        <v>0.0015</v>
      </c>
      <c r="R303" s="215">
        <f>Q303*H303</f>
        <v>0.458817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176</v>
      </c>
      <c r="AT303" s="217" t="s">
        <v>230</v>
      </c>
      <c r="AU303" s="217" t="s">
        <v>82</v>
      </c>
      <c r="AY303" s="19" t="s">
        <v>127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80</v>
      </c>
      <c r="BK303" s="218">
        <f>ROUND(I303*H303,2)</f>
        <v>0</v>
      </c>
      <c r="BL303" s="19" t="s">
        <v>134</v>
      </c>
      <c r="BM303" s="217" t="s">
        <v>421</v>
      </c>
    </row>
    <row r="304" spans="1:47" s="2" customFormat="1" ht="12">
      <c r="A304" s="40"/>
      <c r="B304" s="41"/>
      <c r="C304" s="42"/>
      <c r="D304" s="219" t="s">
        <v>136</v>
      </c>
      <c r="E304" s="42"/>
      <c r="F304" s="220" t="s">
        <v>407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136</v>
      </c>
      <c r="AU304" s="19" t="s">
        <v>82</v>
      </c>
    </row>
    <row r="305" spans="1:51" s="13" customFormat="1" ht="12">
      <c r="A305" s="13"/>
      <c r="B305" s="224"/>
      <c r="C305" s="225"/>
      <c r="D305" s="219" t="s">
        <v>138</v>
      </c>
      <c r="E305" s="226" t="s">
        <v>19</v>
      </c>
      <c r="F305" s="227" t="s">
        <v>415</v>
      </c>
      <c r="G305" s="225"/>
      <c r="H305" s="226" t="s">
        <v>19</v>
      </c>
      <c r="I305" s="228"/>
      <c r="J305" s="225"/>
      <c r="K305" s="225"/>
      <c r="L305" s="229"/>
      <c r="M305" s="230"/>
      <c r="N305" s="231"/>
      <c r="O305" s="231"/>
      <c r="P305" s="231"/>
      <c r="Q305" s="231"/>
      <c r="R305" s="231"/>
      <c r="S305" s="231"/>
      <c r="T305" s="23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3" t="s">
        <v>138</v>
      </c>
      <c r="AU305" s="233" t="s">
        <v>82</v>
      </c>
      <c r="AV305" s="13" t="s">
        <v>80</v>
      </c>
      <c r="AW305" s="13" t="s">
        <v>33</v>
      </c>
      <c r="AX305" s="13" t="s">
        <v>72</v>
      </c>
      <c r="AY305" s="233" t="s">
        <v>127</v>
      </c>
    </row>
    <row r="306" spans="1:51" s="14" customFormat="1" ht="12">
      <c r="A306" s="14"/>
      <c r="B306" s="234"/>
      <c r="C306" s="235"/>
      <c r="D306" s="219" t="s">
        <v>138</v>
      </c>
      <c r="E306" s="236" t="s">
        <v>19</v>
      </c>
      <c r="F306" s="237" t="s">
        <v>422</v>
      </c>
      <c r="G306" s="235"/>
      <c r="H306" s="238">
        <v>27.435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138</v>
      </c>
      <c r="AU306" s="244" t="s">
        <v>82</v>
      </c>
      <c r="AV306" s="14" t="s">
        <v>82</v>
      </c>
      <c r="AW306" s="14" t="s">
        <v>33</v>
      </c>
      <c r="AX306" s="14" t="s">
        <v>72</v>
      </c>
      <c r="AY306" s="244" t="s">
        <v>127</v>
      </c>
    </row>
    <row r="307" spans="1:51" s="14" customFormat="1" ht="12">
      <c r="A307" s="14"/>
      <c r="B307" s="234"/>
      <c r="C307" s="235"/>
      <c r="D307" s="219" t="s">
        <v>138</v>
      </c>
      <c r="E307" s="236" t="s">
        <v>19</v>
      </c>
      <c r="F307" s="237" t="s">
        <v>423</v>
      </c>
      <c r="G307" s="235"/>
      <c r="H307" s="238">
        <v>42.75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138</v>
      </c>
      <c r="AU307" s="244" t="s">
        <v>82</v>
      </c>
      <c r="AV307" s="14" t="s">
        <v>82</v>
      </c>
      <c r="AW307" s="14" t="s">
        <v>33</v>
      </c>
      <c r="AX307" s="14" t="s">
        <v>72</v>
      </c>
      <c r="AY307" s="244" t="s">
        <v>127</v>
      </c>
    </row>
    <row r="308" spans="1:51" s="14" customFormat="1" ht="12">
      <c r="A308" s="14"/>
      <c r="B308" s="234"/>
      <c r="C308" s="235"/>
      <c r="D308" s="219" t="s">
        <v>138</v>
      </c>
      <c r="E308" s="236" t="s">
        <v>19</v>
      </c>
      <c r="F308" s="237" t="s">
        <v>424</v>
      </c>
      <c r="G308" s="235"/>
      <c r="H308" s="238">
        <v>20.7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138</v>
      </c>
      <c r="AU308" s="244" t="s">
        <v>82</v>
      </c>
      <c r="AV308" s="14" t="s">
        <v>82</v>
      </c>
      <c r="AW308" s="14" t="s">
        <v>33</v>
      </c>
      <c r="AX308" s="14" t="s">
        <v>72</v>
      </c>
      <c r="AY308" s="244" t="s">
        <v>127</v>
      </c>
    </row>
    <row r="309" spans="1:51" s="14" customFormat="1" ht="12">
      <c r="A309" s="14"/>
      <c r="B309" s="234"/>
      <c r="C309" s="235"/>
      <c r="D309" s="219" t="s">
        <v>138</v>
      </c>
      <c r="E309" s="236" t="s">
        <v>19</v>
      </c>
      <c r="F309" s="237" t="s">
        <v>425</v>
      </c>
      <c r="G309" s="235"/>
      <c r="H309" s="238">
        <v>101.4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138</v>
      </c>
      <c r="AU309" s="244" t="s">
        <v>82</v>
      </c>
      <c r="AV309" s="14" t="s">
        <v>82</v>
      </c>
      <c r="AW309" s="14" t="s">
        <v>33</v>
      </c>
      <c r="AX309" s="14" t="s">
        <v>72</v>
      </c>
      <c r="AY309" s="244" t="s">
        <v>127</v>
      </c>
    </row>
    <row r="310" spans="1:51" s="14" customFormat="1" ht="12">
      <c r="A310" s="14"/>
      <c r="B310" s="234"/>
      <c r="C310" s="235"/>
      <c r="D310" s="219" t="s">
        <v>138</v>
      </c>
      <c r="E310" s="236" t="s">
        <v>19</v>
      </c>
      <c r="F310" s="237" t="s">
        <v>426</v>
      </c>
      <c r="G310" s="235"/>
      <c r="H310" s="238">
        <v>49.5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138</v>
      </c>
      <c r="AU310" s="244" t="s">
        <v>82</v>
      </c>
      <c r="AV310" s="14" t="s">
        <v>82</v>
      </c>
      <c r="AW310" s="14" t="s">
        <v>33</v>
      </c>
      <c r="AX310" s="14" t="s">
        <v>72</v>
      </c>
      <c r="AY310" s="244" t="s">
        <v>127</v>
      </c>
    </row>
    <row r="311" spans="1:51" s="14" customFormat="1" ht="12">
      <c r="A311" s="14"/>
      <c r="B311" s="234"/>
      <c r="C311" s="235"/>
      <c r="D311" s="219" t="s">
        <v>138</v>
      </c>
      <c r="E311" s="236" t="s">
        <v>19</v>
      </c>
      <c r="F311" s="237" t="s">
        <v>427</v>
      </c>
      <c r="G311" s="235"/>
      <c r="H311" s="238">
        <v>49.5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138</v>
      </c>
      <c r="AU311" s="244" t="s">
        <v>82</v>
      </c>
      <c r="AV311" s="14" t="s">
        <v>82</v>
      </c>
      <c r="AW311" s="14" t="s">
        <v>33</v>
      </c>
      <c r="AX311" s="14" t="s">
        <v>72</v>
      </c>
      <c r="AY311" s="244" t="s">
        <v>127</v>
      </c>
    </row>
    <row r="312" spans="1:51" s="16" customFormat="1" ht="12">
      <c r="A312" s="16"/>
      <c r="B312" s="267"/>
      <c r="C312" s="268"/>
      <c r="D312" s="219" t="s">
        <v>138</v>
      </c>
      <c r="E312" s="269" t="s">
        <v>19</v>
      </c>
      <c r="F312" s="270" t="s">
        <v>302</v>
      </c>
      <c r="G312" s="268"/>
      <c r="H312" s="271">
        <v>291.285</v>
      </c>
      <c r="I312" s="272"/>
      <c r="J312" s="268"/>
      <c r="K312" s="268"/>
      <c r="L312" s="273"/>
      <c r="M312" s="274"/>
      <c r="N312" s="275"/>
      <c r="O312" s="275"/>
      <c r="P312" s="275"/>
      <c r="Q312" s="275"/>
      <c r="R312" s="275"/>
      <c r="S312" s="275"/>
      <c r="T312" s="27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77" t="s">
        <v>138</v>
      </c>
      <c r="AU312" s="277" t="s">
        <v>82</v>
      </c>
      <c r="AV312" s="16" t="s">
        <v>146</v>
      </c>
      <c r="AW312" s="16" t="s">
        <v>33</v>
      </c>
      <c r="AX312" s="16" t="s">
        <v>72</v>
      </c>
      <c r="AY312" s="277" t="s">
        <v>127</v>
      </c>
    </row>
    <row r="313" spans="1:51" s="14" customFormat="1" ht="12">
      <c r="A313" s="14"/>
      <c r="B313" s="234"/>
      <c r="C313" s="235"/>
      <c r="D313" s="219" t="s">
        <v>138</v>
      </c>
      <c r="E313" s="236" t="s">
        <v>19</v>
      </c>
      <c r="F313" s="237" t="s">
        <v>428</v>
      </c>
      <c r="G313" s="235"/>
      <c r="H313" s="238">
        <v>14.593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138</v>
      </c>
      <c r="AU313" s="244" t="s">
        <v>82</v>
      </c>
      <c r="AV313" s="14" t="s">
        <v>82</v>
      </c>
      <c r="AW313" s="14" t="s">
        <v>33</v>
      </c>
      <c r="AX313" s="14" t="s">
        <v>72</v>
      </c>
      <c r="AY313" s="244" t="s">
        <v>127</v>
      </c>
    </row>
    <row r="314" spans="1:51" s="15" customFormat="1" ht="12">
      <c r="A314" s="15"/>
      <c r="B314" s="245"/>
      <c r="C314" s="246"/>
      <c r="D314" s="219" t="s">
        <v>138</v>
      </c>
      <c r="E314" s="247" t="s">
        <v>19</v>
      </c>
      <c r="F314" s="248" t="s">
        <v>175</v>
      </c>
      <c r="G314" s="246"/>
      <c r="H314" s="249">
        <v>305.87800000000004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5" t="s">
        <v>138</v>
      </c>
      <c r="AU314" s="255" t="s">
        <v>82</v>
      </c>
      <c r="AV314" s="15" t="s">
        <v>134</v>
      </c>
      <c r="AW314" s="15" t="s">
        <v>33</v>
      </c>
      <c r="AX314" s="15" t="s">
        <v>80</v>
      </c>
      <c r="AY314" s="255" t="s">
        <v>127</v>
      </c>
    </row>
    <row r="315" spans="1:65" s="2" customFormat="1" ht="12">
      <c r="A315" s="40"/>
      <c r="B315" s="41"/>
      <c r="C315" s="206" t="s">
        <v>429</v>
      </c>
      <c r="D315" s="206" t="s">
        <v>129</v>
      </c>
      <c r="E315" s="207" t="s">
        <v>430</v>
      </c>
      <c r="F315" s="208" t="s">
        <v>431</v>
      </c>
      <c r="G315" s="209" t="s">
        <v>158</v>
      </c>
      <c r="H315" s="210">
        <v>691.575</v>
      </c>
      <c r="I315" s="211"/>
      <c r="J315" s="212">
        <f>ROUND(I315*H315,2)</f>
        <v>0</v>
      </c>
      <c r="K315" s="208" t="s">
        <v>133</v>
      </c>
      <c r="L315" s="46"/>
      <c r="M315" s="213" t="s">
        <v>19</v>
      </c>
      <c r="N315" s="214" t="s">
        <v>43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134</v>
      </c>
      <c r="AT315" s="217" t="s">
        <v>129</v>
      </c>
      <c r="AU315" s="217" t="s">
        <v>82</v>
      </c>
      <c r="AY315" s="19" t="s">
        <v>127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80</v>
      </c>
      <c r="BK315" s="218">
        <f>ROUND(I315*H315,2)</f>
        <v>0</v>
      </c>
      <c r="BL315" s="19" t="s">
        <v>134</v>
      </c>
      <c r="BM315" s="217" t="s">
        <v>432</v>
      </c>
    </row>
    <row r="316" spans="1:47" s="2" customFormat="1" ht="12">
      <c r="A316" s="40"/>
      <c r="B316" s="41"/>
      <c r="C316" s="42"/>
      <c r="D316" s="219" t="s">
        <v>136</v>
      </c>
      <c r="E316" s="42"/>
      <c r="F316" s="220" t="s">
        <v>433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136</v>
      </c>
      <c r="AU316" s="19" t="s">
        <v>82</v>
      </c>
    </row>
    <row r="317" spans="1:51" s="13" customFormat="1" ht="12">
      <c r="A317" s="13"/>
      <c r="B317" s="224"/>
      <c r="C317" s="225"/>
      <c r="D317" s="219" t="s">
        <v>138</v>
      </c>
      <c r="E317" s="226" t="s">
        <v>19</v>
      </c>
      <c r="F317" s="227" t="s">
        <v>415</v>
      </c>
      <c r="G317" s="225"/>
      <c r="H317" s="226" t="s">
        <v>19</v>
      </c>
      <c r="I317" s="228"/>
      <c r="J317" s="225"/>
      <c r="K317" s="225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138</v>
      </c>
      <c r="AU317" s="233" t="s">
        <v>82</v>
      </c>
      <c r="AV317" s="13" t="s">
        <v>80</v>
      </c>
      <c r="AW317" s="13" t="s">
        <v>33</v>
      </c>
      <c r="AX317" s="13" t="s">
        <v>72</v>
      </c>
      <c r="AY317" s="233" t="s">
        <v>127</v>
      </c>
    </row>
    <row r="318" spans="1:51" s="14" customFormat="1" ht="12">
      <c r="A318" s="14"/>
      <c r="B318" s="234"/>
      <c r="C318" s="235"/>
      <c r="D318" s="219" t="s">
        <v>138</v>
      </c>
      <c r="E318" s="236" t="s">
        <v>19</v>
      </c>
      <c r="F318" s="237" t="s">
        <v>434</v>
      </c>
      <c r="G318" s="235"/>
      <c r="H318" s="238">
        <v>192.395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138</v>
      </c>
      <c r="AU318" s="244" t="s">
        <v>82</v>
      </c>
      <c r="AV318" s="14" t="s">
        <v>82</v>
      </c>
      <c r="AW318" s="14" t="s">
        <v>33</v>
      </c>
      <c r="AX318" s="14" t="s">
        <v>72</v>
      </c>
      <c r="AY318" s="244" t="s">
        <v>127</v>
      </c>
    </row>
    <row r="319" spans="1:51" s="14" customFormat="1" ht="12">
      <c r="A319" s="14"/>
      <c r="B319" s="234"/>
      <c r="C319" s="235"/>
      <c r="D319" s="219" t="s">
        <v>138</v>
      </c>
      <c r="E319" s="236" t="s">
        <v>19</v>
      </c>
      <c r="F319" s="237" t="s">
        <v>435</v>
      </c>
      <c r="G319" s="235"/>
      <c r="H319" s="238">
        <v>244.9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138</v>
      </c>
      <c r="AU319" s="244" t="s">
        <v>82</v>
      </c>
      <c r="AV319" s="14" t="s">
        <v>82</v>
      </c>
      <c r="AW319" s="14" t="s">
        <v>33</v>
      </c>
      <c r="AX319" s="14" t="s">
        <v>72</v>
      </c>
      <c r="AY319" s="244" t="s">
        <v>127</v>
      </c>
    </row>
    <row r="320" spans="1:51" s="14" customFormat="1" ht="12">
      <c r="A320" s="14"/>
      <c r="B320" s="234"/>
      <c r="C320" s="235"/>
      <c r="D320" s="219" t="s">
        <v>138</v>
      </c>
      <c r="E320" s="236" t="s">
        <v>19</v>
      </c>
      <c r="F320" s="237" t="s">
        <v>436</v>
      </c>
      <c r="G320" s="235"/>
      <c r="H320" s="238">
        <v>115.5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138</v>
      </c>
      <c r="AU320" s="244" t="s">
        <v>82</v>
      </c>
      <c r="AV320" s="14" t="s">
        <v>82</v>
      </c>
      <c r="AW320" s="14" t="s">
        <v>33</v>
      </c>
      <c r="AX320" s="14" t="s">
        <v>72</v>
      </c>
      <c r="AY320" s="244" t="s">
        <v>127</v>
      </c>
    </row>
    <row r="321" spans="1:51" s="14" customFormat="1" ht="12">
      <c r="A321" s="14"/>
      <c r="B321" s="234"/>
      <c r="C321" s="235"/>
      <c r="D321" s="219" t="s">
        <v>138</v>
      </c>
      <c r="E321" s="236" t="s">
        <v>19</v>
      </c>
      <c r="F321" s="237" t="s">
        <v>437</v>
      </c>
      <c r="G321" s="235"/>
      <c r="H321" s="238">
        <v>115.5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138</v>
      </c>
      <c r="AU321" s="244" t="s">
        <v>82</v>
      </c>
      <c r="AV321" s="14" t="s">
        <v>82</v>
      </c>
      <c r="AW321" s="14" t="s">
        <v>33</v>
      </c>
      <c r="AX321" s="14" t="s">
        <v>72</v>
      </c>
      <c r="AY321" s="244" t="s">
        <v>127</v>
      </c>
    </row>
    <row r="322" spans="1:51" s="16" customFormat="1" ht="12">
      <c r="A322" s="16"/>
      <c r="B322" s="267"/>
      <c r="C322" s="268"/>
      <c r="D322" s="219" t="s">
        <v>138</v>
      </c>
      <c r="E322" s="269" t="s">
        <v>19</v>
      </c>
      <c r="F322" s="270" t="s">
        <v>302</v>
      </c>
      <c r="G322" s="268"/>
      <c r="H322" s="271">
        <v>668.2950000000001</v>
      </c>
      <c r="I322" s="272"/>
      <c r="J322" s="268"/>
      <c r="K322" s="268"/>
      <c r="L322" s="273"/>
      <c r="M322" s="274"/>
      <c r="N322" s="275"/>
      <c r="O322" s="275"/>
      <c r="P322" s="275"/>
      <c r="Q322" s="275"/>
      <c r="R322" s="275"/>
      <c r="S322" s="275"/>
      <c r="T322" s="27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77" t="s">
        <v>138</v>
      </c>
      <c r="AU322" s="277" t="s">
        <v>82</v>
      </c>
      <c r="AV322" s="16" t="s">
        <v>146</v>
      </c>
      <c r="AW322" s="16" t="s">
        <v>33</v>
      </c>
      <c r="AX322" s="16" t="s">
        <v>72</v>
      </c>
      <c r="AY322" s="277" t="s">
        <v>127</v>
      </c>
    </row>
    <row r="323" spans="1:51" s="13" customFormat="1" ht="12">
      <c r="A323" s="13"/>
      <c r="B323" s="224"/>
      <c r="C323" s="225"/>
      <c r="D323" s="219" t="s">
        <v>138</v>
      </c>
      <c r="E323" s="226" t="s">
        <v>19</v>
      </c>
      <c r="F323" s="227" t="s">
        <v>403</v>
      </c>
      <c r="G323" s="225"/>
      <c r="H323" s="226" t="s">
        <v>19</v>
      </c>
      <c r="I323" s="228"/>
      <c r="J323" s="225"/>
      <c r="K323" s="225"/>
      <c r="L323" s="229"/>
      <c r="M323" s="230"/>
      <c r="N323" s="231"/>
      <c r="O323" s="231"/>
      <c r="P323" s="231"/>
      <c r="Q323" s="231"/>
      <c r="R323" s="231"/>
      <c r="S323" s="231"/>
      <c r="T323" s="23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3" t="s">
        <v>138</v>
      </c>
      <c r="AU323" s="233" t="s">
        <v>82</v>
      </c>
      <c r="AV323" s="13" t="s">
        <v>80</v>
      </c>
      <c r="AW323" s="13" t="s">
        <v>33</v>
      </c>
      <c r="AX323" s="13" t="s">
        <v>72</v>
      </c>
      <c r="AY323" s="233" t="s">
        <v>127</v>
      </c>
    </row>
    <row r="324" spans="1:51" s="14" customFormat="1" ht="12">
      <c r="A324" s="14"/>
      <c r="B324" s="234"/>
      <c r="C324" s="235"/>
      <c r="D324" s="219" t="s">
        <v>138</v>
      </c>
      <c r="E324" s="236" t="s">
        <v>19</v>
      </c>
      <c r="F324" s="237" t="s">
        <v>438</v>
      </c>
      <c r="G324" s="235"/>
      <c r="H324" s="238">
        <v>23.28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138</v>
      </c>
      <c r="AU324" s="244" t="s">
        <v>82</v>
      </c>
      <c r="AV324" s="14" t="s">
        <v>82</v>
      </c>
      <c r="AW324" s="14" t="s">
        <v>33</v>
      </c>
      <c r="AX324" s="14" t="s">
        <v>72</v>
      </c>
      <c r="AY324" s="244" t="s">
        <v>127</v>
      </c>
    </row>
    <row r="325" spans="1:51" s="15" customFormat="1" ht="12">
      <c r="A325" s="15"/>
      <c r="B325" s="245"/>
      <c r="C325" s="246"/>
      <c r="D325" s="219" t="s">
        <v>138</v>
      </c>
      <c r="E325" s="247" t="s">
        <v>19</v>
      </c>
      <c r="F325" s="248" t="s">
        <v>175</v>
      </c>
      <c r="G325" s="246"/>
      <c r="H325" s="249">
        <v>691.575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5" t="s">
        <v>138</v>
      </c>
      <c r="AU325" s="255" t="s">
        <v>82</v>
      </c>
      <c r="AV325" s="15" t="s">
        <v>134</v>
      </c>
      <c r="AW325" s="15" t="s">
        <v>33</v>
      </c>
      <c r="AX325" s="15" t="s">
        <v>80</v>
      </c>
      <c r="AY325" s="255" t="s">
        <v>127</v>
      </c>
    </row>
    <row r="326" spans="1:65" s="2" customFormat="1" ht="16.5" customHeight="1">
      <c r="A326" s="40"/>
      <c r="B326" s="41"/>
      <c r="C326" s="256" t="s">
        <v>439</v>
      </c>
      <c r="D326" s="256" t="s">
        <v>230</v>
      </c>
      <c r="E326" s="257" t="s">
        <v>440</v>
      </c>
      <c r="F326" s="258" t="s">
        <v>441</v>
      </c>
      <c r="G326" s="259" t="s">
        <v>158</v>
      </c>
      <c r="H326" s="260">
        <v>760.733</v>
      </c>
      <c r="I326" s="261"/>
      <c r="J326" s="262">
        <f>ROUND(I326*H326,2)</f>
        <v>0</v>
      </c>
      <c r="K326" s="258" t="s">
        <v>133</v>
      </c>
      <c r="L326" s="263"/>
      <c r="M326" s="264" t="s">
        <v>19</v>
      </c>
      <c r="N326" s="265" t="s">
        <v>43</v>
      </c>
      <c r="O326" s="86"/>
      <c r="P326" s="215">
        <f>O326*H326</f>
        <v>0</v>
      </c>
      <c r="Q326" s="215">
        <v>4E-05</v>
      </c>
      <c r="R326" s="215">
        <f>Q326*H326</f>
        <v>0.03042932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176</v>
      </c>
      <c r="AT326" s="217" t="s">
        <v>230</v>
      </c>
      <c r="AU326" s="217" t="s">
        <v>82</v>
      </c>
      <c r="AY326" s="19" t="s">
        <v>127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80</v>
      </c>
      <c r="BK326" s="218">
        <f>ROUND(I326*H326,2)</f>
        <v>0</v>
      </c>
      <c r="BL326" s="19" t="s">
        <v>134</v>
      </c>
      <c r="BM326" s="217" t="s">
        <v>442</v>
      </c>
    </row>
    <row r="327" spans="1:47" s="2" customFormat="1" ht="12">
      <c r="A327" s="40"/>
      <c r="B327" s="41"/>
      <c r="C327" s="42"/>
      <c r="D327" s="219" t="s">
        <v>136</v>
      </c>
      <c r="E327" s="42"/>
      <c r="F327" s="220" t="s">
        <v>441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136</v>
      </c>
      <c r="AU327" s="19" t="s">
        <v>82</v>
      </c>
    </row>
    <row r="328" spans="1:51" s="14" customFormat="1" ht="12">
      <c r="A328" s="14"/>
      <c r="B328" s="234"/>
      <c r="C328" s="235"/>
      <c r="D328" s="219" t="s">
        <v>138</v>
      </c>
      <c r="E328" s="236" t="s">
        <v>19</v>
      </c>
      <c r="F328" s="237" t="s">
        <v>443</v>
      </c>
      <c r="G328" s="235"/>
      <c r="H328" s="238">
        <v>760.733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4" t="s">
        <v>138</v>
      </c>
      <c r="AU328" s="244" t="s">
        <v>82</v>
      </c>
      <c r="AV328" s="14" t="s">
        <v>82</v>
      </c>
      <c r="AW328" s="14" t="s">
        <v>33</v>
      </c>
      <c r="AX328" s="14" t="s">
        <v>80</v>
      </c>
      <c r="AY328" s="244" t="s">
        <v>127</v>
      </c>
    </row>
    <row r="329" spans="1:65" s="2" customFormat="1" ht="12">
      <c r="A329" s="40"/>
      <c r="B329" s="41"/>
      <c r="C329" s="206" t="s">
        <v>444</v>
      </c>
      <c r="D329" s="206" t="s">
        <v>129</v>
      </c>
      <c r="E329" s="207" t="s">
        <v>445</v>
      </c>
      <c r="F329" s="208" t="s">
        <v>446</v>
      </c>
      <c r="G329" s="209" t="s">
        <v>158</v>
      </c>
      <c r="H329" s="210">
        <v>691.575</v>
      </c>
      <c r="I329" s="211"/>
      <c r="J329" s="212">
        <f>ROUND(I329*H329,2)</f>
        <v>0</v>
      </c>
      <c r="K329" s="208" t="s">
        <v>133</v>
      </c>
      <c r="L329" s="46"/>
      <c r="M329" s="213" t="s">
        <v>19</v>
      </c>
      <c r="N329" s="214" t="s">
        <v>43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134</v>
      </c>
      <c r="AT329" s="217" t="s">
        <v>129</v>
      </c>
      <c r="AU329" s="217" t="s">
        <v>82</v>
      </c>
      <c r="AY329" s="19" t="s">
        <v>127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80</v>
      </c>
      <c r="BK329" s="218">
        <f>ROUND(I329*H329,2)</f>
        <v>0</v>
      </c>
      <c r="BL329" s="19" t="s">
        <v>134</v>
      </c>
      <c r="BM329" s="217" t="s">
        <v>447</v>
      </c>
    </row>
    <row r="330" spans="1:47" s="2" customFormat="1" ht="12">
      <c r="A330" s="40"/>
      <c r="B330" s="41"/>
      <c r="C330" s="42"/>
      <c r="D330" s="219" t="s">
        <v>136</v>
      </c>
      <c r="E330" s="42"/>
      <c r="F330" s="220" t="s">
        <v>448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136</v>
      </c>
      <c r="AU330" s="19" t="s">
        <v>82</v>
      </c>
    </row>
    <row r="331" spans="1:51" s="14" customFormat="1" ht="12">
      <c r="A331" s="14"/>
      <c r="B331" s="234"/>
      <c r="C331" s="235"/>
      <c r="D331" s="219" t="s">
        <v>138</v>
      </c>
      <c r="E331" s="236" t="s">
        <v>19</v>
      </c>
      <c r="F331" s="237" t="s">
        <v>449</v>
      </c>
      <c r="G331" s="235"/>
      <c r="H331" s="238">
        <v>691.575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138</v>
      </c>
      <c r="AU331" s="244" t="s">
        <v>82</v>
      </c>
      <c r="AV331" s="14" t="s">
        <v>82</v>
      </c>
      <c r="AW331" s="14" t="s">
        <v>33</v>
      </c>
      <c r="AX331" s="14" t="s">
        <v>80</v>
      </c>
      <c r="AY331" s="244" t="s">
        <v>127</v>
      </c>
    </row>
    <row r="332" spans="1:65" s="2" customFormat="1" ht="16.5" customHeight="1">
      <c r="A332" s="40"/>
      <c r="B332" s="41"/>
      <c r="C332" s="256" t="s">
        <v>450</v>
      </c>
      <c r="D332" s="256" t="s">
        <v>230</v>
      </c>
      <c r="E332" s="257" t="s">
        <v>451</v>
      </c>
      <c r="F332" s="258" t="s">
        <v>452</v>
      </c>
      <c r="G332" s="259" t="s">
        <v>158</v>
      </c>
      <c r="H332" s="260">
        <v>414.945</v>
      </c>
      <c r="I332" s="261"/>
      <c r="J332" s="262">
        <f>ROUND(I332*H332,2)</f>
        <v>0</v>
      </c>
      <c r="K332" s="258" t="s">
        <v>133</v>
      </c>
      <c r="L332" s="263"/>
      <c r="M332" s="264" t="s">
        <v>19</v>
      </c>
      <c r="N332" s="265" t="s">
        <v>43</v>
      </c>
      <c r="O332" s="86"/>
      <c r="P332" s="215">
        <f>O332*H332</f>
        <v>0</v>
      </c>
      <c r="Q332" s="215">
        <v>2E-05</v>
      </c>
      <c r="R332" s="215">
        <f>Q332*H332</f>
        <v>0.0082989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176</v>
      </c>
      <c r="AT332" s="217" t="s">
        <v>230</v>
      </c>
      <c r="AU332" s="217" t="s">
        <v>82</v>
      </c>
      <c r="AY332" s="19" t="s">
        <v>127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80</v>
      </c>
      <c r="BK332" s="218">
        <f>ROUND(I332*H332,2)</f>
        <v>0</v>
      </c>
      <c r="BL332" s="19" t="s">
        <v>134</v>
      </c>
      <c r="BM332" s="217" t="s">
        <v>453</v>
      </c>
    </row>
    <row r="333" spans="1:47" s="2" customFormat="1" ht="12">
      <c r="A333" s="40"/>
      <c r="B333" s="41"/>
      <c r="C333" s="42"/>
      <c r="D333" s="219" t="s">
        <v>136</v>
      </c>
      <c r="E333" s="42"/>
      <c r="F333" s="220" t="s">
        <v>452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136</v>
      </c>
      <c r="AU333" s="19" t="s">
        <v>82</v>
      </c>
    </row>
    <row r="334" spans="1:51" s="14" customFormat="1" ht="12">
      <c r="A334" s="14"/>
      <c r="B334" s="234"/>
      <c r="C334" s="235"/>
      <c r="D334" s="219" t="s">
        <v>138</v>
      </c>
      <c r="E334" s="236" t="s">
        <v>19</v>
      </c>
      <c r="F334" s="237" t="s">
        <v>454</v>
      </c>
      <c r="G334" s="235"/>
      <c r="H334" s="238">
        <v>414.945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138</v>
      </c>
      <c r="AU334" s="244" t="s">
        <v>82</v>
      </c>
      <c r="AV334" s="14" t="s">
        <v>82</v>
      </c>
      <c r="AW334" s="14" t="s">
        <v>33</v>
      </c>
      <c r="AX334" s="14" t="s">
        <v>80</v>
      </c>
      <c r="AY334" s="244" t="s">
        <v>127</v>
      </c>
    </row>
    <row r="335" spans="1:65" s="2" customFormat="1" ht="12">
      <c r="A335" s="40"/>
      <c r="B335" s="41"/>
      <c r="C335" s="206" t="s">
        <v>455</v>
      </c>
      <c r="D335" s="206" t="s">
        <v>129</v>
      </c>
      <c r="E335" s="207" t="s">
        <v>456</v>
      </c>
      <c r="F335" s="208" t="s">
        <v>457</v>
      </c>
      <c r="G335" s="209" t="s">
        <v>336</v>
      </c>
      <c r="H335" s="210">
        <v>1</v>
      </c>
      <c r="I335" s="211"/>
      <c r="J335" s="212">
        <f>ROUND(I335*H335,2)</f>
        <v>0</v>
      </c>
      <c r="K335" s="208" t="s">
        <v>19</v>
      </c>
      <c r="L335" s="46"/>
      <c r="M335" s="213" t="s">
        <v>19</v>
      </c>
      <c r="N335" s="214" t="s">
        <v>43</v>
      </c>
      <c r="O335" s="86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134</v>
      </c>
      <c r="AT335" s="217" t="s">
        <v>129</v>
      </c>
      <c r="AU335" s="217" t="s">
        <v>82</v>
      </c>
      <c r="AY335" s="19" t="s">
        <v>127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80</v>
      </c>
      <c r="BK335" s="218">
        <f>ROUND(I335*H335,2)</f>
        <v>0</v>
      </c>
      <c r="BL335" s="19" t="s">
        <v>134</v>
      </c>
      <c r="BM335" s="217" t="s">
        <v>458</v>
      </c>
    </row>
    <row r="336" spans="1:47" s="2" customFormat="1" ht="12">
      <c r="A336" s="40"/>
      <c r="B336" s="41"/>
      <c r="C336" s="42"/>
      <c r="D336" s="219" t="s">
        <v>136</v>
      </c>
      <c r="E336" s="42"/>
      <c r="F336" s="220" t="s">
        <v>457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136</v>
      </c>
      <c r="AU336" s="19" t="s">
        <v>82</v>
      </c>
    </row>
    <row r="337" spans="1:51" s="14" customFormat="1" ht="12">
      <c r="A337" s="14"/>
      <c r="B337" s="234"/>
      <c r="C337" s="235"/>
      <c r="D337" s="219" t="s">
        <v>138</v>
      </c>
      <c r="E337" s="236" t="s">
        <v>19</v>
      </c>
      <c r="F337" s="237" t="s">
        <v>382</v>
      </c>
      <c r="G337" s="235"/>
      <c r="H337" s="238">
        <v>1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138</v>
      </c>
      <c r="AU337" s="244" t="s">
        <v>82</v>
      </c>
      <c r="AV337" s="14" t="s">
        <v>82</v>
      </c>
      <c r="AW337" s="14" t="s">
        <v>33</v>
      </c>
      <c r="AX337" s="14" t="s">
        <v>80</v>
      </c>
      <c r="AY337" s="244" t="s">
        <v>127</v>
      </c>
    </row>
    <row r="338" spans="1:65" s="2" customFormat="1" ht="12">
      <c r="A338" s="40"/>
      <c r="B338" s="41"/>
      <c r="C338" s="206" t="s">
        <v>459</v>
      </c>
      <c r="D338" s="206" t="s">
        <v>129</v>
      </c>
      <c r="E338" s="207" t="s">
        <v>460</v>
      </c>
      <c r="F338" s="208" t="s">
        <v>461</v>
      </c>
      <c r="G338" s="209" t="s">
        <v>336</v>
      </c>
      <c r="H338" s="210">
        <v>1</v>
      </c>
      <c r="I338" s="211"/>
      <c r="J338" s="212">
        <f>ROUND(I338*H338,2)</f>
        <v>0</v>
      </c>
      <c r="K338" s="208" t="s">
        <v>19</v>
      </c>
      <c r="L338" s="46"/>
      <c r="M338" s="213" t="s">
        <v>19</v>
      </c>
      <c r="N338" s="214" t="s">
        <v>43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134</v>
      </c>
      <c r="AT338" s="217" t="s">
        <v>129</v>
      </c>
      <c r="AU338" s="217" t="s">
        <v>82</v>
      </c>
      <c r="AY338" s="19" t="s">
        <v>127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80</v>
      </c>
      <c r="BK338" s="218">
        <f>ROUND(I338*H338,2)</f>
        <v>0</v>
      </c>
      <c r="BL338" s="19" t="s">
        <v>134</v>
      </c>
      <c r="BM338" s="217" t="s">
        <v>462</v>
      </c>
    </row>
    <row r="339" spans="1:47" s="2" customFormat="1" ht="12">
      <c r="A339" s="40"/>
      <c r="B339" s="41"/>
      <c r="C339" s="42"/>
      <c r="D339" s="219" t="s">
        <v>136</v>
      </c>
      <c r="E339" s="42"/>
      <c r="F339" s="220" t="s">
        <v>463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136</v>
      </c>
      <c r="AU339" s="19" t="s">
        <v>82</v>
      </c>
    </row>
    <row r="340" spans="1:51" s="14" customFormat="1" ht="12">
      <c r="A340" s="14"/>
      <c r="B340" s="234"/>
      <c r="C340" s="235"/>
      <c r="D340" s="219" t="s">
        <v>138</v>
      </c>
      <c r="E340" s="236" t="s">
        <v>19</v>
      </c>
      <c r="F340" s="237" t="s">
        <v>391</v>
      </c>
      <c r="G340" s="235"/>
      <c r="H340" s="238">
        <v>1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138</v>
      </c>
      <c r="AU340" s="244" t="s">
        <v>82</v>
      </c>
      <c r="AV340" s="14" t="s">
        <v>82</v>
      </c>
      <c r="AW340" s="14" t="s">
        <v>33</v>
      </c>
      <c r="AX340" s="14" t="s">
        <v>80</v>
      </c>
      <c r="AY340" s="244" t="s">
        <v>127</v>
      </c>
    </row>
    <row r="341" spans="1:65" s="2" customFormat="1" ht="12">
      <c r="A341" s="40"/>
      <c r="B341" s="41"/>
      <c r="C341" s="206" t="s">
        <v>464</v>
      </c>
      <c r="D341" s="206" t="s">
        <v>129</v>
      </c>
      <c r="E341" s="207" t="s">
        <v>465</v>
      </c>
      <c r="F341" s="208" t="s">
        <v>466</v>
      </c>
      <c r="G341" s="209" t="s">
        <v>336</v>
      </c>
      <c r="H341" s="210">
        <v>1</v>
      </c>
      <c r="I341" s="211"/>
      <c r="J341" s="212">
        <f>ROUND(I341*H341,2)</f>
        <v>0</v>
      </c>
      <c r="K341" s="208" t="s">
        <v>19</v>
      </c>
      <c r="L341" s="46"/>
      <c r="M341" s="213" t="s">
        <v>19</v>
      </c>
      <c r="N341" s="214" t="s">
        <v>43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134</v>
      </c>
      <c r="AT341" s="217" t="s">
        <v>129</v>
      </c>
      <c r="AU341" s="217" t="s">
        <v>82</v>
      </c>
      <c r="AY341" s="19" t="s">
        <v>127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80</v>
      </c>
      <c r="BK341" s="218">
        <f>ROUND(I341*H341,2)</f>
        <v>0</v>
      </c>
      <c r="BL341" s="19" t="s">
        <v>134</v>
      </c>
      <c r="BM341" s="217" t="s">
        <v>467</v>
      </c>
    </row>
    <row r="342" spans="1:47" s="2" customFormat="1" ht="12">
      <c r="A342" s="40"/>
      <c r="B342" s="41"/>
      <c r="C342" s="42"/>
      <c r="D342" s="219" t="s">
        <v>136</v>
      </c>
      <c r="E342" s="42"/>
      <c r="F342" s="220" t="s">
        <v>466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136</v>
      </c>
      <c r="AU342" s="19" t="s">
        <v>82</v>
      </c>
    </row>
    <row r="343" spans="1:51" s="14" customFormat="1" ht="12">
      <c r="A343" s="14"/>
      <c r="B343" s="234"/>
      <c r="C343" s="235"/>
      <c r="D343" s="219" t="s">
        <v>138</v>
      </c>
      <c r="E343" s="236" t="s">
        <v>19</v>
      </c>
      <c r="F343" s="237" t="s">
        <v>468</v>
      </c>
      <c r="G343" s="235"/>
      <c r="H343" s="238">
        <v>1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138</v>
      </c>
      <c r="AU343" s="244" t="s">
        <v>82</v>
      </c>
      <c r="AV343" s="14" t="s">
        <v>82</v>
      </c>
      <c r="AW343" s="14" t="s">
        <v>33</v>
      </c>
      <c r="AX343" s="14" t="s">
        <v>80</v>
      </c>
      <c r="AY343" s="244" t="s">
        <v>127</v>
      </c>
    </row>
    <row r="344" spans="1:63" s="12" customFormat="1" ht="22.8" customHeight="1">
      <c r="A344" s="12"/>
      <c r="B344" s="190"/>
      <c r="C344" s="191"/>
      <c r="D344" s="192" t="s">
        <v>71</v>
      </c>
      <c r="E344" s="204" t="s">
        <v>155</v>
      </c>
      <c r="F344" s="204" t="s">
        <v>469</v>
      </c>
      <c r="G344" s="191"/>
      <c r="H344" s="191"/>
      <c r="I344" s="194"/>
      <c r="J344" s="205">
        <f>BK344</f>
        <v>0</v>
      </c>
      <c r="K344" s="191"/>
      <c r="L344" s="196"/>
      <c r="M344" s="197"/>
      <c r="N344" s="198"/>
      <c r="O344" s="198"/>
      <c r="P344" s="199">
        <f>SUM(P345:P401)</f>
        <v>0</v>
      </c>
      <c r="Q344" s="198"/>
      <c r="R344" s="199">
        <f>SUM(R345:R401)</f>
        <v>555.5683280000001</v>
      </c>
      <c r="S344" s="198"/>
      <c r="T344" s="200">
        <f>SUM(T345:T401)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1" t="s">
        <v>80</v>
      </c>
      <c r="AT344" s="202" t="s">
        <v>71</v>
      </c>
      <c r="AU344" s="202" t="s">
        <v>80</v>
      </c>
      <c r="AY344" s="201" t="s">
        <v>127</v>
      </c>
      <c r="BK344" s="203">
        <f>SUM(BK345:BK401)</f>
        <v>0</v>
      </c>
    </row>
    <row r="345" spans="1:65" s="2" customFormat="1" ht="21.75" customHeight="1">
      <c r="A345" s="40"/>
      <c r="B345" s="41"/>
      <c r="C345" s="206" t="s">
        <v>470</v>
      </c>
      <c r="D345" s="206" t="s">
        <v>129</v>
      </c>
      <c r="E345" s="207" t="s">
        <v>471</v>
      </c>
      <c r="F345" s="208" t="s">
        <v>472</v>
      </c>
      <c r="G345" s="209" t="s">
        <v>132</v>
      </c>
      <c r="H345" s="210">
        <v>2.1</v>
      </c>
      <c r="I345" s="211"/>
      <c r="J345" s="212">
        <f>ROUND(I345*H345,2)</f>
        <v>0</v>
      </c>
      <c r="K345" s="208" t="s">
        <v>133</v>
      </c>
      <c r="L345" s="46"/>
      <c r="M345" s="213" t="s">
        <v>19</v>
      </c>
      <c r="N345" s="214" t="s">
        <v>43</v>
      </c>
      <c r="O345" s="86"/>
      <c r="P345" s="215">
        <f>O345*H345</f>
        <v>0</v>
      </c>
      <c r="Q345" s="215">
        <v>0.115</v>
      </c>
      <c r="R345" s="215">
        <f>Q345*H345</f>
        <v>0.24150000000000002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134</v>
      </c>
      <c r="AT345" s="217" t="s">
        <v>129</v>
      </c>
      <c r="AU345" s="217" t="s">
        <v>82</v>
      </c>
      <c r="AY345" s="19" t="s">
        <v>127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80</v>
      </c>
      <c r="BK345" s="218">
        <f>ROUND(I345*H345,2)</f>
        <v>0</v>
      </c>
      <c r="BL345" s="19" t="s">
        <v>134</v>
      </c>
      <c r="BM345" s="217" t="s">
        <v>473</v>
      </c>
    </row>
    <row r="346" spans="1:47" s="2" customFormat="1" ht="12">
      <c r="A346" s="40"/>
      <c r="B346" s="41"/>
      <c r="C346" s="42"/>
      <c r="D346" s="219" t="s">
        <v>136</v>
      </c>
      <c r="E346" s="42"/>
      <c r="F346" s="220" t="s">
        <v>474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136</v>
      </c>
      <c r="AU346" s="19" t="s">
        <v>82</v>
      </c>
    </row>
    <row r="347" spans="1:47" s="2" customFormat="1" ht="12">
      <c r="A347" s="40"/>
      <c r="B347" s="41"/>
      <c r="C347" s="42"/>
      <c r="D347" s="219" t="s">
        <v>261</v>
      </c>
      <c r="E347" s="42"/>
      <c r="F347" s="266" t="s">
        <v>475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261</v>
      </c>
      <c r="AU347" s="19" t="s">
        <v>82</v>
      </c>
    </row>
    <row r="348" spans="1:51" s="13" customFormat="1" ht="12">
      <c r="A348" s="13"/>
      <c r="B348" s="224"/>
      <c r="C348" s="225"/>
      <c r="D348" s="219" t="s">
        <v>138</v>
      </c>
      <c r="E348" s="226" t="s">
        <v>19</v>
      </c>
      <c r="F348" s="227" t="s">
        <v>476</v>
      </c>
      <c r="G348" s="225"/>
      <c r="H348" s="226" t="s">
        <v>19</v>
      </c>
      <c r="I348" s="228"/>
      <c r="J348" s="225"/>
      <c r="K348" s="225"/>
      <c r="L348" s="229"/>
      <c r="M348" s="230"/>
      <c r="N348" s="231"/>
      <c r="O348" s="231"/>
      <c r="P348" s="231"/>
      <c r="Q348" s="231"/>
      <c r="R348" s="231"/>
      <c r="S348" s="231"/>
      <c r="T348" s="23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3" t="s">
        <v>138</v>
      </c>
      <c r="AU348" s="233" t="s">
        <v>82</v>
      </c>
      <c r="AV348" s="13" t="s">
        <v>80</v>
      </c>
      <c r="AW348" s="13" t="s">
        <v>33</v>
      </c>
      <c r="AX348" s="13" t="s">
        <v>72</v>
      </c>
      <c r="AY348" s="233" t="s">
        <v>127</v>
      </c>
    </row>
    <row r="349" spans="1:51" s="14" customFormat="1" ht="12">
      <c r="A349" s="14"/>
      <c r="B349" s="234"/>
      <c r="C349" s="235"/>
      <c r="D349" s="219" t="s">
        <v>138</v>
      </c>
      <c r="E349" s="236" t="s">
        <v>19</v>
      </c>
      <c r="F349" s="237" t="s">
        <v>477</v>
      </c>
      <c r="G349" s="235"/>
      <c r="H349" s="238">
        <v>2.1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138</v>
      </c>
      <c r="AU349" s="244" t="s">
        <v>82</v>
      </c>
      <c r="AV349" s="14" t="s">
        <v>82</v>
      </c>
      <c r="AW349" s="14" t="s">
        <v>33</v>
      </c>
      <c r="AX349" s="14" t="s">
        <v>80</v>
      </c>
      <c r="AY349" s="244" t="s">
        <v>127</v>
      </c>
    </row>
    <row r="350" spans="1:65" s="2" customFormat="1" ht="12">
      <c r="A350" s="40"/>
      <c r="B350" s="41"/>
      <c r="C350" s="206" t="s">
        <v>478</v>
      </c>
      <c r="D350" s="206" t="s">
        <v>129</v>
      </c>
      <c r="E350" s="207" t="s">
        <v>479</v>
      </c>
      <c r="F350" s="208" t="s">
        <v>480</v>
      </c>
      <c r="G350" s="209" t="s">
        <v>132</v>
      </c>
      <c r="H350" s="210">
        <v>534</v>
      </c>
      <c r="I350" s="211"/>
      <c r="J350" s="212">
        <f>ROUND(I350*H350,2)</f>
        <v>0</v>
      </c>
      <c r="K350" s="208" t="s">
        <v>19</v>
      </c>
      <c r="L350" s="46"/>
      <c r="M350" s="213" t="s">
        <v>19</v>
      </c>
      <c r="N350" s="214" t="s">
        <v>43</v>
      </c>
      <c r="O350" s="86"/>
      <c r="P350" s="215">
        <f>O350*H350</f>
        <v>0</v>
      </c>
      <c r="Q350" s="215">
        <v>0.115</v>
      </c>
      <c r="R350" s="215">
        <f>Q350*H350</f>
        <v>61.410000000000004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134</v>
      </c>
      <c r="AT350" s="217" t="s">
        <v>129</v>
      </c>
      <c r="AU350" s="217" t="s">
        <v>82</v>
      </c>
      <c r="AY350" s="19" t="s">
        <v>127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80</v>
      </c>
      <c r="BK350" s="218">
        <f>ROUND(I350*H350,2)</f>
        <v>0</v>
      </c>
      <c r="BL350" s="19" t="s">
        <v>134</v>
      </c>
      <c r="BM350" s="217" t="s">
        <v>481</v>
      </c>
    </row>
    <row r="351" spans="1:47" s="2" customFormat="1" ht="12">
      <c r="A351" s="40"/>
      <c r="B351" s="41"/>
      <c r="C351" s="42"/>
      <c r="D351" s="219" t="s">
        <v>136</v>
      </c>
      <c r="E351" s="42"/>
      <c r="F351" s="220" t="s">
        <v>480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136</v>
      </c>
      <c r="AU351" s="19" t="s">
        <v>82</v>
      </c>
    </row>
    <row r="352" spans="1:51" s="13" customFormat="1" ht="12">
      <c r="A352" s="13"/>
      <c r="B352" s="224"/>
      <c r="C352" s="225"/>
      <c r="D352" s="219" t="s">
        <v>138</v>
      </c>
      <c r="E352" s="226" t="s">
        <v>19</v>
      </c>
      <c r="F352" s="227" t="s">
        <v>476</v>
      </c>
      <c r="G352" s="225"/>
      <c r="H352" s="226" t="s">
        <v>19</v>
      </c>
      <c r="I352" s="228"/>
      <c r="J352" s="225"/>
      <c r="K352" s="225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138</v>
      </c>
      <c r="AU352" s="233" t="s">
        <v>82</v>
      </c>
      <c r="AV352" s="13" t="s">
        <v>80</v>
      </c>
      <c r="AW352" s="13" t="s">
        <v>33</v>
      </c>
      <c r="AX352" s="13" t="s">
        <v>72</v>
      </c>
      <c r="AY352" s="233" t="s">
        <v>127</v>
      </c>
    </row>
    <row r="353" spans="1:51" s="14" customFormat="1" ht="12">
      <c r="A353" s="14"/>
      <c r="B353" s="234"/>
      <c r="C353" s="235"/>
      <c r="D353" s="219" t="s">
        <v>138</v>
      </c>
      <c r="E353" s="236" t="s">
        <v>19</v>
      </c>
      <c r="F353" s="237" t="s">
        <v>482</v>
      </c>
      <c r="G353" s="235"/>
      <c r="H353" s="238">
        <v>534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4" t="s">
        <v>138</v>
      </c>
      <c r="AU353" s="244" t="s">
        <v>82</v>
      </c>
      <c r="AV353" s="14" t="s">
        <v>82</v>
      </c>
      <c r="AW353" s="14" t="s">
        <v>33</v>
      </c>
      <c r="AX353" s="14" t="s">
        <v>80</v>
      </c>
      <c r="AY353" s="244" t="s">
        <v>127</v>
      </c>
    </row>
    <row r="354" spans="1:65" s="2" customFormat="1" ht="12">
      <c r="A354" s="40"/>
      <c r="B354" s="41"/>
      <c r="C354" s="206" t="s">
        <v>483</v>
      </c>
      <c r="D354" s="206" t="s">
        <v>129</v>
      </c>
      <c r="E354" s="207" t="s">
        <v>484</v>
      </c>
      <c r="F354" s="208" t="s">
        <v>485</v>
      </c>
      <c r="G354" s="209" t="s">
        <v>132</v>
      </c>
      <c r="H354" s="210">
        <v>534</v>
      </c>
      <c r="I354" s="211"/>
      <c r="J354" s="212">
        <f>ROUND(I354*H354,2)</f>
        <v>0</v>
      </c>
      <c r="K354" s="208" t="s">
        <v>19</v>
      </c>
      <c r="L354" s="46"/>
      <c r="M354" s="213" t="s">
        <v>19</v>
      </c>
      <c r="N354" s="214" t="s">
        <v>43</v>
      </c>
      <c r="O354" s="86"/>
      <c r="P354" s="215">
        <f>O354*H354</f>
        <v>0</v>
      </c>
      <c r="Q354" s="215">
        <v>0.106</v>
      </c>
      <c r="R354" s="215">
        <f>Q354*H354</f>
        <v>56.604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134</v>
      </c>
      <c r="AT354" s="217" t="s">
        <v>129</v>
      </c>
      <c r="AU354" s="217" t="s">
        <v>82</v>
      </c>
      <c r="AY354" s="19" t="s">
        <v>127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80</v>
      </c>
      <c r="BK354" s="218">
        <f>ROUND(I354*H354,2)</f>
        <v>0</v>
      </c>
      <c r="BL354" s="19" t="s">
        <v>134</v>
      </c>
      <c r="BM354" s="217" t="s">
        <v>486</v>
      </c>
    </row>
    <row r="355" spans="1:47" s="2" customFormat="1" ht="12">
      <c r="A355" s="40"/>
      <c r="B355" s="41"/>
      <c r="C355" s="42"/>
      <c r="D355" s="219" t="s">
        <v>136</v>
      </c>
      <c r="E355" s="42"/>
      <c r="F355" s="220" t="s">
        <v>487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136</v>
      </c>
      <c r="AU355" s="19" t="s">
        <v>82</v>
      </c>
    </row>
    <row r="356" spans="1:51" s="13" customFormat="1" ht="12">
      <c r="A356" s="13"/>
      <c r="B356" s="224"/>
      <c r="C356" s="225"/>
      <c r="D356" s="219" t="s">
        <v>138</v>
      </c>
      <c r="E356" s="226" t="s">
        <v>19</v>
      </c>
      <c r="F356" s="227" t="s">
        <v>476</v>
      </c>
      <c r="G356" s="225"/>
      <c r="H356" s="226" t="s">
        <v>19</v>
      </c>
      <c r="I356" s="228"/>
      <c r="J356" s="225"/>
      <c r="K356" s="225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138</v>
      </c>
      <c r="AU356" s="233" t="s">
        <v>82</v>
      </c>
      <c r="AV356" s="13" t="s">
        <v>80</v>
      </c>
      <c r="AW356" s="13" t="s">
        <v>33</v>
      </c>
      <c r="AX356" s="13" t="s">
        <v>72</v>
      </c>
      <c r="AY356" s="233" t="s">
        <v>127</v>
      </c>
    </row>
    <row r="357" spans="1:51" s="14" customFormat="1" ht="12">
      <c r="A357" s="14"/>
      <c r="B357" s="234"/>
      <c r="C357" s="235"/>
      <c r="D357" s="219" t="s">
        <v>138</v>
      </c>
      <c r="E357" s="236" t="s">
        <v>19</v>
      </c>
      <c r="F357" s="237" t="s">
        <v>482</v>
      </c>
      <c r="G357" s="235"/>
      <c r="H357" s="238">
        <v>534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138</v>
      </c>
      <c r="AU357" s="244" t="s">
        <v>82</v>
      </c>
      <c r="AV357" s="14" t="s">
        <v>82</v>
      </c>
      <c r="AW357" s="14" t="s">
        <v>33</v>
      </c>
      <c r="AX357" s="14" t="s">
        <v>80</v>
      </c>
      <c r="AY357" s="244" t="s">
        <v>127</v>
      </c>
    </row>
    <row r="358" spans="1:65" s="2" customFormat="1" ht="12">
      <c r="A358" s="40"/>
      <c r="B358" s="41"/>
      <c r="C358" s="206" t="s">
        <v>488</v>
      </c>
      <c r="D358" s="206" t="s">
        <v>129</v>
      </c>
      <c r="E358" s="207" t="s">
        <v>489</v>
      </c>
      <c r="F358" s="208" t="s">
        <v>490</v>
      </c>
      <c r="G358" s="209" t="s">
        <v>132</v>
      </c>
      <c r="H358" s="210">
        <v>534</v>
      </c>
      <c r="I358" s="211"/>
      <c r="J358" s="212">
        <f>ROUND(I358*H358,2)</f>
        <v>0</v>
      </c>
      <c r="K358" s="208" t="s">
        <v>19</v>
      </c>
      <c r="L358" s="46"/>
      <c r="M358" s="213" t="s">
        <v>19</v>
      </c>
      <c r="N358" s="214" t="s">
        <v>43</v>
      </c>
      <c r="O358" s="86"/>
      <c r="P358" s="215">
        <f>O358*H358</f>
        <v>0</v>
      </c>
      <c r="Q358" s="215">
        <v>0.105</v>
      </c>
      <c r="R358" s="215">
        <f>Q358*H358</f>
        <v>56.07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134</v>
      </c>
      <c r="AT358" s="217" t="s">
        <v>129</v>
      </c>
      <c r="AU358" s="217" t="s">
        <v>82</v>
      </c>
      <c r="AY358" s="19" t="s">
        <v>127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80</v>
      </c>
      <c r="BK358" s="218">
        <f>ROUND(I358*H358,2)</f>
        <v>0</v>
      </c>
      <c r="BL358" s="19" t="s">
        <v>134</v>
      </c>
      <c r="BM358" s="217" t="s">
        <v>491</v>
      </c>
    </row>
    <row r="359" spans="1:47" s="2" customFormat="1" ht="12">
      <c r="A359" s="40"/>
      <c r="B359" s="41"/>
      <c r="C359" s="42"/>
      <c r="D359" s="219" t="s">
        <v>136</v>
      </c>
      <c r="E359" s="42"/>
      <c r="F359" s="220" t="s">
        <v>492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136</v>
      </c>
      <c r="AU359" s="19" t="s">
        <v>82</v>
      </c>
    </row>
    <row r="360" spans="1:51" s="13" customFormat="1" ht="12">
      <c r="A360" s="13"/>
      <c r="B360" s="224"/>
      <c r="C360" s="225"/>
      <c r="D360" s="219" t="s">
        <v>138</v>
      </c>
      <c r="E360" s="226" t="s">
        <v>19</v>
      </c>
      <c r="F360" s="227" t="s">
        <v>476</v>
      </c>
      <c r="G360" s="225"/>
      <c r="H360" s="226" t="s">
        <v>19</v>
      </c>
      <c r="I360" s="228"/>
      <c r="J360" s="225"/>
      <c r="K360" s="225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138</v>
      </c>
      <c r="AU360" s="233" t="s">
        <v>82</v>
      </c>
      <c r="AV360" s="13" t="s">
        <v>80</v>
      </c>
      <c r="AW360" s="13" t="s">
        <v>33</v>
      </c>
      <c r="AX360" s="13" t="s">
        <v>72</v>
      </c>
      <c r="AY360" s="233" t="s">
        <v>127</v>
      </c>
    </row>
    <row r="361" spans="1:51" s="14" customFormat="1" ht="12">
      <c r="A361" s="14"/>
      <c r="B361" s="234"/>
      <c r="C361" s="235"/>
      <c r="D361" s="219" t="s">
        <v>138</v>
      </c>
      <c r="E361" s="236" t="s">
        <v>19</v>
      </c>
      <c r="F361" s="237" t="s">
        <v>493</v>
      </c>
      <c r="G361" s="235"/>
      <c r="H361" s="238">
        <v>534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138</v>
      </c>
      <c r="AU361" s="244" t="s">
        <v>82</v>
      </c>
      <c r="AV361" s="14" t="s">
        <v>82</v>
      </c>
      <c r="AW361" s="14" t="s">
        <v>33</v>
      </c>
      <c r="AX361" s="14" t="s">
        <v>80</v>
      </c>
      <c r="AY361" s="244" t="s">
        <v>127</v>
      </c>
    </row>
    <row r="362" spans="1:65" s="2" customFormat="1" ht="12">
      <c r="A362" s="40"/>
      <c r="B362" s="41"/>
      <c r="C362" s="206" t="s">
        <v>494</v>
      </c>
      <c r="D362" s="206" t="s">
        <v>129</v>
      </c>
      <c r="E362" s="207" t="s">
        <v>495</v>
      </c>
      <c r="F362" s="208" t="s">
        <v>496</v>
      </c>
      <c r="G362" s="209" t="s">
        <v>132</v>
      </c>
      <c r="H362" s="210">
        <v>534</v>
      </c>
      <c r="I362" s="211"/>
      <c r="J362" s="212">
        <f>ROUND(I362*H362,2)</f>
        <v>0</v>
      </c>
      <c r="K362" s="208" t="s">
        <v>133</v>
      </c>
      <c r="L362" s="46"/>
      <c r="M362" s="213" t="s">
        <v>19</v>
      </c>
      <c r="N362" s="214" t="s">
        <v>43</v>
      </c>
      <c r="O362" s="86"/>
      <c r="P362" s="215">
        <f>O362*H362</f>
        <v>0</v>
      </c>
      <c r="Q362" s="215">
        <v>0.407</v>
      </c>
      <c r="R362" s="215">
        <f>Q362*H362</f>
        <v>217.338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134</v>
      </c>
      <c r="AT362" s="217" t="s">
        <v>129</v>
      </c>
      <c r="AU362" s="217" t="s">
        <v>82</v>
      </c>
      <c r="AY362" s="19" t="s">
        <v>127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80</v>
      </c>
      <c r="BK362" s="218">
        <f>ROUND(I362*H362,2)</f>
        <v>0</v>
      </c>
      <c r="BL362" s="19" t="s">
        <v>134</v>
      </c>
      <c r="BM362" s="217" t="s">
        <v>497</v>
      </c>
    </row>
    <row r="363" spans="1:47" s="2" customFormat="1" ht="12">
      <c r="A363" s="40"/>
      <c r="B363" s="41"/>
      <c r="C363" s="42"/>
      <c r="D363" s="219" t="s">
        <v>136</v>
      </c>
      <c r="E363" s="42"/>
      <c r="F363" s="220" t="s">
        <v>498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136</v>
      </c>
      <c r="AU363" s="19" t="s">
        <v>82</v>
      </c>
    </row>
    <row r="364" spans="1:51" s="13" customFormat="1" ht="12">
      <c r="A364" s="13"/>
      <c r="B364" s="224"/>
      <c r="C364" s="225"/>
      <c r="D364" s="219" t="s">
        <v>138</v>
      </c>
      <c r="E364" s="226" t="s">
        <v>19</v>
      </c>
      <c r="F364" s="227" t="s">
        <v>476</v>
      </c>
      <c r="G364" s="225"/>
      <c r="H364" s="226" t="s">
        <v>19</v>
      </c>
      <c r="I364" s="228"/>
      <c r="J364" s="225"/>
      <c r="K364" s="225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138</v>
      </c>
      <c r="AU364" s="233" t="s">
        <v>82</v>
      </c>
      <c r="AV364" s="13" t="s">
        <v>80</v>
      </c>
      <c r="AW364" s="13" t="s">
        <v>33</v>
      </c>
      <c r="AX364" s="13" t="s">
        <v>72</v>
      </c>
      <c r="AY364" s="233" t="s">
        <v>127</v>
      </c>
    </row>
    <row r="365" spans="1:51" s="13" customFormat="1" ht="12">
      <c r="A365" s="13"/>
      <c r="B365" s="224"/>
      <c r="C365" s="225"/>
      <c r="D365" s="219" t="s">
        <v>138</v>
      </c>
      <c r="E365" s="226" t="s">
        <v>19</v>
      </c>
      <c r="F365" s="227" t="s">
        <v>499</v>
      </c>
      <c r="G365" s="225"/>
      <c r="H365" s="226" t="s">
        <v>19</v>
      </c>
      <c r="I365" s="228"/>
      <c r="J365" s="225"/>
      <c r="K365" s="225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138</v>
      </c>
      <c r="AU365" s="233" t="s">
        <v>82</v>
      </c>
      <c r="AV365" s="13" t="s">
        <v>80</v>
      </c>
      <c r="AW365" s="13" t="s">
        <v>33</v>
      </c>
      <c r="AX365" s="13" t="s">
        <v>72</v>
      </c>
      <c r="AY365" s="233" t="s">
        <v>127</v>
      </c>
    </row>
    <row r="366" spans="1:51" s="14" customFormat="1" ht="12">
      <c r="A366" s="14"/>
      <c r="B366" s="234"/>
      <c r="C366" s="235"/>
      <c r="D366" s="219" t="s">
        <v>138</v>
      </c>
      <c r="E366" s="236" t="s">
        <v>19</v>
      </c>
      <c r="F366" s="237" t="s">
        <v>493</v>
      </c>
      <c r="G366" s="235"/>
      <c r="H366" s="238">
        <v>534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138</v>
      </c>
      <c r="AU366" s="244" t="s">
        <v>82</v>
      </c>
      <c r="AV366" s="14" t="s">
        <v>82</v>
      </c>
      <c r="AW366" s="14" t="s">
        <v>33</v>
      </c>
      <c r="AX366" s="14" t="s">
        <v>80</v>
      </c>
      <c r="AY366" s="244" t="s">
        <v>127</v>
      </c>
    </row>
    <row r="367" spans="1:65" s="2" customFormat="1" ht="16.5" customHeight="1">
      <c r="A367" s="40"/>
      <c r="B367" s="41"/>
      <c r="C367" s="206" t="s">
        <v>500</v>
      </c>
      <c r="D367" s="206" t="s">
        <v>129</v>
      </c>
      <c r="E367" s="207" t="s">
        <v>501</v>
      </c>
      <c r="F367" s="208" t="s">
        <v>502</v>
      </c>
      <c r="G367" s="209" t="s">
        <v>132</v>
      </c>
      <c r="H367" s="210">
        <v>2.1</v>
      </c>
      <c r="I367" s="211"/>
      <c r="J367" s="212">
        <f>ROUND(I367*H367,2)</f>
        <v>0</v>
      </c>
      <c r="K367" s="208" t="s">
        <v>133</v>
      </c>
      <c r="L367" s="46"/>
      <c r="M367" s="213" t="s">
        <v>19</v>
      </c>
      <c r="N367" s="214" t="s">
        <v>43</v>
      </c>
      <c r="O367" s="86"/>
      <c r="P367" s="215">
        <f>O367*H367</f>
        <v>0</v>
      </c>
      <c r="Q367" s="215">
        <v>0.48574</v>
      </c>
      <c r="R367" s="215">
        <f>Q367*H367</f>
        <v>1.020054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134</v>
      </c>
      <c r="AT367" s="217" t="s">
        <v>129</v>
      </c>
      <c r="AU367" s="217" t="s">
        <v>82</v>
      </c>
      <c r="AY367" s="19" t="s">
        <v>127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80</v>
      </c>
      <c r="BK367" s="218">
        <f>ROUND(I367*H367,2)</f>
        <v>0</v>
      </c>
      <c r="BL367" s="19" t="s">
        <v>134</v>
      </c>
      <c r="BM367" s="217" t="s">
        <v>503</v>
      </c>
    </row>
    <row r="368" spans="1:47" s="2" customFormat="1" ht="12">
      <c r="A368" s="40"/>
      <c r="B368" s="41"/>
      <c r="C368" s="42"/>
      <c r="D368" s="219" t="s">
        <v>136</v>
      </c>
      <c r="E368" s="42"/>
      <c r="F368" s="220" t="s">
        <v>504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136</v>
      </c>
      <c r="AU368" s="19" t="s">
        <v>82</v>
      </c>
    </row>
    <row r="369" spans="1:47" s="2" customFormat="1" ht="12">
      <c r="A369" s="40"/>
      <c r="B369" s="41"/>
      <c r="C369" s="42"/>
      <c r="D369" s="219" t="s">
        <v>261</v>
      </c>
      <c r="E369" s="42"/>
      <c r="F369" s="266" t="s">
        <v>505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261</v>
      </c>
      <c r="AU369" s="19" t="s">
        <v>82</v>
      </c>
    </row>
    <row r="370" spans="1:51" s="13" customFormat="1" ht="12">
      <c r="A370" s="13"/>
      <c r="B370" s="224"/>
      <c r="C370" s="225"/>
      <c r="D370" s="219" t="s">
        <v>138</v>
      </c>
      <c r="E370" s="226" t="s">
        <v>19</v>
      </c>
      <c r="F370" s="227" t="s">
        <v>476</v>
      </c>
      <c r="G370" s="225"/>
      <c r="H370" s="226" t="s">
        <v>19</v>
      </c>
      <c r="I370" s="228"/>
      <c r="J370" s="225"/>
      <c r="K370" s="225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138</v>
      </c>
      <c r="AU370" s="233" t="s">
        <v>82</v>
      </c>
      <c r="AV370" s="13" t="s">
        <v>80</v>
      </c>
      <c r="AW370" s="13" t="s">
        <v>33</v>
      </c>
      <c r="AX370" s="13" t="s">
        <v>72</v>
      </c>
      <c r="AY370" s="233" t="s">
        <v>127</v>
      </c>
    </row>
    <row r="371" spans="1:51" s="14" customFormat="1" ht="12">
      <c r="A371" s="14"/>
      <c r="B371" s="234"/>
      <c r="C371" s="235"/>
      <c r="D371" s="219" t="s">
        <v>138</v>
      </c>
      <c r="E371" s="236" t="s">
        <v>19</v>
      </c>
      <c r="F371" s="237" t="s">
        <v>477</v>
      </c>
      <c r="G371" s="235"/>
      <c r="H371" s="238">
        <v>2.1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138</v>
      </c>
      <c r="AU371" s="244" t="s">
        <v>82</v>
      </c>
      <c r="AV371" s="14" t="s">
        <v>82</v>
      </c>
      <c r="AW371" s="14" t="s">
        <v>33</v>
      </c>
      <c r="AX371" s="14" t="s">
        <v>80</v>
      </c>
      <c r="AY371" s="244" t="s">
        <v>127</v>
      </c>
    </row>
    <row r="372" spans="1:65" s="2" customFormat="1" ht="33" customHeight="1">
      <c r="A372" s="40"/>
      <c r="B372" s="41"/>
      <c r="C372" s="206" t="s">
        <v>506</v>
      </c>
      <c r="D372" s="206" t="s">
        <v>129</v>
      </c>
      <c r="E372" s="207" t="s">
        <v>507</v>
      </c>
      <c r="F372" s="208" t="s">
        <v>508</v>
      </c>
      <c r="G372" s="209" t="s">
        <v>132</v>
      </c>
      <c r="H372" s="210">
        <v>534</v>
      </c>
      <c r="I372" s="211"/>
      <c r="J372" s="212">
        <f>ROUND(I372*H372,2)</f>
        <v>0</v>
      </c>
      <c r="K372" s="208" t="s">
        <v>19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0.08003</v>
      </c>
      <c r="R372" s="215">
        <f>Q372*H372</f>
        <v>42.73602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134</v>
      </c>
      <c r="AT372" s="217" t="s">
        <v>129</v>
      </c>
      <c r="AU372" s="217" t="s">
        <v>82</v>
      </c>
      <c r="AY372" s="19" t="s">
        <v>127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134</v>
      </c>
      <c r="BM372" s="217" t="s">
        <v>509</v>
      </c>
    </row>
    <row r="373" spans="1:47" s="2" customFormat="1" ht="12">
      <c r="A373" s="40"/>
      <c r="B373" s="41"/>
      <c r="C373" s="42"/>
      <c r="D373" s="219" t="s">
        <v>136</v>
      </c>
      <c r="E373" s="42"/>
      <c r="F373" s="220" t="s">
        <v>508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136</v>
      </c>
      <c r="AU373" s="19" t="s">
        <v>82</v>
      </c>
    </row>
    <row r="374" spans="1:51" s="13" customFormat="1" ht="12">
      <c r="A374" s="13"/>
      <c r="B374" s="224"/>
      <c r="C374" s="225"/>
      <c r="D374" s="219" t="s">
        <v>138</v>
      </c>
      <c r="E374" s="226" t="s">
        <v>19</v>
      </c>
      <c r="F374" s="227" t="s">
        <v>476</v>
      </c>
      <c r="G374" s="225"/>
      <c r="H374" s="226" t="s">
        <v>19</v>
      </c>
      <c r="I374" s="228"/>
      <c r="J374" s="225"/>
      <c r="K374" s="225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138</v>
      </c>
      <c r="AU374" s="233" t="s">
        <v>82</v>
      </c>
      <c r="AV374" s="13" t="s">
        <v>80</v>
      </c>
      <c r="AW374" s="13" t="s">
        <v>33</v>
      </c>
      <c r="AX374" s="13" t="s">
        <v>72</v>
      </c>
      <c r="AY374" s="233" t="s">
        <v>127</v>
      </c>
    </row>
    <row r="375" spans="1:51" s="14" customFormat="1" ht="12">
      <c r="A375" s="14"/>
      <c r="B375" s="234"/>
      <c r="C375" s="235"/>
      <c r="D375" s="219" t="s">
        <v>138</v>
      </c>
      <c r="E375" s="236" t="s">
        <v>19</v>
      </c>
      <c r="F375" s="237" t="s">
        <v>493</v>
      </c>
      <c r="G375" s="235"/>
      <c r="H375" s="238">
        <v>534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138</v>
      </c>
      <c r="AU375" s="244" t="s">
        <v>82</v>
      </c>
      <c r="AV375" s="14" t="s">
        <v>82</v>
      </c>
      <c r="AW375" s="14" t="s">
        <v>33</v>
      </c>
      <c r="AX375" s="14" t="s">
        <v>80</v>
      </c>
      <c r="AY375" s="244" t="s">
        <v>127</v>
      </c>
    </row>
    <row r="376" spans="1:65" s="2" customFormat="1" ht="12">
      <c r="A376" s="40"/>
      <c r="B376" s="41"/>
      <c r="C376" s="206" t="s">
        <v>510</v>
      </c>
      <c r="D376" s="206" t="s">
        <v>129</v>
      </c>
      <c r="E376" s="207" t="s">
        <v>511</v>
      </c>
      <c r="F376" s="208" t="s">
        <v>512</v>
      </c>
      <c r="G376" s="209" t="s">
        <v>132</v>
      </c>
      <c r="H376" s="210">
        <v>534</v>
      </c>
      <c r="I376" s="211"/>
      <c r="J376" s="212">
        <f>ROUND(I376*H376,2)</f>
        <v>0</v>
      </c>
      <c r="K376" s="208" t="s">
        <v>133</v>
      </c>
      <c r="L376" s="46"/>
      <c r="M376" s="213" t="s">
        <v>19</v>
      </c>
      <c r="N376" s="214" t="s">
        <v>43</v>
      </c>
      <c r="O376" s="86"/>
      <c r="P376" s="215">
        <f>O376*H376</f>
        <v>0</v>
      </c>
      <c r="Q376" s="215">
        <v>0.0928</v>
      </c>
      <c r="R376" s="215">
        <f>Q376*H376</f>
        <v>49.5552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134</v>
      </c>
      <c r="AT376" s="217" t="s">
        <v>129</v>
      </c>
      <c r="AU376" s="217" t="s">
        <v>82</v>
      </c>
      <c r="AY376" s="19" t="s">
        <v>127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80</v>
      </c>
      <c r="BK376" s="218">
        <f>ROUND(I376*H376,2)</f>
        <v>0</v>
      </c>
      <c r="BL376" s="19" t="s">
        <v>134</v>
      </c>
      <c r="BM376" s="217" t="s">
        <v>513</v>
      </c>
    </row>
    <row r="377" spans="1:47" s="2" customFormat="1" ht="12">
      <c r="A377" s="40"/>
      <c r="B377" s="41"/>
      <c r="C377" s="42"/>
      <c r="D377" s="219" t="s">
        <v>136</v>
      </c>
      <c r="E377" s="42"/>
      <c r="F377" s="220" t="s">
        <v>514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136</v>
      </c>
      <c r="AU377" s="19" t="s">
        <v>82</v>
      </c>
    </row>
    <row r="378" spans="1:51" s="13" customFormat="1" ht="12">
      <c r="A378" s="13"/>
      <c r="B378" s="224"/>
      <c r="C378" s="225"/>
      <c r="D378" s="219" t="s">
        <v>138</v>
      </c>
      <c r="E378" s="226" t="s">
        <v>19</v>
      </c>
      <c r="F378" s="227" t="s">
        <v>476</v>
      </c>
      <c r="G378" s="225"/>
      <c r="H378" s="226" t="s">
        <v>19</v>
      </c>
      <c r="I378" s="228"/>
      <c r="J378" s="225"/>
      <c r="K378" s="225"/>
      <c r="L378" s="229"/>
      <c r="M378" s="230"/>
      <c r="N378" s="231"/>
      <c r="O378" s="231"/>
      <c r="P378" s="231"/>
      <c r="Q378" s="231"/>
      <c r="R378" s="231"/>
      <c r="S378" s="231"/>
      <c r="T378" s="23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3" t="s">
        <v>138</v>
      </c>
      <c r="AU378" s="233" t="s">
        <v>82</v>
      </c>
      <c r="AV378" s="13" t="s">
        <v>80</v>
      </c>
      <c r="AW378" s="13" t="s">
        <v>33</v>
      </c>
      <c r="AX378" s="13" t="s">
        <v>72</v>
      </c>
      <c r="AY378" s="233" t="s">
        <v>127</v>
      </c>
    </row>
    <row r="379" spans="1:51" s="14" customFormat="1" ht="12">
      <c r="A379" s="14"/>
      <c r="B379" s="234"/>
      <c r="C379" s="235"/>
      <c r="D379" s="219" t="s">
        <v>138</v>
      </c>
      <c r="E379" s="236" t="s">
        <v>19</v>
      </c>
      <c r="F379" s="237" t="s">
        <v>493</v>
      </c>
      <c r="G379" s="235"/>
      <c r="H379" s="238">
        <v>534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138</v>
      </c>
      <c r="AU379" s="244" t="s">
        <v>82</v>
      </c>
      <c r="AV379" s="14" t="s">
        <v>82</v>
      </c>
      <c r="AW379" s="14" t="s">
        <v>33</v>
      </c>
      <c r="AX379" s="14" t="s">
        <v>80</v>
      </c>
      <c r="AY379" s="244" t="s">
        <v>127</v>
      </c>
    </row>
    <row r="380" spans="1:65" s="2" customFormat="1" ht="12">
      <c r="A380" s="40"/>
      <c r="B380" s="41"/>
      <c r="C380" s="206" t="s">
        <v>515</v>
      </c>
      <c r="D380" s="206" t="s">
        <v>129</v>
      </c>
      <c r="E380" s="207" t="s">
        <v>516</v>
      </c>
      <c r="F380" s="208" t="s">
        <v>517</v>
      </c>
      <c r="G380" s="209" t="s">
        <v>132</v>
      </c>
      <c r="H380" s="210">
        <v>534</v>
      </c>
      <c r="I380" s="211"/>
      <c r="J380" s="212">
        <f>ROUND(I380*H380,2)</f>
        <v>0</v>
      </c>
      <c r="K380" s="208" t="s">
        <v>133</v>
      </c>
      <c r="L380" s="46"/>
      <c r="M380" s="213" t="s">
        <v>19</v>
      </c>
      <c r="N380" s="214" t="s">
        <v>43</v>
      </c>
      <c r="O380" s="86"/>
      <c r="P380" s="215">
        <f>O380*H380</f>
        <v>0</v>
      </c>
      <c r="Q380" s="215">
        <v>0.116</v>
      </c>
      <c r="R380" s="215">
        <f>Q380*H380</f>
        <v>61.944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134</v>
      </c>
      <c r="AT380" s="217" t="s">
        <v>129</v>
      </c>
      <c r="AU380" s="217" t="s">
        <v>82</v>
      </c>
      <c r="AY380" s="19" t="s">
        <v>127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80</v>
      </c>
      <c r="BK380" s="218">
        <f>ROUND(I380*H380,2)</f>
        <v>0</v>
      </c>
      <c r="BL380" s="19" t="s">
        <v>134</v>
      </c>
      <c r="BM380" s="217" t="s">
        <v>518</v>
      </c>
    </row>
    <row r="381" spans="1:47" s="2" customFormat="1" ht="12">
      <c r="A381" s="40"/>
      <c r="B381" s="41"/>
      <c r="C381" s="42"/>
      <c r="D381" s="219" t="s">
        <v>136</v>
      </c>
      <c r="E381" s="42"/>
      <c r="F381" s="220" t="s">
        <v>519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136</v>
      </c>
      <c r="AU381" s="19" t="s">
        <v>82</v>
      </c>
    </row>
    <row r="382" spans="1:51" s="13" customFormat="1" ht="12">
      <c r="A382" s="13"/>
      <c r="B382" s="224"/>
      <c r="C382" s="225"/>
      <c r="D382" s="219" t="s">
        <v>138</v>
      </c>
      <c r="E382" s="226" t="s">
        <v>19</v>
      </c>
      <c r="F382" s="227" t="s">
        <v>476</v>
      </c>
      <c r="G382" s="225"/>
      <c r="H382" s="226" t="s">
        <v>19</v>
      </c>
      <c r="I382" s="228"/>
      <c r="J382" s="225"/>
      <c r="K382" s="225"/>
      <c r="L382" s="229"/>
      <c r="M382" s="230"/>
      <c r="N382" s="231"/>
      <c r="O382" s="231"/>
      <c r="P382" s="231"/>
      <c r="Q382" s="231"/>
      <c r="R382" s="231"/>
      <c r="S382" s="231"/>
      <c r="T382" s="23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3" t="s">
        <v>138</v>
      </c>
      <c r="AU382" s="233" t="s">
        <v>82</v>
      </c>
      <c r="AV382" s="13" t="s">
        <v>80</v>
      </c>
      <c r="AW382" s="13" t="s">
        <v>33</v>
      </c>
      <c r="AX382" s="13" t="s">
        <v>72</v>
      </c>
      <c r="AY382" s="233" t="s">
        <v>127</v>
      </c>
    </row>
    <row r="383" spans="1:51" s="14" customFormat="1" ht="12">
      <c r="A383" s="14"/>
      <c r="B383" s="234"/>
      <c r="C383" s="235"/>
      <c r="D383" s="219" t="s">
        <v>138</v>
      </c>
      <c r="E383" s="236" t="s">
        <v>19</v>
      </c>
      <c r="F383" s="237" t="s">
        <v>493</v>
      </c>
      <c r="G383" s="235"/>
      <c r="H383" s="238">
        <v>534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4" t="s">
        <v>138</v>
      </c>
      <c r="AU383" s="244" t="s">
        <v>82</v>
      </c>
      <c r="AV383" s="14" t="s">
        <v>82</v>
      </c>
      <c r="AW383" s="14" t="s">
        <v>33</v>
      </c>
      <c r="AX383" s="14" t="s">
        <v>80</v>
      </c>
      <c r="AY383" s="244" t="s">
        <v>127</v>
      </c>
    </row>
    <row r="384" spans="1:65" s="2" customFormat="1" ht="55.5" customHeight="1">
      <c r="A384" s="40"/>
      <c r="B384" s="41"/>
      <c r="C384" s="206" t="s">
        <v>520</v>
      </c>
      <c r="D384" s="206" t="s">
        <v>129</v>
      </c>
      <c r="E384" s="207" t="s">
        <v>521</v>
      </c>
      <c r="F384" s="208" t="s">
        <v>522</v>
      </c>
      <c r="G384" s="209" t="s">
        <v>132</v>
      </c>
      <c r="H384" s="210">
        <v>534</v>
      </c>
      <c r="I384" s="211"/>
      <c r="J384" s="212">
        <f>ROUND(I384*H384,2)</f>
        <v>0</v>
      </c>
      <c r="K384" s="208" t="s">
        <v>133</v>
      </c>
      <c r="L384" s="46"/>
      <c r="M384" s="213" t="s">
        <v>19</v>
      </c>
      <c r="N384" s="214" t="s">
        <v>43</v>
      </c>
      <c r="O384" s="86"/>
      <c r="P384" s="215">
        <f>O384*H384</f>
        <v>0</v>
      </c>
      <c r="Q384" s="215">
        <v>0.0154</v>
      </c>
      <c r="R384" s="215">
        <f>Q384*H384</f>
        <v>8.223600000000001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134</v>
      </c>
      <c r="AT384" s="217" t="s">
        <v>129</v>
      </c>
      <c r="AU384" s="217" t="s">
        <v>82</v>
      </c>
      <c r="AY384" s="19" t="s">
        <v>127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80</v>
      </c>
      <c r="BK384" s="218">
        <f>ROUND(I384*H384,2)</f>
        <v>0</v>
      </c>
      <c r="BL384" s="19" t="s">
        <v>134</v>
      </c>
      <c r="BM384" s="217" t="s">
        <v>523</v>
      </c>
    </row>
    <row r="385" spans="1:47" s="2" customFormat="1" ht="12">
      <c r="A385" s="40"/>
      <c r="B385" s="41"/>
      <c r="C385" s="42"/>
      <c r="D385" s="219" t="s">
        <v>136</v>
      </c>
      <c r="E385" s="42"/>
      <c r="F385" s="220" t="s">
        <v>522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136</v>
      </c>
      <c r="AU385" s="19" t="s">
        <v>82</v>
      </c>
    </row>
    <row r="386" spans="1:51" s="13" customFormat="1" ht="12">
      <c r="A386" s="13"/>
      <c r="B386" s="224"/>
      <c r="C386" s="225"/>
      <c r="D386" s="219" t="s">
        <v>138</v>
      </c>
      <c r="E386" s="226" t="s">
        <v>19</v>
      </c>
      <c r="F386" s="227" t="s">
        <v>476</v>
      </c>
      <c r="G386" s="225"/>
      <c r="H386" s="226" t="s">
        <v>19</v>
      </c>
      <c r="I386" s="228"/>
      <c r="J386" s="225"/>
      <c r="K386" s="225"/>
      <c r="L386" s="229"/>
      <c r="M386" s="230"/>
      <c r="N386" s="231"/>
      <c r="O386" s="231"/>
      <c r="P386" s="231"/>
      <c r="Q386" s="231"/>
      <c r="R386" s="231"/>
      <c r="S386" s="231"/>
      <c r="T386" s="23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3" t="s">
        <v>138</v>
      </c>
      <c r="AU386" s="233" t="s">
        <v>82</v>
      </c>
      <c r="AV386" s="13" t="s">
        <v>80</v>
      </c>
      <c r="AW386" s="13" t="s">
        <v>33</v>
      </c>
      <c r="AX386" s="13" t="s">
        <v>72</v>
      </c>
      <c r="AY386" s="233" t="s">
        <v>127</v>
      </c>
    </row>
    <row r="387" spans="1:51" s="14" customFormat="1" ht="12">
      <c r="A387" s="14"/>
      <c r="B387" s="234"/>
      <c r="C387" s="235"/>
      <c r="D387" s="219" t="s">
        <v>138</v>
      </c>
      <c r="E387" s="236" t="s">
        <v>19</v>
      </c>
      <c r="F387" s="237" t="s">
        <v>482</v>
      </c>
      <c r="G387" s="235"/>
      <c r="H387" s="238">
        <v>534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138</v>
      </c>
      <c r="AU387" s="244" t="s">
        <v>82</v>
      </c>
      <c r="AV387" s="14" t="s">
        <v>82</v>
      </c>
      <c r="AW387" s="14" t="s">
        <v>33</v>
      </c>
      <c r="AX387" s="14" t="s">
        <v>80</v>
      </c>
      <c r="AY387" s="244" t="s">
        <v>127</v>
      </c>
    </row>
    <row r="388" spans="1:65" s="2" customFormat="1" ht="12">
      <c r="A388" s="40"/>
      <c r="B388" s="41"/>
      <c r="C388" s="206" t="s">
        <v>524</v>
      </c>
      <c r="D388" s="206" t="s">
        <v>129</v>
      </c>
      <c r="E388" s="207" t="s">
        <v>525</v>
      </c>
      <c r="F388" s="208" t="s">
        <v>526</v>
      </c>
      <c r="G388" s="209" t="s">
        <v>158</v>
      </c>
      <c r="H388" s="210">
        <v>461</v>
      </c>
      <c r="I388" s="211"/>
      <c r="J388" s="212">
        <f>ROUND(I388*H388,2)</f>
        <v>0</v>
      </c>
      <c r="K388" s="208" t="s">
        <v>133</v>
      </c>
      <c r="L388" s="46"/>
      <c r="M388" s="213" t="s">
        <v>19</v>
      </c>
      <c r="N388" s="214" t="s">
        <v>43</v>
      </c>
      <c r="O388" s="86"/>
      <c r="P388" s="215">
        <f>O388*H388</f>
        <v>0</v>
      </c>
      <c r="Q388" s="215">
        <v>1E-05</v>
      </c>
      <c r="R388" s="215">
        <f>Q388*H388</f>
        <v>0.00461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134</v>
      </c>
      <c r="AT388" s="217" t="s">
        <v>129</v>
      </c>
      <c r="AU388" s="217" t="s">
        <v>82</v>
      </c>
      <c r="AY388" s="19" t="s">
        <v>127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80</v>
      </c>
      <c r="BK388" s="218">
        <f>ROUND(I388*H388,2)</f>
        <v>0</v>
      </c>
      <c r="BL388" s="19" t="s">
        <v>134</v>
      </c>
      <c r="BM388" s="217" t="s">
        <v>527</v>
      </c>
    </row>
    <row r="389" spans="1:47" s="2" customFormat="1" ht="12">
      <c r="A389" s="40"/>
      <c r="B389" s="41"/>
      <c r="C389" s="42"/>
      <c r="D389" s="219" t="s">
        <v>136</v>
      </c>
      <c r="E389" s="42"/>
      <c r="F389" s="220" t="s">
        <v>528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136</v>
      </c>
      <c r="AU389" s="19" t="s">
        <v>82</v>
      </c>
    </row>
    <row r="390" spans="1:51" s="13" customFormat="1" ht="12">
      <c r="A390" s="13"/>
      <c r="B390" s="224"/>
      <c r="C390" s="225"/>
      <c r="D390" s="219" t="s">
        <v>138</v>
      </c>
      <c r="E390" s="226" t="s">
        <v>19</v>
      </c>
      <c r="F390" s="227" t="s">
        <v>476</v>
      </c>
      <c r="G390" s="225"/>
      <c r="H390" s="226" t="s">
        <v>19</v>
      </c>
      <c r="I390" s="228"/>
      <c r="J390" s="225"/>
      <c r="K390" s="225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138</v>
      </c>
      <c r="AU390" s="233" t="s">
        <v>82</v>
      </c>
      <c r="AV390" s="13" t="s">
        <v>80</v>
      </c>
      <c r="AW390" s="13" t="s">
        <v>33</v>
      </c>
      <c r="AX390" s="13" t="s">
        <v>72</v>
      </c>
      <c r="AY390" s="233" t="s">
        <v>127</v>
      </c>
    </row>
    <row r="391" spans="1:51" s="14" customFormat="1" ht="12">
      <c r="A391" s="14"/>
      <c r="B391" s="234"/>
      <c r="C391" s="235"/>
      <c r="D391" s="219" t="s">
        <v>138</v>
      </c>
      <c r="E391" s="236" t="s">
        <v>19</v>
      </c>
      <c r="F391" s="237" t="s">
        <v>529</v>
      </c>
      <c r="G391" s="235"/>
      <c r="H391" s="238">
        <v>461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138</v>
      </c>
      <c r="AU391" s="244" t="s">
        <v>82</v>
      </c>
      <c r="AV391" s="14" t="s">
        <v>82</v>
      </c>
      <c r="AW391" s="14" t="s">
        <v>33</v>
      </c>
      <c r="AX391" s="14" t="s">
        <v>80</v>
      </c>
      <c r="AY391" s="244" t="s">
        <v>127</v>
      </c>
    </row>
    <row r="392" spans="1:65" s="2" customFormat="1" ht="12">
      <c r="A392" s="40"/>
      <c r="B392" s="41"/>
      <c r="C392" s="206" t="s">
        <v>530</v>
      </c>
      <c r="D392" s="206" t="s">
        <v>129</v>
      </c>
      <c r="E392" s="207" t="s">
        <v>531</v>
      </c>
      <c r="F392" s="208" t="s">
        <v>532</v>
      </c>
      <c r="G392" s="209" t="s">
        <v>132</v>
      </c>
      <c r="H392" s="210">
        <v>2.1</v>
      </c>
      <c r="I392" s="211"/>
      <c r="J392" s="212">
        <f>ROUND(I392*H392,2)</f>
        <v>0</v>
      </c>
      <c r="K392" s="208" t="s">
        <v>133</v>
      </c>
      <c r="L392" s="46"/>
      <c r="M392" s="213" t="s">
        <v>19</v>
      </c>
      <c r="N392" s="214" t="s">
        <v>43</v>
      </c>
      <c r="O392" s="86"/>
      <c r="P392" s="215">
        <f>O392*H392</f>
        <v>0</v>
      </c>
      <c r="Q392" s="215">
        <v>0.08425</v>
      </c>
      <c r="R392" s="215">
        <f>Q392*H392</f>
        <v>0.17692500000000003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134</v>
      </c>
      <c r="AT392" s="217" t="s">
        <v>129</v>
      </c>
      <c r="AU392" s="217" t="s">
        <v>82</v>
      </c>
      <c r="AY392" s="19" t="s">
        <v>127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80</v>
      </c>
      <c r="BK392" s="218">
        <f>ROUND(I392*H392,2)</f>
        <v>0</v>
      </c>
      <c r="BL392" s="19" t="s">
        <v>134</v>
      </c>
      <c r="BM392" s="217" t="s">
        <v>533</v>
      </c>
    </row>
    <row r="393" spans="1:47" s="2" customFormat="1" ht="12">
      <c r="A393" s="40"/>
      <c r="B393" s="41"/>
      <c r="C393" s="42"/>
      <c r="D393" s="219" t="s">
        <v>136</v>
      </c>
      <c r="E393" s="42"/>
      <c r="F393" s="220" t="s">
        <v>534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136</v>
      </c>
      <c r="AU393" s="19" t="s">
        <v>82</v>
      </c>
    </row>
    <row r="394" spans="1:51" s="13" customFormat="1" ht="12">
      <c r="A394" s="13"/>
      <c r="B394" s="224"/>
      <c r="C394" s="225"/>
      <c r="D394" s="219" t="s">
        <v>138</v>
      </c>
      <c r="E394" s="226" t="s">
        <v>19</v>
      </c>
      <c r="F394" s="227" t="s">
        <v>476</v>
      </c>
      <c r="G394" s="225"/>
      <c r="H394" s="226" t="s">
        <v>19</v>
      </c>
      <c r="I394" s="228"/>
      <c r="J394" s="225"/>
      <c r="K394" s="225"/>
      <c r="L394" s="229"/>
      <c r="M394" s="230"/>
      <c r="N394" s="231"/>
      <c r="O394" s="231"/>
      <c r="P394" s="231"/>
      <c r="Q394" s="231"/>
      <c r="R394" s="231"/>
      <c r="S394" s="231"/>
      <c r="T394" s="23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3" t="s">
        <v>138</v>
      </c>
      <c r="AU394" s="233" t="s">
        <v>82</v>
      </c>
      <c r="AV394" s="13" t="s">
        <v>80</v>
      </c>
      <c r="AW394" s="13" t="s">
        <v>33</v>
      </c>
      <c r="AX394" s="13" t="s">
        <v>72</v>
      </c>
      <c r="AY394" s="233" t="s">
        <v>127</v>
      </c>
    </row>
    <row r="395" spans="1:51" s="14" customFormat="1" ht="12">
      <c r="A395" s="14"/>
      <c r="B395" s="234"/>
      <c r="C395" s="235"/>
      <c r="D395" s="219" t="s">
        <v>138</v>
      </c>
      <c r="E395" s="236" t="s">
        <v>19</v>
      </c>
      <c r="F395" s="237" t="s">
        <v>477</v>
      </c>
      <c r="G395" s="235"/>
      <c r="H395" s="238">
        <v>2.1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138</v>
      </c>
      <c r="AU395" s="244" t="s">
        <v>82</v>
      </c>
      <c r="AV395" s="14" t="s">
        <v>82</v>
      </c>
      <c r="AW395" s="14" t="s">
        <v>33</v>
      </c>
      <c r="AX395" s="14" t="s">
        <v>80</v>
      </c>
      <c r="AY395" s="244" t="s">
        <v>127</v>
      </c>
    </row>
    <row r="396" spans="1:65" s="2" customFormat="1" ht="16.5" customHeight="1">
      <c r="A396" s="40"/>
      <c r="B396" s="41"/>
      <c r="C396" s="256" t="s">
        <v>535</v>
      </c>
      <c r="D396" s="256" t="s">
        <v>230</v>
      </c>
      <c r="E396" s="257" t="s">
        <v>536</v>
      </c>
      <c r="F396" s="258" t="s">
        <v>537</v>
      </c>
      <c r="G396" s="259" t="s">
        <v>132</v>
      </c>
      <c r="H396" s="260">
        <v>2.163</v>
      </c>
      <c r="I396" s="261"/>
      <c r="J396" s="262">
        <f>ROUND(I396*H396,2)</f>
        <v>0</v>
      </c>
      <c r="K396" s="258" t="s">
        <v>133</v>
      </c>
      <c r="L396" s="263"/>
      <c r="M396" s="264" t="s">
        <v>19</v>
      </c>
      <c r="N396" s="265" t="s">
        <v>43</v>
      </c>
      <c r="O396" s="86"/>
      <c r="P396" s="215">
        <f>O396*H396</f>
        <v>0</v>
      </c>
      <c r="Q396" s="215">
        <v>0.113</v>
      </c>
      <c r="R396" s="215">
        <f>Q396*H396</f>
        <v>0.244419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176</v>
      </c>
      <c r="AT396" s="217" t="s">
        <v>230</v>
      </c>
      <c r="AU396" s="217" t="s">
        <v>82</v>
      </c>
      <c r="AY396" s="19" t="s">
        <v>127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80</v>
      </c>
      <c r="BK396" s="218">
        <f>ROUND(I396*H396,2)</f>
        <v>0</v>
      </c>
      <c r="BL396" s="19" t="s">
        <v>134</v>
      </c>
      <c r="BM396" s="217" t="s">
        <v>538</v>
      </c>
    </row>
    <row r="397" spans="1:47" s="2" customFormat="1" ht="12">
      <c r="A397" s="40"/>
      <c r="B397" s="41"/>
      <c r="C397" s="42"/>
      <c r="D397" s="219" t="s">
        <v>136</v>
      </c>
      <c r="E397" s="42"/>
      <c r="F397" s="220" t="s">
        <v>537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136</v>
      </c>
      <c r="AU397" s="19" t="s">
        <v>82</v>
      </c>
    </row>
    <row r="398" spans="1:51" s="13" customFormat="1" ht="12">
      <c r="A398" s="13"/>
      <c r="B398" s="224"/>
      <c r="C398" s="225"/>
      <c r="D398" s="219" t="s">
        <v>138</v>
      </c>
      <c r="E398" s="226" t="s">
        <v>19</v>
      </c>
      <c r="F398" s="227" t="s">
        <v>476</v>
      </c>
      <c r="G398" s="225"/>
      <c r="H398" s="226" t="s">
        <v>19</v>
      </c>
      <c r="I398" s="228"/>
      <c r="J398" s="225"/>
      <c r="K398" s="225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138</v>
      </c>
      <c r="AU398" s="233" t="s">
        <v>82</v>
      </c>
      <c r="AV398" s="13" t="s">
        <v>80</v>
      </c>
      <c r="AW398" s="13" t="s">
        <v>33</v>
      </c>
      <c r="AX398" s="13" t="s">
        <v>72</v>
      </c>
      <c r="AY398" s="233" t="s">
        <v>127</v>
      </c>
    </row>
    <row r="399" spans="1:51" s="14" customFormat="1" ht="12">
      <c r="A399" s="14"/>
      <c r="B399" s="234"/>
      <c r="C399" s="235"/>
      <c r="D399" s="219" t="s">
        <v>138</v>
      </c>
      <c r="E399" s="236" t="s">
        <v>19</v>
      </c>
      <c r="F399" s="237" t="s">
        <v>477</v>
      </c>
      <c r="G399" s="235"/>
      <c r="H399" s="238">
        <v>2.1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4" t="s">
        <v>138</v>
      </c>
      <c r="AU399" s="244" t="s">
        <v>82</v>
      </c>
      <c r="AV399" s="14" t="s">
        <v>82</v>
      </c>
      <c r="AW399" s="14" t="s">
        <v>33</v>
      </c>
      <c r="AX399" s="14" t="s">
        <v>72</v>
      </c>
      <c r="AY399" s="244" t="s">
        <v>127</v>
      </c>
    </row>
    <row r="400" spans="1:51" s="14" customFormat="1" ht="12">
      <c r="A400" s="14"/>
      <c r="B400" s="234"/>
      <c r="C400" s="235"/>
      <c r="D400" s="219" t="s">
        <v>138</v>
      </c>
      <c r="E400" s="236" t="s">
        <v>19</v>
      </c>
      <c r="F400" s="237" t="s">
        <v>539</v>
      </c>
      <c r="G400" s="235"/>
      <c r="H400" s="238">
        <v>0.063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138</v>
      </c>
      <c r="AU400" s="244" t="s">
        <v>82</v>
      </c>
      <c r="AV400" s="14" t="s">
        <v>82</v>
      </c>
      <c r="AW400" s="14" t="s">
        <v>33</v>
      </c>
      <c r="AX400" s="14" t="s">
        <v>72</v>
      </c>
      <c r="AY400" s="244" t="s">
        <v>127</v>
      </c>
    </row>
    <row r="401" spans="1:51" s="15" customFormat="1" ht="12">
      <c r="A401" s="15"/>
      <c r="B401" s="245"/>
      <c r="C401" s="246"/>
      <c r="D401" s="219" t="s">
        <v>138</v>
      </c>
      <c r="E401" s="247" t="s">
        <v>19</v>
      </c>
      <c r="F401" s="248" t="s">
        <v>175</v>
      </c>
      <c r="G401" s="246"/>
      <c r="H401" s="249">
        <v>2.1630000000000003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5" t="s">
        <v>138</v>
      </c>
      <c r="AU401" s="255" t="s">
        <v>82</v>
      </c>
      <c r="AV401" s="15" t="s">
        <v>134</v>
      </c>
      <c r="AW401" s="15" t="s">
        <v>33</v>
      </c>
      <c r="AX401" s="15" t="s">
        <v>80</v>
      </c>
      <c r="AY401" s="255" t="s">
        <v>127</v>
      </c>
    </row>
    <row r="402" spans="1:63" s="12" customFormat="1" ht="22.8" customHeight="1">
      <c r="A402" s="12"/>
      <c r="B402" s="190"/>
      <c r="C402" s="191"/>
      <c r="D402" s="192" t="s">
        <v>71</v>
      </c>
      <c r="E402" s="204" t="s">
        <v>161</v>
      </c>
      <c r="F402" s="204" t="s">
        <v>540</v>
      </c>
      <c r="G402" s="191"/>
      <c r="H402" s="191"/>
      <c r="I402" s="194"/>
      <c r="J402" s="205">
        <f>BK402</f>
        <v>0</v>
      </c>
      <c r="K402" s="191"/>
      <c r="L402" s="196"/>
      <c r="M402" s="197"/>
      <c r="N402" s="198"/>
      <c r="O402" s="198"/>
      <c r="P402" s="199">
        <f>SUM(P403:P421)</f>
        <v>0</v>
      </c>
      <c r="Q402" s="198"/>
      <c r="R402" s="199">
        <f>SUM(R403:R421)</f>
        <v>1.0177937</v>
      </c>
      <c r="S402" s="198"/>
      <c r="T402" s="200">
        <f>SUM(T403:T421)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1" t="s">
        <v>80</v>
      </c>
      <c r="AT402" s="202" t="s">
        <v>71</v>
      </c>
      <c r="AU402" s="202" t="s">
        <v>80</v>
      </c>
      <c r="AY402" s="201" t="s">
        <v>127</v>
      </c>
      <c r="BK402" s="203">
        <f>SUM(BK403:BK421)</f>
        <v>0</v>
      </c>
    </row>
    <row r="403" spans="1:65" s="2" customFormat="1" ht="12">
      <c r="A403" s="40"/>
      <c r="B403" s="41"/>
      <c r="C403" s="206" t="s">
        <v>541</v>
      </c>
      <c r="D403" s="206" t="s">
        <v>129</v>
      </c>
      <c r="E403" s="207" t="s">
        <v>542</v>
      </c>
      <c r="F403" s="208" t="s">
        <v>543</v>
      </c>
      <c r="G403" s="209" t="s">
        <v>132</v>
      </c>
      <c r="H403" s="210">
        <v>201.5</v>
      </c>
      <c r="I403" s="211"/>
      <c r="J403" s="212">
        <f>ROUND(I403*H403,2)</f>
        <v>0</v>
      </c>
      <c r="K403" s="208" t="s">
        <v>133</v>
      </c>
      <c r="L403" s="46"/>
      <c r="M403" s="213" t="s">
        <v>19</v>
      </c>
      <c r="N403" s="214" t="s">
        <v>43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134</v>
      </c>
      <c r="AT403" s="217" t="s">
        <v>129</v>
      </c>
      <c r="AU403" s="217" t="s">
        <v>82</v>
      </c>
      <c r="AY403" s="19" t="s">
        <v>127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80</v>
      </c>
      <c r="BK403" s="218">
        <f>ROUND(I403*H403,2)</f>
        <v>0</v>
      </c>
      <c r="BL403" s="19" t="s">
        <v>134</v>
      </c>
      <c r="BM403" s="217" t="s">
        <v>544</v>
      </c>
    </row>
    <row r="404" spans="1:47" s="2" customFormat="1" ht="12">
      <c r="A404" s="40"/>
      <c r="B404" s="41"/>
      <c r="C404" s="42"/>
      <c r="D404" s="219" t="s">
        <v>136</v>
      </c>
      <c r="E404" s="42"/>
      <c r="F404" s="220" t="s">
        <v>543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136</v>
      </c>
      <c r="AU404" s="19" t="s">
        <v>82</v>
      </c>
    </row>
    <row r="405" spans="1:51" s="13" customFormat="1" ht="12">
      <c r="A405" s="13"/>
      <c r="B405" s="224"/>
      <c r="C405" s="225"/>
      <c r="D405" s="219" t="s">
        <v>138</v>
      </c>
      <c r="E405" s="226" t="s">
        <v>19</v>
      </c>
      <c r="F405" s="227" t="s">
        <v>415</v>
      </c>
      <c r="G405" s="225"/>
      <c r="H405" s="226" t="s">
        <v>19</v>
      </c>
      <c r="I405" s="228"/>
      <c r="J405" s="225"/>
      <c r="K405" s="225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138</v>
      </c>
      <c r="AU405" s="233" t="s">
        <v>82</v>
      </c>
      <c r="AV405" s="13" t="s">
        <v>80</v>
      </c>
      <c r="AW405" s="13" t="s">
        <v>33</v>
      </c>
      <c r="AX405" s="13" t="s">
        <v>72</v>
      </c>
      <c r="AY405" s="233" t="s">
        <v>127</v>
      </c>
    </row>
    <row r="406" spans="1:51" s="14" customFormat="1" ht="12">
      <c r="A406" s="14"/>
      <c r="B406" s="234"/>
      <c r="C406" s="235"/>
      <c r="D406" s="219" t="s">
        <v>138</v>
      </c>
      <c r="E406" s="236" t="s">
        <v>19</v>
      </c>
      <c r="F406" s="237" t="s">
        <v>545</v>
      </c>
      <c r="G406" s="235"/>
      <c r="H406" s="238">
        <v>65.5</v>
      </c>
      <c r="I406" s="239"/>
      <c r="J406" s="235"/>
      <c r="K406" s="235"/>
      <c r="L406" s="240"/>
      <c r="M406" s="241"/>
      <c r="N406" s="242"/>
      <c r="O406" s="242"/>
      <c r="P406" s="242"/>
      <c r="Q406" s="242"/>
      <c r="R406" s="242"/>
      <c r="S406" s="242"/>
      <c r="T406" s="24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4" t="s">
        <v>138</v>
      </c>
      <c r="AU406" s="244" t="s">
        <v>82</v>
      </c>
      <c r="AV406" s="14" t="s">
        <v>82</v>
      </c>
      <c r="AW406" s="14" t="s">
        <v>33</v>
      </c>
      <c r="AX406" s="14" t="s">
        <v>72</v>
      </c>
      <c r="AY406" s="244" t="s">
        <v>127</v>
      </c>
    </row>
    <row r="407" spans="1:51" s="14" customFormat="1" ht="12">
      <c r="A407" s="14"/>
      <c r="B407" s="234"/>
      <c r="C407" s="235"/>
      <c r="D407" s="219" t="s">
        <v>138</v>
      </c>
      <c r="E407" s="236" t="s">
        <v>19</v>
      </c>
      <c r="F407" s="237" t="s">
        <v>546</v>
      </c>
      <c r="G407" s="235"/>
      <c r="H407" s="238">
        <v>79.9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138</v>
      </c>
      <c r="AU407" s="244" t="s">
        <v>82</v>
      </c>
      <c r="AV407" s="14" t="s">
        <v>82</v>
      </c>
      <c r="AW407" s="14" t="s">
        <v>33</v>
      </c>
      <c r="AX407" s="14" t="s">
        <v>72</v>
      </c>
      <c r="AY407" s="244" t="s">
        <v>127</v>
      </c>
    </row>
    <row r="408" spans="1:51" s="14" customFormat="1" ht="12">
      <c r="A408" s="14"/>
      <c r="B408" s="234"/>
      <c r="C408" s="235"/>
      <c r="D408" s="219" t="s">
        <v>138</v>
      </c>
      <c r="E408" s="236" t="s">
        <v>19</v>
      </c>
      <c r="F408" s="237" t="s">
        <v>547</v>
      </c>
      <c r="G408" s="235"/>
      <c r="H408" s="238">
        <v>13.5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4" t="s">
        <v>138</v>
      </c>
      <c r="AU408" s="244" t="s">
        <v>82</v>
      </c>
      <c r="AV408" s="14" t="s">
        <v>82</v>
      </c>
      <c r="AW408" s="14" t="s">
        <v>33</v>
      </c>
      <c r="AX408" s="14" t="s">
        <v>72</v>
      </c>
      <c r="AY408" s="244" t="s">
        <v>127</v>
      </c>
    </row>
    <row r="409" spans="1:51" s="14" customFormat="1" ht="12">
      <c r="A409" s="14"/>
      <c r="B409" s="234"/>
      <c r="C409" s="235"/>
      <c r="D409" s="219" t="s">
        <v>138</v>
      </c>
      <c r="E409" s="236" t="s">
        <v>19</v>
      </c>
      <c r="F409" s="237" t="s">
        <v>548</v>
      </c>
      <c r="G409" s="235"/>
      <c r="H409" s="238">
        <v>42.6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4" t="s">
        <v>138</v>
      </c>
      <c r="AU409" s="244" t="s">
        <v>82</v>
      </c>
      <c r="AV409" s="14" t="s">
        <v>82</v>
      </c>
      <c r="AW409" s="14" t="s">
        <v>33</v>
      </c>
      <c r="AX409" s="14" t="s">
        <v>72</v>
      </c>
      <c r="AY409" s="244" t="s">
        <v>127</v>
      </c>
    </row>
    <row r="410" spans="1:51" s="15" customFormat="1" ht="12">
      <c r="A410" s="15"/>
      <c r="B410" s="245"/>
      <c r="C410" s="246"/>
      <c r="D410" s="219" t="s">
        <v>138</v>
      </c>
      <c r="E410" s="247" t="s">
        <v>19</v>
      </c>
      <c r="F410" s="248" t="s">
        <v>175</v>
      </c>
      <c r="G410" s="246"/>
      <c r="H410" s="249">
        <v>201.5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5" t="s">
        <v>138</v>
      </c>
      <c r="AU410" s="255" t="s">
        <v>82</v>
      </c>
      <c r="AV410" s="15" t="s">
        <v>134</v>
      </c>
      <c r="AW410" s="15" t="s">
        <v>33</v>
      </c>
      <c r="AX410" s="15" t="s">
        <v>80</v>
      </c>
      <c r="AY410" s="255" t="s">
        <v>127</v>
      </c>
    </row>
    <row r="411" spans="1:65" s="2" customFormat="1" ht="12">
      <c r="A411" s="40"/>
      <c r="B411" s="41"/>
      <c r="C411" s="206" t="s">
        <v>549</v>
      </c>
      <c r="D411" s="206" t="s">
        <v>129</v>
      </c>
      <c r="E411" s="207" t="s">
        <v>550</v>
      </c>
      <c r="F411" s="208" t="s">
        <v>551</v>
      </c>
      <c r="G411" s="209" t="s">
        <v>132</v>
      </c>
      <c r="H411" s="210">
        <v>9.031</v>
      </c>
      <c r="I411" s="211"/>
      <c r="J411" s="212">
        <f>ROUND(I411*H411,2)</f>
        <v>0</v>
      </c>
      <c r="K411" s="208" t="s">
        <v>19</v>
      </c>
      <c r="L411" s="46"/>
      <c r="M411" s="213" t="s">
        <v>19</v>
      </c>
      <c r="N411" s="214" t="s">
        <v>43</v>
      </c>
      <c r="O411" s="86"/>
      <c r="P411" s="215">
        <f>O411*H411</f>
        <v>0</v>
      </c>
      <c r="Q411" s="215">
        <v>0.1117</v>
      </c>
      <c r="R411" s="215">
        <f>Q411*H411</f>
        <v>1.0087627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134</v>
      </c>
      <c r="AT411" s="217" t="s">
        <v>129</v>
      </c>
      <c r="AU411" s="217" t="s">
        <v>82</v>
      </c>
      <c r="AY411" s="19" t="s">
        <v>127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80</v>
      </c>
      <c r="BK411" s="218">
        <f>ROUND(I411*H411,2)</f>
        <v>0</v>
      </c>
      <c r="BL411" s="19" t="s">
        <v>134</v>
      </c>
      <c r="BM411" s="217" t="s">
        <v>552</v>
      </c>
    </row>
    <row r="412" spans="1:47" s="2" customFormat="1" ht="12">
      <c r="A412" s="40"/>
      <c r="B412" s="41"/>
      <c r="C412" s="42"/>
      <c r="D412" s="219" t="s">
        <v>136</v>
      </c>
      <c r="E412" s="42"/>
      <c r="F412" s="220" t="s">
        <v>553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136</v>
      </c>
      <c r="AU412" s="19" t="s">
        <v>82</v>
      </c>
    </row>
    <row r="413" spans="1:51" s="13" customFormat="1" ht="12">
      <c r="A413" s="13"/>
      <c r="B413" s="224"/>
      <c r="C413" s="225"/>
      <c r="D413" s="219" t="s">
        <v>138</v>
      </c>
      <c r="E413" s="226" t="s">
        <v>19</v>
      </c>
      <c r="F413" s="227" t="s">
        <v>415</v>
      </c>
      <c r="G413" s="225"/>
      <c r="H413" s="226" t="s">
        <v>19</v>
      </c>
      <c r="I413" s="228"/>
      <c r="J413" s="225"/>
      <c r="K413" s="225"/>
      <c r="L413" s="229"/>
      <c r="M413" s="230"/>
      <c r="N413" s="231"/>
      <c r="O413" s="231"/>
      <c r="P413" s="231"/>
      <c r="Q413" s="231"/>
      <c r="R413" s="231"/>
      <c r="S413" s="231"/>
      <c r="T413" s="23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3" t="s">
        <v>138</v>
      </c>
      <c r="AU413" s="233" t="s">
        <v>82</v>
      </c>
      <c r="AV413" s="13" t="s">
        <v>80</v>
      </c>
      <c r="AW413" s="13" t="s">
        <v>33</v>
      </c>
      <c r="AX413" s="13" t="s">
        <v>72</v>
      </c>
      <c r="AY413" s="233" t="s">
        <v>127</v>
      </c>
    </row>
    <row r="414" spans="1:51" s="13" customFormat="1" ht="12">
      <c r="A414" s="13"/>
      <c r="B414" s="224"/>
      <c r="C414" s="225"/>
      <c r="D414" s="219" t="s">
        <v>138</v>
      </c>
      <c r="E414" s="226" t="s">
        <v>19</v>
      </c>
      <c r="F414" s="227" t="s">
        <v>554</v>
      </c>
      <c r="G414" s="225"/>
      <c r="H414" s="226" t="s">
        <v>19</v>
      </c>
      <c r="I414" s="228"/>
      <c r="J414" s="225"/>
      <c r="K414" s="225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138</v>
      </c>
      <c r="AU414" s="233" t="s">
        <v>82</v>
      </c>
      <c r="AV414" s="13" t="s">
        <v>80</v>
      </c>
      <c r="AW414" s="13" t="s">
        <v>33</v>
      </c>
      <c r="AX414" s="13" t="s">
        <v>72</v>
      </c>
      <c r="AY414" s="233" t="s">
        <v>127</v>
      </c>
    </row>
    <row r="415" spans="1:51" s="14" customFormat="1" ht="12">
      <c r="A415" s="14"/>
      <c r="B415" s="234"/>
      <c r="C415" s="235"/>
      <c r="D415" s="219" t="s">
        <v>138</v>
      </c>
      <c r="E415" s="236" t="s">
        <v>19</v>
      </c>
      <c r="F415" s="237" t="s">
        <v>555</v>
      </c>
      <c r="G415" s="235"/>
      <c r="H415" s="238">
        <v>18.755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138</v>
      </c>
      <c r="AU415" s="244" t="s">
        <v>82</v>
      </c>
      <c r="AV415" s="14" t="s">
        <v>82</v>
      </c>
      <c r="AW415" s="14" t="s">
        <v>33</v>
      </c>
      <c r="AX415" s="14" t="s">
        <v>72</v>
      </c>
      <c r="AY415" s="244" t="s">
        <v>127</v>
      </c>
    </row>
    <row r="416" spans="1:51" s="14" customFormat="1" ht="12">
      <c r="A416" s="14"/>
      <c r="B416" s="234"/>
      <c r="C416" s="235"/>
      <c r="D416" s="219" t="s">
        <v>138</v>
      </c>
      <c r="E416" s="236" t="s">
        <v>19</v>
      </c>
      <c r="F416" s="237" t="s">
        <v>556</v>
      </c>
      <c r="G416" s="235"/>
      <c r="H416" s="238">
        <v>26.4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4" t="s">
        <v>138</v>
      </c>
      <c r="AU416" s="244" t="s">
        <v>82</v>
      </c>
      <c r="AV416" s="14" t="s">
        <v>82</v>
      </c>
      <c r="AW416" s="14" t="s">
        <v>33</v>
      </c>
      <c r="AX416" s="14" t="s">
        <v>72</v>
      </c>
      <c r="AY416" s="244" t="s">
        <v>127</v>
      </c>
    </row>
    <row r="417" spans="1:51" s="15" customFormat="1" ht="12">
      <c r="A417" s="15"/>
      <c r="B417" s="245"/>
      <c r="C417" s="246"/>
      <c r="D417" s="219" t="s">
        <v>138</v>
      </c>
      <c r="E417" s="247" t="s">
        <v>19</v>
      </c>
      <c r="F417" s="248" t="s">
        <v>175</v>
      </c>
      <c r="G417" s="246"/>
      <c r="H417" s="249">
        <v>45.155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5" t="s">
        <v>138</v>
      </c>
      <c r="AU417" s="255" t="s">
        <v>82</v>
      </c>
      <c r="AV417" s="15" t="s">
        <v>134</v>
      </c>
      <c r="AW417" s="15" t="s">
        <v>33</v>
      </c>
      <c r="AX417" s="15" t="s">
        <v>72</v>
      </c>
      <c r="AY417" s="255" t="s">
        <v>127</v>
      </c>
    </row>
    <row r="418" spans="1:51" s="14" customFormat="1" ht="12">
      <c r="A418" s="14"/>
      <c r="B418" s="234"/>
      <c r="C418" s="235"/>
      <c r="D418" s="219" t="s">
        <v>138</v>
      </c>
      <c r="E418" s="236" t="s">
        <v>19</v>
      </c>
      <c r="F418" s="237" t="s">
        <v>557</v>
      </c>
      <c r="G418" s="235"/>
      <c r="H418" s="238">
        <v>9.031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138</v>
      </c>
      <c r="AU418" s="244" t="s">
        <v>82</v>
      </c>
      <c r="AV418" s="14" t="s">
        <v>82</v>
      </c>
      <c r="AW418" s="14" t="s">
        <v>33</v>
      </c>
      <c r="AX418" s="14" t="s">
        <v>80</v>
      </c>
      <c r="AY418" s="244" t="s">
        <v>127</v>
      </c>
    </row>
    <row r="419" spans="1:65" s="2" customFormat="1" ht="16.5" customHeight="1">
      <c r="A419" s="40"/>
      <c r="B419" s="41"/>
      <c r="C419" s="206" t="s">
        <v>558</v>
      </c>
      <c r="D419" s="206" t="s">
        <v>129</v>
      </c>
      <c r="E419" s="207" t="s">
        <v>559</v>
      </c>
      <c r="F419" s="208" t="s">
        <v>560</v>
      </c>
      <c r="G419" s="209" t="s">
        <v>132</v>
      </c>
      <c r="H419" s="210">
        <v>9.031</v>
      </c>
      <c r="I419" s="211"/>
      <c r="J419" s="212">
        <f>ROUND(I419*H419,2)</f>
        <v>0</v>
      </c>
      <c r="K419" s="208" t="s">
        <v>133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0.001</v>
      </c>
      <c r="R419" s="215">
        <f>Q419*H419</f>
        <v>0.009031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134</v>
      </c>
      <c r="AT419" s="217" t="s">
        <v>129</v>
      </c>
      <c r="AU419" s="217" t="s">
        <v>82</v>
      </c>
      <c r="AY419" s="19" t="s">
        <v>127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80</v>
      </c>
      <c r="BK419" s="218">
        <f>ROUND(I419*H419,2)</f>
        <v>0</v>
      </c>
      <c r="BL419" s="19" t="s">
        <v>134</v>
      </c>
      <c r="BM419" s="217" t="s">
        <v>561</v>
      </c>
    </row>
    <row r="420" spans="1:47" s="2" customFormat="1" ht="12">
      <c r="A420" s="40"/>
      <c r="B420" s="41"/>
      <c r="C420" s="42"/>
      <c r="D420" s="219" t="s">
        <v>136</v>
      </c>
      <c r="E420" s="42"/>
      <c r="F420" s="220" t="s">
        <v>562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136</v>
      </c>
      <c r="AU420" s="19" t="s">
        <v>82</v>
      </c>
    </row>
    <row r="421" spans="1:51" s="14" customFormat="1" ht="12">
      <c r="A421" s="14"/>
      <c r="B421" s="234"/>
      <c r="C421" s="235"/>
      <c r="D421" s="219" t="s">
        <v>138</v>
      </c>
      <c r="E421" s="236" t="s">
        <v>19</v>
      </c>
      <c r="F421" s="237" t="s">
        <v>557</v>
      </c>
      <c r="G421" s="235"/>
      <c r="H421" s="238">
        <v>9.031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4" t="s">
        <v>138</v>
      </c>
      <c r="AU421" s="244" t="s">
        <v>82</v>
      </c>
      <c r="AV421" s="14" t="s">
        <v>82</v>
      </c>
      <c r="AW421" s="14" t="s">
        <v>33</v>
      </c>
      <c r="AX421" s="14" t="s">
        <v>80</v>
      </c>
      <c r="AY421" s="244" t="s">
        <v>127</v>
      </c>
    </row>
    <row r="422" spans="1:63" s="12" customFormat="1" ht="22.8" customHeight="1">
      <c r="A422" s="12"/>
      <c r="B422" s="190"/>
      <c r="C422" s="191"/>
      <c r="D422" s="192" t="s">
        <v>71</v>
      </c>
      <c r="E422" s="204" t="s">
        <v>185</v>
      </c>
      <c r="F422" s="204" t="s">
        <v>563</v>
      </c>
      <c r="G422" s="191"/>
      <c r="H422" s="191"/>
      <c r="I422" s="194"/>
      <c r="J422" s="205">
        <f>BK422</f>
        <v>0</v>
      </c>
      <c r="K422" s="191"/>
      <c r="L422" s="196"/>
      <c r="M422" s="197"/>
      <c r="N422" s="198"/>
      <c r="O422" s="198"/>
      <c r="P422" s="199">
        <f>SUM(P423:P581)</f>
        <v>0</v>
      </c>
      <c r="Q422" s="198"/>
      <c r="R422" s="199">
        <f>SUM(R423:R581)</f>
        <v>14.784950040000002</v>
      </c>
      <c r="S422" s="198"/>
      <c r="T422" s="200">
        <f>SUM(T423:T581)</f>
        <v>32.712444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01" t="s">
        <v>80</v>
      </c>
      <c r="AT422" s="202" t="s">
        <v>71</v>
      </c>
      <c r="AU422" s="202" t="s">
        <v>80</v>
      </c>
      <c r="AY422" s="201" t="s">
        <v>127</v>
      </c>
      <c r="BK422" s="203">
        <f>SUM(BK423:BK581)</f>
        <v>0</v>
      </c>
    </row>
    <row r="423" spans="1:65" s="2" customFormat="1" ht="33" customHeight="1">
      <c r="A423" s="40"/>
      <c r="B423" s="41"/>
      <c r="C423" s="206" t="s">
        <v>564</v>
      </c>
      <c r="D423" s="206" t="s">
        <v>129</v>
      </c>
      <c r="E423" s="207" t="s">
        <v>565</v>
      </c>
      <c r="F423" s="208" t="s">
        <v>566</v>
      </c>
      <c r="G423" s="209" t="s">
        <v>158</v>
      </c>
      <c r="H423" s="210">
        <v>10.515</v>
      </c>
      <c r="I423" s="211"/>
      <c r="J423" s="212">
        <f>ROUND(I423*H423,2)</f>
        <v>0</v>
      </c>
      <c r="K423" s="208" t="s">
        <v>133</v>
      </c>
      <c r="L423" s="46"/>
      <c r="M423" s="213" t="s">
        <v>19</v>
      </c>
      <c r="N423" s="214" t="s">
        <v>43</v>
      </c>
      <c r="O423" s="86"/>
      <c r="P423" s="215">
        <f>O423*H423</f>
        <v>0</v>
      </c>
      <c r="Q423" s="215">
        <v>0.1295</v>
      </c>
      <c r="R423" s="215">
        <f>Q423*H423</f>
        <v>1.3616925000000002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134</v>
      </c>
      <c r="AT423" s="217" t="s">
        <v>129</v>
      </c>
      <c r="AU423" s="217" t="s">
        <v>82</v>
      </c>
      <c r="AY423" s="19" t="s">
        <v>127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80</v>
      </c>
      <c r="BK423" s="218">
        <f>ROUND(I423*H423,2)</f>
        <v>0</v>
      </c>
      <c r="BL423" s="19" t="s">
        <v>134</v>
      </c>
      <c r="BM423" s="217" t="s">
        <v>567</v>
      </c>
    </row>
    <row r="424" spans="1:47" s="2" customFormat="1" ht="12">
      <c r="A424" s="40"/>
      <c r="B424" s="41"/>
      <c r="C424" s="42"/>
      <c r="D424" s="219" t="s">
        <v>136</v>
      </c>
      <c r="E424" s="42"/>
      <c r="F424" s="220" t="s">
        <v>568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136</v>
      </c>
      <c r="AU424" s="19" t="s">
        <v>82</v>
      </c>
    </row>
    <row r="425" spans="1:51" s="13" customFormat="1" ht="12">
      <c r="A425" s="13"/>
      <c r="B425" s="224"/>
      <c r="C425" s="225"/>
      <c r="D425" s="219" t="s">
        <v>138</v>
      </c>
      <c r="E425" s="226" t="s">
        <v>19</v>
      </c>
      <c r="F425" s="227" t="s">
        <v>476</v>
      </c>
      <c r="G425" s="225"/>
      <c r="H425" s="226" t="s">
        <v>19</v>
      </c>
      <c r="I425" s="228"/>
      <c r="J425" s="225"/>
      <c r="K425" s="225"/>
      <c r="L425" s="229"/>
      <c r="M425" s="230"/>
      <c r="N425" s="231"/>
      <c r="O425" s="231"/>
      <c r="P425" s="231"/>
      <c r="Q425" s="231"/>
      <c r="R425" s="231"/>
      <c r="S425" s="231"/>
      <c r="T425" s="23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3" t="s">
        <v>138</v>
      </c>
      <c r="AU425" s="233" t="s">
        <v>82</v>
      </c>
      <c r="AV425" s="13" t="s">
        <v>80</v>
      </c>
      <c r="AW425" s="13" t="s">
        <v>33</v>
      </c>
      <c r="AX425" s="13" t="s">
        <v>72</v>
      </c>
      <c r="AY425" s="233" t="s">
        <v>127</v>
      </c>
    </row>
    <row r="426" spans="1:51" s="14" customFormat="1" ht="12">
      <c r="A426" s="14"/>
      <c r="B426" s="234"/>
      <c r="C426" s="235"/>
      <c r="D426" s="219" t="s">
        <v>138</v>
      </c>
      <c r="E426" s="236" t="s">
        <v>19</v>
      </c>
      <c r="F426" s="237" t="s">
        <v>569</v>
      </c>
      <c r="G426" s="235"/>
      <c r="H426" s="238">
        <v>10.515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138</v>
      </c>
      <c r="AU426" s="244" t="s">
        <v>82</v>
      </c>
      <c r="AV426" s="14" t="s">
        <v>82</v>
      </c>
      <c r="AW426" s="14" t="s">
        <v>33</v>
      </c>
      <c r="AX426" s="14" t="s">
        <v>80</v>
      </c>
      <c r="AY426" s="244" t="s">
        <v>127</v>
      </c>
    </row>
    <row r="427" spans="1:65" s="2" customFormat="1" ht="16.5" customHeight="1">
      <c r="A427" s="40"/>
      <c r="B427" s="41"/>
      <c r="C427" s="256" t="s">
        <v>570</v>
      </c>
      <c r="D427" s="256" t="s">
        <v>230</v>
      </c>
      <c r="E427" s="257" t="s">
        <v>571</v>
      </c>
      <c r="F427" s="258" t="s">
        <v>572</v>
      </c>
      <c r="G427" s="259" t="s">
        <v>158</v>
      </c>
      <c r="H427" s="260">
        <v>10.725</v>
      </c>
      <c r="I427" s="261"/>
      <c r="J427" s="262">
        <f>ROUND(I427*H427,2)</f>
        <v>0</v>
      </c>
      <c r="K427" s="258" t="s">
        <v>133</v>
      </c>
      <c r="L427" s="263"/>
      <c r="M427" s="264" t="s">
        <v>19</v>
      </c>
      <c r="N427" s="265" t="s">
        <v>43</v>
      </c>
      <c r="O427" s="86"/>
      <c r="P427" s="215">
        <f>O427*H427</f>
        <v>0</v>
      </c>
      <c r="Q427" s="215">
        <v>0.05612</v>
      </c>
      <c r="R427" s="215">
        <f>Q427*H427</f>
        <v>0.6018870000000001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176</v>
      </c>
      <c r="AT427" s="217" t="s">
        <v>230</v>
      </c>
      <c r="AU427" s="217" t="s">
        <v>82</v>
      </c>
      <c r="AY427" s="19" t="s">
        <v>127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80</v>
      </c>
      <c r="BK427" s="218">
        <f>ROUND(I427*H427,2)</f>
        <v>0</v>
      </c>
      <c r="BL427" s="19" t="s">
        <v>134</v>
      </c>
      <c r="BM427" s="217" t="s">
        <v>573</v>
      </c>
    </row>
    <row r="428" spans="1:47" s="2" customFormat="1" ht="12">
      <c r="A428" s="40"/>
      <c r="B428" s="41"/>
      <c r="C428" s="42"/>
      <c r="D428" s="219" t="s">
        <v>136</v>
      </c>
      <c r="E428" s="42"/>
      <c r="F428" s="220" t="s">
        <v>572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136</v>
      </c>
      <c r="AU428" s="19" t="s">
        <v>82</v>
      </c>
    </row>
    <row r="429" spans="1:51" s="13" customFormat="1" ht="12">
      <c r="A429" s="13"/>
      <c r="B429" s="224"/>
      <c r="C429" s="225"/>
      <c r="D429" s="219" t="s">
        <v>138</v>
      </c>
      <c r="E429" s="226" t="s">
        <v>19</v>
      </c>
      <c r="F429" s="227" t="s">
        <v>476</v>
      </c>
      <c r="G429" s="225"/>
      <c r="H429" s="226" t="s">
        <v>19</v>
      </c>
      <c r="I429" s="228"/>
      <c r="J429" s="225"/>
      <c r="K429" s="225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138</v>
      </c>
      <c r="AU429" s="233" t="s">
        <v>82</v>
      </c>
      <c r="AV429" s="13" t="s">
        <v>80</v>
      </c>
      <c r="AW429" s="13" t="s">
        <v>33</v>
      </c>
      <c r="AX429" s="13" t="s">
        <v>72</v>
      </c>
      <c r="AY429" s="233" t="s">
        <v>127</v>
      </c>
    </row>
    <row r="430" spans="1:51" s="14" customFormat="1" ht="12">
      <c r="A430" s="14"/>
      <c r="B430" s="234"/>
      <c r="C430" s="235"/>
      <c r="D430" s="219" t="s">
        <v>138</v>
      </c>
      <c r="E430" s="236" t="s">
        <v>19</v>
      </c>
      <c r="F430" s="237" t="s">
        <v>574</v>
      </c>
      <c r="G430" s="235"/>
      <c r="H430" s="238">
        <v>10.725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138</v>
      </c>
      <c r="AU430" s="244" t="s">
        <v>82</v>
      </c>
      <c r="AV430" s="14" t="s">
        <v>82</v>
      </c>
      <c r="AW430" s="14" t="s">
        <v>33</v>
      </c>
      <c r="AX430" s="14" t="s">
        <v>80</v>
      </c>
      <c r="AY430" s="244" t="s">
        <v>127</v>
      </c>
    </row>
    <row r="431" spans="1:65" s="2" customFormat="1" ht="12">
      <c r="A431" s="40"/>
      <c r="B431" s="41"/>
      <c r="C431" s="206" t="s">
        <v>575</v>
      </c>
      <c r="D431" s="206" t="s">
        <v>129</v>
      </c>
      <c r="E431" s="207" t="s">
        <v>576</v>
      </c>
      <c r="F431" s="208" t="s">
        <v>577</v>
      </c>
      <c r="G431" s="209" t="s">
        <v>179</v>
      </c>
      <c r="H431" s="210">
        <v>0.131</v>
      </c>
      <c r="I431" s="211"/>
      <c r="J431" s="212">
        <f>ROUND(I431*H431,2)</f>
        <v>0</v>
      </c>
      <c r="K431" s="208" t="s">
        <v>133</v>
      </c>
      <c r="L431" s="46"/>
      <c r="M431" s="213" t="s">
        <v>19</v>
      </c>
      <c r="N431" s="214" t="s">
        <v>43</v>
      </c>
      <c r="O431" s="86"/>
      <c r="P431" s="215">
        <f>O431*H431</f>
        <v>0</v>
      </c>
      <c r="Q431" s="215">
        <v>2.25634</v>
      </c>
      <c r="R431" s="215">
        <f>Q431*H431</f>
        <v>0.29558054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134</v>
      </c>
      <c r="AT431" s="217" t="s">
        <v>129</v>
      </c>
      <c r="AU431" s="217" t="s">
        <v>82</v>
      </c>
      <c r="AY431" s="19" t="s">
        <v>127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80</v>
      </c>
      <c r="BK431" s="218">
        <f>ROUND(I431*H431,2)</f>
        <v>0</v>
      </c>
      <c r="BL431" s="19" t="s">
        <v>134</v>
      </c>
      <c r="BM431" s="217" t="s">
        <v>578</v>
      </c>
    </row>
    <row r="432" spans="1:47" s="2" customFormat="1" ht="12">
      <c r="A432" s="40"/>
      <c r="B432" s="41"/>
      <c r="C432" s="42"/>
      <c r="D432" s="219" t="s">
        <v>136</v>
      </c>
      <c r="E432" s="42"/>
      <c r="F432" s="220" t="s">
        <v>579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136</v>
      </c>
      <c r="AU432" s="19" t="s">
        <v>82</v>
      </c>
    </row>
    <row r="433" spans="1:51" s="13" customFormat="1" ht="12">
      <c r="A433" s="13"/>
      <c r="B433" s="224"/>
      <c r="C433" s="225"/>
      <c r="D433" s="219" t="s">
        <v>138</v>
      </c>
      <c r="E433" s="226" t="s">
        <v>19</v>
      </c>
      <c r="F433" s="227" t="s">
        <v>476</v>
      </c>
      <c r="G433" s="225"/>
      <c r="H433" s="226" t="s">
        <v>19</v>
      </c>
      <c r="I433" s="228"/>
      <c r="J433" s="225"/>
      <c r="K433" s="225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138</v>
      </c>
      <c r="AU433" s="233" t="s">
        <v>82</v>
      </c>
      <c r="AV433" s="13" t="s">
        <v>80</v>
      </c>
      <c r="AW433" s="13" t="s">
        <v>33</v>
      </c>
      <c r="AX433" s="13" t="s">
        <v>72</v>
      </c>
      <c r="AY433" s="233" t="s">
        <v>127</v>
      </c>
    </row>
    <row r="434" spans="1:51" s="14" customFormat="1" ht="12">
      <c r="A434" s="14"/>
      <c r="B434" s="234"/>
      <c r="C434" s="235"/>
      <c r="D434" s="219" t="s">
        <v>138</v>
      </c>
      <c r="E434" s="236" t="s">
        <v>19</v>
      </c>
      <c r="F434" s="237" t="s">
        <v>580</v>
      </c>
      <c r="G434" s="235"/>
      <c r="H434" s="238">
        <v>0.131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138</v>
      </c>
      <c r="AU434" s="244" t="s">
        <v>82</v>
      </c>
      <c r="AV434" s="14" t="s">
        <v>82</v>
      </c>
      <c r="AW434" s="14" t="s">
        <v>33</v>
      </c>
      <c r="AX434" s="14" t="s">
        <v>80</v>
      </c>
      <c r="AY434" s="244" t="s">
        <v>127</v>
      </c>
    </row>
    <row r="435" spans="1:65" s="2" customFormat="1" ht="12">
      <c r="A435" s="40"/>
      <c r="B435" s="41"/>
      <c r="C435" s="206" t="s">
        <v>581</v>
      </c>
      <c r="D435" s="206" t="s">
        <v>129</v>
      </c>
      <c r="E435" s="207" t="s">
        <v>582</v>
      </c>
      <c r="F435" s="208" t="s">
        <v>583</v>
      </c>
      <c r="G435" s="209" t="s">
        <v>158</v>
      </c>
      <c r="H435" s="210">
        <v>1</v>
      </c>
      <c r="I435" s="211"/>
      <c r="J435" s="212">
        <f>ROUND(I435*H435,2)</f>
        <v>0</v>
      </c>
      <c r="K435" s="208" t="s">
        <v>133</v>
      </c>
      <c r="L435" s="46"/>
      <c r="M435" s="213" t="s">
        <v>19</v>
      </c>
      <c r="N435" s="214" t="s">
        <v>43</v>
      </c>
      <c r="O435" s="86"/>
      <c r="P435" s="215">
        <f>O435*H435</f>
        <v>0</v>
      </c>
      <c r="Q435" s="215">
        <v>0.13096</v>
      </c>
      <c r="R435" s="215">
        <f>Q435*H435</f>
        <v>0.13096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134</v>
      </c>
      <c r="AT435" s="217" t="s">
        <v>129</v>
      </c>
      <c r="AU435" s="217" t="s">
        <v>82</v>
      </c>
      <c r="AY435" s="19" t="s">
        <v>127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80</v>
      </c>
      <c r="BK435" s="218">
        <f>ROUND(I435*H435,2)</f>
        <v>0</v>
      </c>
      <c r="BL435" s="19" t="s">
        <v>134</v>
      </c>
      <c r="BM435" s="217" t="s">
        <v>584</v>
      </c>
    </row>
    <row r="436" spans="1:47" s="2" customFormat="1" ht="12">
      <c r="A436" s="40"/>
      <c r="B436" s="41"/>
      <c r="C436" s="42"/>
      <c r="D436" s="219" t="s">
        <v>136</v>
      </c>
      <c r="E436" s="42"/>
      <c r="F436" s="220" t="s">
        <v>585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136</v>
      </c>
      <c r="AU436" s="19" t="s">
        <v>82</v>
      </c>
    </row>
    <row r="437" spans="1:51" s="13" customFormat="1" ht="12">
      <c r="A437" s="13"/>
      <c r="B437" s="224"/>
      <c r="C437" s="225"/>
      <c r="D437" s="219" t="s">
        <v>138</v>
      </c>
      <c r="E437" s="226" t="s">
        <v>19</v>
      </c>
      <c r="F437" s="227" t="s">
        <v>586</v>
      </c>
      <c r="G437" s="225"/>
      <c r="H437" s="226" t="s">
        <v>19</v>
      </c>
      <c r="I437" s="228"/>
      <c r="J437" s="225"/>
      <c r="K437" s="225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138</v>
      </c>
      <c r="AU437" s="233" t="s">
        <v>82</v>
      </c>
      <c r="AV437" s="13" t="s">
        <v>80</v>
      </c>
      <c r="AW437" s="13" t="s">
        <v>33</v>
      </c>
      <c r="AX437" s="13" t="s">
        <v>72</v>
      </c>
      <c r="AY437" s="233" t="s">
        <v>127</v>
      </c>
    </row>
    <row r="438" spans="1:51" s="14" customFormat="1" ht="12">
      <c r="A438" s="14"/>
      <c r="B438" s="234"/>
      <c r="C438" s="235"/>
      <c r="D438" s="219" t="s">
        <v>138</v>
      </c>
      <c r="E438" s="236" t="s">
        <v>19</v>
      </c>
      <c r="F438" s="237" t="s">
        <v>587</v>
      </c>
      <c r="G438" s="235"/>
      <c r="H438" s="238">
        <v>1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4" t="s">
        <v>138</v>
      </c>
      <c r="AU438" s="244" t="s">
        <v>82</v>
      </c>
      <c r="AV438" s="14" t="s">
        <v>82</v>
      </c>
      <c r="AW438" s="14" t="s">
        <v>33</v>
      </c>
      <c r="AX438" s="14" t="s">
        <v>80</v>
      </c>
      <c r="AY438" s="244" t="s">
        <v>127</v>
      </c>
    </row>
    <row r="439" spans="1:65" s="2" customFormat="1" ht="16.5" customHeight="1">
      <c r="A439" s="40"/>
      <c r="B439" s="41"/>
      <c r="C439" s="256" t="s">
        <v>588</v>
      </c>
      <c r="D439" s="256" t="s">
        <v>230</v>
      </c>
      <c r="E439" s="257" t="s">
        <v>589</v>
      </c>
      <c r="F439" s="258" t="s">
        <v>590</v>
      </c>
      <c r="G439" s="259" t="s">
        <v>336</v>
      </c>
      <c r="H439" s="260">
        <v>2.02</v>
      </c>
      <c r="I439" s="261"/>
      <c r="J439" s="262">
        <f>ROUND(I439*H439,2)</f>
        <v>0</v>
      </c>
      <c r="K439" s="258" t="s">
        <v>19</v>
      </c>
      <c r="L439" s="263"/>
      <c r="M439" s="264" t="s">
        <v>19</v>
      </c>
      <c r="N439" s="265" t="s">
        <v>43</v>
      </c>
      <c r="O439" s="86"/>
      <c r="P439" s="215">
        <f>O439*H439</f>
        <v>0</v>
      </c>
      <c r="Q439" s="215">
        <v>0.058</v>
      </c>
      <c r="R439" s="215">
        <f>Q439*H439</f>
        <v>0.11716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176</v>
      </c>
      <c r="AT439" s="217" t="s">
        <v>230</v>
      </c>
      <c r="AU439" s="217" t="s">
        <v>82</v>
      </c>
      <c r="AY439" s="19" t="s">
        <v>127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80</v>
      </c>
      <c r="BK439" s="218">
        <f>ROUND(I439*H439,2)</f>
        <v>0</v>
      </c>
      <c r="BL439" s="19" t="s">
        <v>134</v>
      </c>
      <c r="BM439" s="217" t="s">
        <v>591</v>
      </c>
    </row>
    <row r="440" spans="1:47" s="2" customFormat="1" ht="12">
      <c r="A440" s="40"/>
      <c r="B440" s="41"/>
      <c r="C440" s="42"/>
      <c r="D440" s="219" t="s">
        <v>136</v>
      </c>
      <c r="E440" s="42"/>
      <c r="F440" s="220" t="s">
        <v>590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136</v>
      </c>
      <c r="AU440" s="19" t="s">
        <v>82</v>
      </c>
    </row>
    <row r="441" spans="1:51" s="14" customFormat="1" ht="12">
      <c r="A441" s="14"/>
      <c r="B441" s="234"/>
      <c r="C441" s="235"/>
      <c r="D441" s="219" t="s">
        <v>138</v>
      </c>
      <c r="E441" s="236" t="s">
        <v>19</v>
      </c>
      <c r="F441" s="237" t="s">
        <v>592</v>
      </c>
      <c r="G441" s="235"/>
      <c r="H441" s="238">
        <v>2.02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138</v>
      </c>
      <c r="AU441" s="244" t="s">
        <v>82</v>
      </c>
      <c r="AV441" s="14" t="s">
        <v>82</v>
      </c>
      <c r="AW441" s="14" t="s">
        <v>33</v>
      </c>
      <c r="AX441" s="14" t="s">
        <v>80</v>
      </c>
      <c r="AY441" s="244" t="s">
        <v>127</v>
      </c>
    </row>
    <row r="442" spans="1:65" s="2" customFormat="1" ht="12">
      <c r="A442" s="40"/>
      <c r="B442" s="41"/>
      <c r="C442" s="206" t="s">
        <v>593</v>
      </c>
      <c r="D442" s="206" t="s">
        <v>129</v>
      </c>
      <c r="E442" s="207" t="s">
        <v>594</v>
      </c>
      <c r="F442" s="208" t="s">
        <v>595</v>
      </c>
      <c r="G442" s="209" t="s">
        <v>132</v>
      </c>
      <c r="H442" s="210">
        <v>1.2</v>
      </c>
      <c r="I442" s="211"/>
      <c r="J442" s="212">
        <f>ROUND(I442*H442,2)</f>
        <v>0</v>
      </c>
      <c r="K442" s="208" t="s">
        <v>133</v>
      </c>
      <c r="L442" s="46"/>
      <c r="M442" s="213" t="s">
        <v>19</v>
      </c>
      <c r="N442" s="214" t="s">
        <v>43</v>
      </c>
      <c r="O442" s="86"/>
      <c r="P442" s="215">
        <f>O442*H442</f>
        <v>0</v>
      </c>
      <c r="Q442" s="215">
        <v>0.02681</v>
      </c>
      <c r="R442" s="215">
        <f>Q442*H442</f>
        <v>0.032172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134</v>
      </c>
      <c r="AT442" s="217" t="s">
        <v>129</v>
      </c>
      <c r="AU442" s="217" t="s">
        <v>82</v>
      </c>
      <c r="AY442" s="19" t="s">
        <v>127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80</v>
      </c>
      <c r="BK442" s="218">
        <f>ROUND(I442*H442,2)</f>
        <v>0</v>
      </c>
      <c r="BL442" s="19" t="s">
        <v>134</v>
      </c>
      <c r="BM442" s="217" t="s">
        <v>596</v>
      </c>
    </row>
    <row r="443" spans="1:47" s="2" customFormat="1" ht="12">
      <c r="A443" s="40"/>
      <c r="B443" s="41"/>
      <c r="C443" s="42"/>
      <c r="D443" s="219" t="s">
        <v>136</v>
      </c>
      <c r="E443" s="42"/>
      <c r="F443" s="220" t="s">
        <v>597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136</v>
      </c>
      <c r="AU443" s="19" t="s">
        <v>82</v>
      </c>
    </row>
    <row r="444" spans="1:51" s="13" customFormat="1" ht="12">
      <c r="A444" s="13"/>
      <c r="B444" s="224"/>
      <c r="C444" s="225"/>
      <c r="D444" s="219" t="s">
        <v>138</v>
      </c>
      <c r="E444" s="226" t="s">
        <v>19</v>
      </c>
      <c r="F444" s="227" t="s">
        <v>598</v>
      </c>
      <c r="G444" s="225"/>
      <c r="H444" s="226" t="s">
        <v>19</v>
      </c>
      <c r="I444" s="228"/>
      <c r="J444" s="225"/>
      <c r="K444" s="225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138</v>
      </c>
      <c r="AU444" s="233" t="s">
        <v>82</v>
      </c>
      <c r="AV444" s="13" t="s">
        <v>80</v>
      </c>
      <c r="AW444" s="13" t="s">
        <v>33</v>
      </c>
      <c r="AX444" s="13" t="s">
        <v>72</v>
      </c>
      <c r="AY444" s="233" t="s">
        <v>127</v>
      </c>
    </row>
    <row r="445" spans="1:51" s="14" customFormat="1" ht="12">
      <c r="A445" s="14"/>
      <c r="B445" s="234"/>
      <c r="C445" s="235"/>
      <c r="D445" s="219" t="s">
        <v>138</v>
      </c>
      <c r="E445" s="236" t="s">
        <v>19</v>
      </c>
      <c r="F445" s="237" t="s">
        <v>599</v>
      </c>
      <c r="G445" s="235"/>
      <c r="H445" s="238">
        <v>1.2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138</v>
      </c>
      <c r="AU445" s="244" t="s">
        <v>82</v>
      </c>
      <c r="AV445" s="14" t="s">
        <v>82</v>
      </c>
      <c r="AW445" s="14" t="s">
        <v>33</v>
      </c>
      <c r="AX445" s="14" t="s">
        <v>80</v>
      </c>
      <c r="AY445" s="244" t="s">
        <v>127</v>
      </c>
    </row>
    <row r="446" spans="1:65" s="2" customFormat="1" ht="12">
      <c r="A446" s="40"/>
      <c r="B446" s="41"/>
      <c r="C446" s="206" t="s">
        <v>600</v>
      </c>
      <c r="D446" s="206" t="s">
        <v>129</v>
      </c>
      <c r="E446" s="207" t="s">
        <v>601</v>
      </c>
      <c r="F446" s="208" t="s">
        <v>602</v>
      </c>
      <c r="G446" s="209" t="s">
        <v>158</v>
      </c>
      <c r="H446" s="210">
        <v>16</v>
      </c>
      <c r="I446" s="211"/>
      <c r="J446" s="212">
        <f>ROUND(I446*H446,2)</f>
        <v>0</v>
      </c>
      <c r="K446" s="208" t="s">
        <v>19</v>
      </c>
      <c r="L446" s="46"/>
      <c r="M446" s="213" t="s">
        <v>19</v>
      </c>
      <c r="N446" s="214" t="s">
        <v>43</v>
      </c>
      <c r="O446" s="86"/>
      <c r="P446" s="215">
        <f>O446*H446</f>
        <v>0</v>
      </c>
      <c r="Q446" s="215">
        <v>0.29221</v>
      </c>
      <c r="R446" s="215">
        <f>Q446*H446</f>
        <v>4.67536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134</v>
      </c>
      <c r="AT446" s="217" t="s">
        <v>129</v>
      </c>
      <c r="AU446" s="217" t="s">
        <v>82</v>
      </c>
      <c r="AY446" s="19" t="s">
        <v>127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80</v>
      </c>
      <c r="BK446" s="218">
        <f>ROUND(I446*H446,2)</f>
        <v>0</v>
      </c>
      <c r="BL446" s="19" t="s">
        <v>134</v>
      </c>
      <c r="BM446" s="217" t="s">
        <v>603</v>
      </c>
    </row>
    <row r="447" spans="1:47" s="2" customFormat="1" ht="12">
      <c r="A447" s="40"/>
      <c r="B447" s="41"/>
      <c r="C447" s="42"/>
      <c r="D447" s="219" t="s">
        <v>136</v>
      </c>
      <c r="E447" s="42"/>
      <c r="F447" s="220" t="s">
        <v>602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136</v>
      </c>
      <c r="AU447" s="19" t="s">
        <v>82</v>
      </c>
    </row>
    <row r="448" spans="1:47" s="2" customFormat="1" ht="12">
      <c r="A448" s="40"/>
      <c r="B448" s="41"/>
      <c r="C448" s="42"/>
      <c r="D448" s="219" t="s">
        <v>261</v>
      </c>
      <c r="E448" s="42"/>
      <c r="F448" s="266" t="s">
        <v>604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261</v>
      </c>
      <c r="AU448" s="19" t="s">
        <v>82</v>
      </c>
    </row>
    <row r="449" spans="1:51" s="13" customFormat="1" ht="12">
      <c r="A449" s="13"/>
      <c r="B449" s="224"/>
      <c r="C449" s="225"/>
      <c r="D449" s="219" t="s">
        <v>138</v>
      </c>
      <c r="E449" s="226" t="s">
        <v>19</v>
      </c>
      <c r="F449" s="227" t="s">
        <v>598</v>
      </c>
      <c r="G449" s="225"/>
      <c r="H449" s="226" t="s">
        <v>19</v>
      </c>
      <c r="I449" s="228"/>
      <c r="J449" s="225"/>
      <c r="K449" s="225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138</v>
      </c>
      <c r="AU449" s="233" t="s">
        <v>82</v>
      </c>
      <c r="AV449" s="13" t="s">
        <v>80</v>
      </c>
      <c r="AW449" s="13" t="s">
        <v>33</v>
      </c>
      <c r="AX449" s="13" t="s">
        <v>72</v>
      </c>
      <c r="AY449" s="233" t="s">
        <v>127</v>
      </c>
    </row>
    <row r="450" spans="1:51" s="13" customFormat="1" ht="12">
      <c r="A450" s="13"/>
      <c r="B450" s="224"/>
      <c r="C450" s="225"/>
      <c r="D450" s="219" t="s">
        <v>138</v>
      </c>
      <c r="E450" s="226" t="s">
        <v>19</v>
      </c>
      <c r="F450" s="227" t="s">
        <v>605</v>
      </c>
      <c r="G450" s="225"/>
      <c r="H450" s="226" t="s">
        <v>19</v>
      </c>
      <c r="I450" s="228"/>
      <c r="J450" s="225"/>
      <c r="K450" s="225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138</v>
      </c>
      <c r="AU450" s="233" t="s">
        <v>82</v>
      </c>
      <c r="AV450" s="13" t="s">
        <v>80</v>
      </c>
      <c r="AW450" s="13" t="s">
        <v>33</v>
      </c>
      <c r="AX450" s="13" t="s">
        <v>72</v>
      </c>
      <c r="AY450" s="233" t="s">
        <v>127</v>
      </c>
    </row>
    <row r="451" spans="1:51" s="14" customFormat="1" ht="12">
      <c r="A451" s="14"/>
      <c r="B451" s="234"/>
      <c r="C451" s="235"/>
      <c r="D451" s="219" t="s">
        <v>138</v>
      </c>
      <c r="E451" s="236" t="s">
        <v>19</v>
      </c>
      <c r="F451" s="237" t="s">
        <v>606</v>
      </c>
      <c r="G451" s="235"/>
      <c r="H451" s="238">
        <v>16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4" t="s">
        <v>138</v>
      </c>
      <c r="AU451" s="244" t="s">
        <v>82</v>
      </c>
      <c r="AV451" s="14" t="s">
        <v>82</v>
      </c>
      <c r="AW451" s="14" t="s">
        <v>33</v>
      </c>
      <c r="AX451" s="14" t="s">
        <v>80</v>
      </c>
      <c r="AY451" s="244" t="s">
        <v>127</v>
      </c>
    </row>
    <row r="452" spans="1:65" s="2" customFormat="1" ht="16.5" customHeight="1">
      <c r="A452" s="40"/>
      <c r="B452" s="41"/>
      <c r="C452" s="206" t="s">
        <v>607</v>
      </c>
      <c r="D452" s="206" t="s">
        <v>129</v>
      </c>
      <c r="E452" s="207" t="s">
        <v>608</v>
      </c>
      <c r="F452" s="208" t="s">
        <v>609</v>
      </c>
      <c r="G452" s="209" t="s">
        <v>336</v>
      </c>
      <c r="H452" s="210">
        <v>2</v>
      </c>
      <c r="I452" s="211"/>
      <c r="J452" s="212">
        <f>ROUND(I452*H452,2)</f>
        <v>0</v>
      </c>
      <c r="K452" s="208" t="s">
        <v>133</v>
      </c>
      <c r="L452" s="46"/>
      <c r="M452" s="213" t="s">
        <v>19</v>
      </c>
      <c r="N452" s="214" t="s">
        <v>43</v>
      </c>
      <c r="O452" s="86"/>
      <c r="P452" s="215">
        <f>O452*H452</f>
        <v>0</v>
      </c>
      <c r="Q452" s="215">
        <v>0.07287</v>
      </c>
      <c r="R452" s="215">
        <f>Q452*H452</f>
        <v>0.14574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134</v>
      </c>
      <c r="AT452" s="217" t="s">
        <v>129</v>
      </c>
      <c r="AU452" s="217" t="s">
        <v>82</v>
      </c>
      <c r="AY452" s="19" t="s">
        <v>127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80</v>
      </c>
      <c r="BK452" s="218">
        <f>ROUND(I452*H452,2)</f>
        <v>0</v>
      </c>
      <c r="BL452" s="19" t="s">
        <v>134</v>
      </c>
      <c r="BM452" s="217" t="s">
        <v>610</v>
      </c>
    </row>
    <row r="453" spans="1:47" s="2" customFormat="1" ht="12">
      <c r="A453" s="40"/>
      <c r="B453" s="41"/>
      <c r="C453" s="42"/>
      <c r="D453" s="219" t="s">
        <v>136</v>
      </c>
      <c r="E453" s="42"/>
      <c r="F453" s="220" t="s">
        <v>609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136</v>
      </c>
      <c r="AU453" s="19" t="s">
        <v>82</v>
      </c>
    </row>
    <row r="454" spans="1:47" s="2" customFormat="1" ht="12">
      <c r="A454" s="40"/>
      <c r="B454" s="41"/>
      <c r="C454" s="42"/>
      <c r="D454" s="219" t="s">
        <v>261</v>
      </c>
      <c r="E454" s="42"/>
      <c r="F454" s="266" t="s">
        <v>611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261</v>
      </c>
      <c r="AU454" s="19" t="s">
        <v>82</v>
      </c>
    </row>
    <row r="455" spans="1:65" s="2" customFormat="1" ht="12">
      <c r="A455" s="40"/>
      <c r="B455" s="41"/>
      <c r="C455" s="256" t="s">
        <v>612</v>
      </c>
      <c r="D455" s="256" t="s">
        <v>230</v>
      </c>
      <c r="E455" s="257" t="s">
        <v>613</v>
      </c>
      <c r="F455" s="258" t="s">
        <v>614</v>
      </c>
      <c r="G455" s="259" t="s">
        <v>336</v>
      </c>
      <c r="H455" s="260">
        <v>2</v>
      </c>
      <c r="I455" s="261"/>
      <c r="J455" s="262">
        <f>ROUND(I455*H455,2)</f>
        <v>0</v>
      </c>
      <c r="K455" s="258" t="s">
        <v>133</v>
      </c>
      <c r="L455" s="263"/>
      <c r="M455" s="264" t="s">
        <v>19</v>
      </c>
      <c r="N455" s="265" t="s">
        <v>43</v>
      </c>
      <c r="O455" s="86"/>
      <c r="P455" s="215">
        <f>O455*H455</f>
        <v>0</v>
      </c>
      <c r="Q455" s="215">
        <v>0.01</v>
      </c>
      <c r="R455" s="215">
        <f>Q455*H455</f>
        <v>0.02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176</v>
      </c>
      <c r="AT455" s="217" t="s">
        <v>230</v>
      </c>
      <c r="AU455" s="217" t="s">
        <v>82</v>
      </c>
      <c r="AY455" s="19" t="s">
        <v>127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80</v>
      </c>
      <c r="BK455" s="218">
        <f>ROUND(I455*H455,2)</f>
        <v>0</v>
      </c>
      <c r="BL455" s="19" t="s">
        <v>134</v>
      </c>
      <c r="BM455" s="217" t="s">
        <v>615</v>
      </c>
    </row>
    <row r="456" spans="1:47" s="2" customFormat="1" ht="12">
      <c r="A456" s="40"/>
      <c r="B456" s="41"/>
      <c r="C456" s="42"/>
      <c r="D456" s="219" t="s">
        <v>136</v>
      </c>
      <c r="E456" s="42"/>
      <c r="F456" s="220" t="s">
        <v>614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136</v>
      </c>
      <c r="AU456" s="19" t="s">
        <v>82</v>
      </c>
    </row>
    <row r="457" spans="1:65" s="2" customFormat="1" ht="33" customHeight="1">
      <c r="A457" s="40"/>
      <c r="B457" s="41"/>
      <c r="C457" s="206" t="s">
        <v>616</v>
      </c>
      <c r="D457" s="206" t="s">
        <v>129</v>
      </c>
      <c r="E457" s="207" t="s">
        <v>617</v>
      </c>
      <c r="F457" s="208" t="s">
        <v>618</v>
      </c>
      <c r="G457" s="209" t="s">
        <v>132</v>
      </c>
      <c r="H457" s="210">
        <v>574.95</v>
      </c>
      <c r="I457" s="211"/>
      <c r="J457" s="212">
        <f>ROUND(I457*H457,2)</f>
        <v>0</v>
      </c>
      <c r="K457" s="208" t="s">
        <v>133</v>
      </c>
      <c r="L457" s="46"/>
      <c r="M457" s="213" t="s">
        <v>19</v>
      </c>
      <c r="N457" s="214" t="s">
        <v>43</v>
      </c>
      <c r="O457" s="86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134</v>
      </c>
      <c r="AT457" s="217" t="s">
        <v>129</v>
      </c>
      <c r="AU457" s="217" t="s">
        <v>82</v>
      </c>
      <c r="AY457" s="19" t="s">
        <v>127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80</v>
      </c>
      <c r="BK457" s="218">
        <f>ROUND(I457*H457,2)</f>
        <v>0</v>
      </c>
      <c r="BL457" s="19" t="s">
        <v>134</v>
      </c>
      <c r="BM457" s="217" t="s">
        <v>619</v>
      </c>
    </row>
    <row r="458" spans="1:47" s="2" customFormat="1" ht="12">
      <c r="A458" s="40"/>
      <c r="B458" s="41"/>
      <c r="C458" s="42"/>
      <c r="D458" s="219" t="s">
        <v>136</v>
      </c>
      <c r="E458" s="42"/>
      <c r="F458" s="220" t="s">
        <v>620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136</v>
      </c>
      <c r="AU458" s="19" t="s">
        <v>82</v>
      </c>
    </row>
    <row r="459" spans="1:51" s="13" customFormat="1" ht="12">
      <c r="A459" s="13"/>
      <c r="B459" s="224"/>
      <c r="C459" s="225"/>
      <c r="D459" s="219" t="s">
        <v>138</v>
      </c>
      <c r="E459" s="226" t="s">
        <v>19</v>
      </c>
      <c r="F459" s="227" t="s">
        <v>621</v>
      </c>
      <c r="G459" s="225"/>
      <c r="H459" s="226" t="s">
        <v>19</v>
      </c>
      <c r="I459" s="228"/>
      <c r="J459" s="225"/>
      <c r="K459" s="225"/>
      <c r="L459" s="229"/>
      <c r="M459" s="230"/>
      <c r="N459" s="231"/>
      <c r="O459" s="231"/>
      <c r="P459" s="231"/>
      <c r="Q459" s="231"/>
      <c r="R459" s="231"/>
      <c r="S459" s="231"/>
      <c r="T459" s="23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3" t="s">
        <v>138</v>
      </c>
      <c r="AU459" s="233" t="s">
        <v>82</v>
      </c>
      <c r="AV459" s="13" t="s">
        <v>80</v>
      </c>
      <c r="AW459" s="13" t="s">
        <v>33</v>
      </c>
      <c r="AX459" s="13" t="s">
        <v>72</v>
      </c>
      <c r="AY459" s="233" t="s">
        <v>127</v>
      </c>
    </row>
    <row r="460" spans="1:51" s="13" customFormat="1" ht="12">
      <c r="A460" s="13"/>
      <c r="B460" s="224"/>
      <c r="C460" s="225"/>
      <c r="D460" s="219" t="s">
        <v>138</v>
      </c>
      <c r="E460" s="226" t="s">
        <v>19</v>
      </c>
      <c r="F460" s="227" t="s">
        <v>622</v>
      </c>
      <c r="G460" s="225"/>
      <c r="H460" s="226" t="s">
        <v>19</v>
      </c>
      <c r="I460" s="228"/>
      <c r="J460" s="225"/>
      <c r="K460" s="225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138</v>
      </c>
      <c r="AU460" s="233" t="s">
        <v>82</v>
      </c>
      <c r="AV460" s="13" t="s">
        <v>80</v>
      </c>
      <c r="AW460" s="13" t="s">
        <v>33</v>
      </c>
      <c r="AX460" s="13" t="s">
        <v>72</v>
      </c>
      <c r="AY460" s="233" t="s">
        <v>127</v>
      </c>
    </row>
    <row r="461" spans="1:51" s="13" customFormat="1" ht="12">
      <c r="A461" s="13"/>
      <c r="B461" s="224"/>
      <c r="C461" s="225"/>
      <c r="D461" s="219" t="s">
        <v>138</v>
      </c>
      <c r="E461" s="226" t="s">
        <v>19</v>
      </c>
      <c r="F461" s="227" t="s">
        <v>623</v>
      </c>
      <c r="G461" s="225"/>
      <c r="H461" s="226" t="s">
        <v>19</v>
      </c>
      <c r="I461" s="228"/>
      <c r="J461" s="225"/>
      <c r="K461" s="225"/>
      <c r="L461" s="229"/>
      <c r="M461" s="230"/>
      <c r="N461" s="231"/>
      <c r="O461" s="231"/>
      <c r="P461" s="231"/>
      <c r="Q461" s="231"/>
      <c r="R461" s="231"/>
      <c r="S461" s="231"/>
      <c r="T461" s="23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3" t="s">
        <v>138</v>
      </c>
      <c r="AU461" s="233" t="s">
        <v>82</v>
      </c>
      <c r="AV461" s="13" t="s">
        <v>80</v>
      </c>
      <c r="AW461" s="13" t="s">
        <v>33</v>
      </c>
      <c r="AX461" s="13" t="s">
        <v>72</v>
      </c>
      <c r="AY461" s="233" t="s">
        <v>127</v>
      </c>
    </row>
    <row r="462" spans="1:51" s="14" customFormat="1" ht="12">
      <c r="A462" s="14"/>
      <c r="B462" s="234"/>
      <c r="C462" s="235"/>
      <c r="D462" s="219" t="s">
        <v>138</v>
      </c>
      <c r="E462" s="236" t="s">
        <v>19</v>
      </c>
      <c r="F462" s="237" t="s">
        <v>171</v>
      </c>
      <c r="G462" s="235"/>
      <c r="H462" s="238">
        <v>183.15</v>
      </c>
      <c r="I462" s="239"/>
      <c r="J462" s="235"/>
      <c r="K462" s="235"/>
      <c r="L462" s="240"/>
      <c r="M462" s="241"/>
      <c r="N462" s="242"/>
      <c r="O462" s="242"/>
      <c r="P462" s="242"/>
      <c r="Q462" s="242"/>
      <c r="R462" s="242"/>
      <c r="S462" s="242"/>
      <c r="T462" s="24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4" t="s">
        <v>138</v>
      </c>
      <c r="AU462" s="244" t="s">
        <v>82</v>
      </c>
      <c r="AV462" s="14" t="s">
        <v>82</v>
      </c>
      <c r="AW462" s="14" t="s">
        <v>33</v>
      </c>
      <c r="AX462" s="14" t="s">
        <v>72</v>
      </c>
      <c r="AY462" s="244" t="s">
        <v>127</v>
      </c>
    </row>
    <row r="463" spans="1:51" s="14" customFormat="1" ht="12">
      <c r="A463" s="14"/>
      <c r="B463" s="234"/>
      <c r="C463" s="235"/>
      <c r="D463" s="219" t="s">
        <v>138</v>
      </c>
      <c r="E463" s="236" t="s">
        <v>19</v>
      </c>
      <c r="F463" s="237" t="s">
        <v>172</v>
      </c>
      <c r="G463" s="235"/>
      <c r="H463" s="238">
        <v>199.8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138</v>
      </c>
      <c r="AU463" s="244" t="s">
        <v>82</v>
      </c>
      <c r="AV463" s="14" t="s">
        <v>82</v>
      </c>
      <c r="AW463" s="14" t="s">
        <v>33</v>
      </c>
      <c r="AX463" s="14" t="s">
        <v>72</v>
      </c>
      <c r="AY463" s="244" t="s">
        <v>127</v>
      </c>
    </row>
    <row r="464" spans="1:51" s="14" customFormat="1" ht="12">
      <c r="A464" s="14"/>
      <c r="B464" s="234"/>
      <c r="C464" s="235"/>
      <c r="D464" s="219" t="s">
        <v>138</v>
      </c>
      <c r="E464" s="236" t="s">
        <v>19</v>
      </c>
      <c r="F464" s="237" t="s">
        <v>173</v>
      </c>
      <c r="G464" s="235"/>
      <c r="H464" s="238">
        <v>96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138</v>
      </c>
      <c r="AU464" s="244" t="s">
        <v>82</v>
      </c>
      <c r="AV464" s="14" t="s">
        <v>82</v>
      </c>
      <c r="AW464" s="14" t="s">
        <v>33</v>
      </c>
      <c r="AX464" s="14" t="s">
        <v>72</v>
      </c>
      <c r="AY464" s="244" t="s">
        <v>127</v>
      </c>
    </row>
    <row r="465" spans="1:51" s="14" customFormat="1" ht="12">
      <c r="A465" s="14"/>
      <c r="B465" s="234"/>
      <c r="C465" s="235"/>
      <c r="D465" s="219" t="s">
        <v>138</v>
      </c>
      <c r="E465" s="236" t="s">
        <v>19</v>
      </c>
      <c r="F465" s="237" t="s">
        <v>174</v>
      </c>
      <c r="G465" s="235"/>
      <c r="H465" s="238">
        <v>96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138</v>
      </c>
      <c r="AU465" s="244" t="s">
        <v>82</v>
      </c>
      <c r="AV465" s="14" t="s">
        <v>82</v>
      </c>
      <c r="AW465" s="14" t="s">
        <v>33</v>
      </c>
      <c r="AX465" s="14" t="s">
        <v>72</v>
      </c>
      <c r="AY465" s="244" t="s">
        <v>127</v>
      </c>
    </row>
    <row r="466" spans="1:51" s="15" customFormat="1" ht="12">
      <c r="A466" s="15"/>
      <c r="B466" s="245"/>
      <c r="C466" s="246"/>
      <c r="D466" s="219" t="s">
        <v>138</v>
      </c>
      <c r="E466" s="247" t="s">
        <v>19</v>
      </c>
      <c r="F466" s="248" t="s">
        <v>175</v>
      </c>
      <c r="G466" s="246"/>
      <c r="H466" s="249">
        <v>574.95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5" t="s">
        <v>138</v>
      </c>
      <c r="AU466" s="255" t="s">
        <v>82</v>
      </c>
      <c r="AV466" s="15" t="s">
        <v>134</v>
      </c>
      <c r="AW466" s="15" t="s">
        <v>33</v>
      </c>
      <c r="AX466" s="15" t="s">
        <v>80</v>
      </c>
      <c r="AY466" s="255" t="s">
        <v>127</v>
      </c>
    </row>
    <row r="467" spans="1:65" s="2" customFormat="1" ht="33" customHeight="1">
      <c r="A467" s="40"/>
      <c r="B467" s="41"/>
      <c r="C467" s="206" t="s">
        <v>624</v>
      </c>
      <c r="D467" s="206" t="s">
        <v>129</v>
      </c>
      <c r="E467" s="207" t="s">
        <v>625</v>
      </c>
      <c r="F467" s="208" t="s">
        <v>626</v>
      </c>
      <c r="G467" s="209" t="s">
        <v>132</v>
      </c>
      <c r="H467" s="210">
        <v>17248.5</v>
      </c>
      <c r="I467" s="211"/>
      <c r="J467" s="212">
        <f>ROUND(I467*H467,2)</f>
        <v>0</v>
      </c>
      <c r="K467" s="208" t="s">
        <v>133</v>
      </c>
      <c r="L467" s="46"/>
      <c r="M467" s="213" t="s">
        <v>19</v>
      </c>
      <c r="N467" s="214" t="s">
        <v>43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134</v>
      </c>
      <c r="AT467" s="217" t="s">
        <v>129</v>
      </c>
      <c r="AU467" s="217" t="s">
        <v>82</v>
      </c>
      <c r="AY467" s="19" t="s">
        <v>127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80</v>
      </c>
      <c r="BK467" s="218">
        <f>ROUND(I467*H467,2)</f>
        <v>0</v>
      </c>
      <c r="BL467" s="19" t="s">
        <v>134</v>
      </c>
      <c r="BM467" s="217" t="s">
        <v>627</v>
      </c>
    </row>
    <row r="468" spans="1:47" s="2" customFormat="1" ht="12">
      <c r="A468" s="40"/>
      <c r="B468" s="41"/>
      <c r="C468" s="42"/>
      <c r="D468" s="219" t="s">
        <v>136</v>
      </c>
      <c r="E468" s="42"/>
      <c r="F468" s="220" t="s">
        <v>628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136</v>
      </c>
      <c r="AU468" s="19" t="s">
        <v>82</v>
      </c>
    </row>
    <row r="469" spans="1:51" s="14" customFormat="1" ht="12">
      <c r="A469" s="14"/>
      <c r="B469" s="234"/>
      <c r="C469" s="235"/>
      <c r="D469" s="219" t="s">
        <v>138</v>
      </c>
      <c r="E469" s="236" t="s">
        <v>19</v>
      </c>
      <c r="F469" s="237" t="s">
        <v>629</v>
      </c>
      <c r="G469" s="235"/>
      <c r="H469" s="238">
        <v>17248.5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4" t="s">
        <v>138</v>
      </c>
      <c r="AU469" s="244" t="s">
        <v>82</v>
      </c>
      <c r="AV469" s="14" t="s">
        <v>82</v>
      </c>
      <c r="AW469" s="14" t="s">
        <v>33</v>
      </c>
      <c r="AX469" s="14" t="s">
        <v>80</v>
      </c>
      <c r="AY469" s="244" t="s">
        <v>127</v>
      </c>
    </row>
    <row r="470" spans="1:65" s="2" customFormat="1" ht="33" customHeight="1">
      <c r="A470" s="40"/>
      <c r="B470" s="41"/>
      <c r="C470" s="206" t="s">
        <v>630</v>
      </c>
      <c r="D470" s="206" t="s">
        <v>129</v>
      </c>
      <c r="E470" s="207" t="s">
        <v>631</v>
      </c>
      <c r="F470" s="208" t="s">
        <v>632</v>
      </c>
      <c r="G470" s="209" t="s">
        <v>132</v>
      </c>
      <c r="H470" s="210">
        <v>574.95</v>
      </c>
      <c r="I470" s="211"/>
      <c r="J470" s="212">
        <f>ROUND(I470*H470,2)</f>
        <v>0</v>
      </c>
      <c r="K470" s="208" t="s">
        <v>133</v>
      </c>
      <c r="L470" s="46"/>
      <c r="M470" s="213" t="s">
        <v>19</v>
      </c>
      <c r="N470" s="214" t="s">
        <v>43</v>
      </c>
      <c r="O470" s="86"/>
      <c r="P470" s="215">
        <f>O470*H470</f>
        <v>0</v>
      </c>
      <c r="Q470" s="215">
        <v>0</v>
      </c>
      <c r="R470" s="215">
        <f>Q470*H470</f>
        <v>0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134</v>
      </c>
      <c r="AT470" s="217" t="s">
        <v>129</v>
      </c>
      <c r="AU470" s="217" t="s">
        <v>82</v>
      </c>
      <c r="AY470" s="19" t="s">
        <v>127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80</v>
      </c>
      <c r="BK470" s="218">
        <f>ROUND(I470*H470,2)</f>
        <v>0</v>
      </c>
      <c r="BL470" s="19" t="s">
        <v>134</v>
      </c>
      <c r="BM470" s="217" t="s">
        <v>633</v>
      </c>
    </row>
    <row r="471" spans="1:47" s="2" customFormat="1" ht="12">
      <c r="A471" s="40"/>
      <c r="B471" s="41"/>
      <c r="C471" s="42"/>
      <c r="D471" s="219" t="s">
        <v>136</v>
      </c>
      <c r="E471" s="42"/>
      <c r="F471" s="220" t="s">
        <v>634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136</v>
      </c>
      <c r="AU471" s="19" t="s">
        <v>82</v>
      </c>
    </row>
    <row r="472" spans="1:65" s="2" customFormat="1" ht="12">
      <c r="A472" s="40"/>
      <c r="B472" s="41"/>
      <c r="C472" s="206" t="s">
        <v>635</v>
      </c>
      <c r="D472" s="206" t="s">
        <v>129</v>
      </c>
      <c r="E472" s="207" t="s">
        <v>636</v>
      </c>
      <c r="F472" s="208" t="s">
        <v>637</v>
      </c>
      <c r="G472" s="209" t="s">
        <v>336</v>
      </c>
      <c r="H472" s="210">
        <v>4</v>
      </c>
      <c r="I472" s="211"/>
      <c r="J472" s="212">
        <f>ROUND(I472*H472,2)</f>
        <v>0</v>
      </c>
      <c r="K472" s="208" t="s">
        <v>19</v>
      </c>
      <c r="L472" s="46"/>
      <c r="M472" s="213" t="s">
        <v>19</v>
      </c>
      <c r="N472" s="214" t="s">
        <v>43</v>
      </c>
      <c r="O472" s="86"/>
      <c r="P472" s="215">
        <f>O472*H472</f>
        <v>0</v>
      </c>
      <c r="Q472" s="215">
        <v>0.01167</v>
      </c>
      <c r="R472" s="215">
        <f>Q472*H472</f>
        <v>0.04668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134</v>
      </c>
      <c r="AT472" s="217" t="s">
        <v>129</v>
      </c>
      <c r="AU472" s="217" t="s">
        <v>82</v>
      </c>
      <c r="AY472" s="19" t="s">
        <v>127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80</v>
      </c>
      <c r="BK472" s="218">
        <f>ROUND(I472*H472,2)</f>
        <v>0</v>
      </c>
      <c r="BL472" s="19" t="s">
        <v>134</v>
      </c>
      <c r="BM472" s="217" t="s">
        <v>638</v>
      </c>
    </row>
    <row r="473" spans="1:47" s="2" customFormat="1" ht="12">
      <c r="A473" s="40"/>
      <c r="B473" s="41"/>
      <c r="C473" s="42"/>
      <c r="D473" s="219" t="s">
        <v>136</v>
      </c>
      <c r="E473" s="42"/>
      <c r="F473" s="220" t="s">
        <v>637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136</v>
      </c>
      <c r="AU473" s="19" t="s">
        <v>82</v>
      </c>
    </row>
    <row r="474" spans="1:51" s="13" customFormat="1" ht="12">
      <c r="A474" s="13"/>
      <c r="B474" s="224"/>
      <c r="C474" s="225"/>
      <c r="D474" s="219" t="s">
        <v>138</v>
      </c>
      <c r="E474" s="226" t="s">
        <v>19</v>
      </c>
      <c r="F474" s="227" t="s">
        <v>598</v>
      </c>
      <c r="G474" s="225"/>
      <c r="H474" s="226" t="s">
        <v>19</v>
      </c>
      <c r="I474" s="228"/>
      <c r="J474" s="225"/>
      <c r="K474" s="225"/>
      <c r="L474" s="229"/>
      <c r="M474" s="230"/>
      <c r="N474" s="231"/>
      <c r="O474" s="231"/>
      <c r="P474" s="231"/>
      <c r="Q474" s="231"/>
      <c r="R474" s="231"/>
      <c r="S474" s="231"/>
      <c r="T474" s="23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3" t="s">
        <v>138</v>
      </c>
      <c r="AU474" s="233" t="s">
        <v>82</v>
      </c>
      <c r="AV474" s="13" t="s">
        <v>80</v>
      </c>
      <c r="AW474" s="13" t="s">
        <v>33</v>
      </c>
      <c r="AX474" s="13" t="s">
        <v>72</v>
      </c>
      <c r="AY474" s="233" t="s">
        <v>127</v>
      </c>
    </row>
    <row r="475" spans="1:51" s="14" customFormat="1" ht="12">
      <c r="A475" s="14"/>
      <c r="B475" s="234"/>
      <c r="C475" s="235"/>
      <c r="D475" s="219" t="s">
        <v>138</v>
      </c>
      <c r="E475" s="236" t="s">
        <v>19</v>
      </c>
      <c r="F475" s="237" t="s">
        <v>639</v>
      </c>
      <c r="G475" s="235"/>
      <c r="H475" s="238">
        <v>4</v>
      </c>
      <c r="I475" s="239"/>
      <c r="J475" s="235"/>
      <c r="K475" s="235"/>
      <c r="L475" s="240"/>
      <c r="M475" s="241"/>
      <c r="N475" s="242"/>
      <c r="O475" s="242"/>
      <c r="P475" s="242"/>
      <c r="Q475" s="242"/>
      <c r="R475" s="242"/>
      <c r="S475" s="242"/>
      <c r="T475" s="24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4" t="s">
        <v>138</v>
      </c>
      <c r="AU475" s="244" t="s">
        <v>82</v>
      </c>
      <c r="AV475" s="14" t="s">
        <v>82</v>
      </c>
      <c r="AW475" s="14" t="s">
        <v>33</v>
      </c>
      <c r="AX475" s="14" t="s">
        <v>80</v>
      </c>
      <c r="AY475" s="244" t="s">
        <v>127</v>
      </c>
    </row>
    <row r="476" spans="1:65" s="2" customFormat="1" ht="16.5" customHeight="1">
      <c r="A476" s="40"/>
      <c r="B476" s="41"/>
      <c r="C476" s="206" t="s">
        <v>640</v>
      </c>
      <c r="D476" s="206" t="s">
        <v>129</v>
      </c>
      <c r="E476" s="207" t="s">
        <v>641</v>
      </c>
      <c r="F476" s="208" t="s">
        <v>642</v>
      </c>
      <c r="G476" s="209" t="s">
        <v>179</v>
      </c>
      <c r="H476" s="210">
        <v>0.35</v>
      </c>
      <c r="I476" s="211"/>
      <c r="J476" s="212">
        <f>ROUND(I476*H476,2)</f>
        <v>0</v>
      </c>
      <c r="K476" s="208" t="s">
        <v>133</v>
      </c>
      <c r="L476" s="46"/>
      <c r="M476" s="213" t="s">
        <v>19</v>
      </c>
      <c r="N476" s="214" t="s">
        <v>43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2</v>
      </c>
      <c r="T476" s="216">
        <f>S476*H476</f>
        <v>0.7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134</v>
      </c>
      <c r="AT476" s="217" t="s">
        <v>129</v>
      </c>
      <c r="AU476" s="217" t="s">
        <v>82</v>
      </c>
      <c r="AY476" s="19" t="s">
        <v>127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80</v>
      </c>
      <c r="BK476" s="218">
        <f>ROUND(I476*H476,2)</f>
        <v>0</v>
      </c>
      <c r="BL476" s="19" t="s">
        <v>134</v>
      </c>
      <c r="BM476" s="217" t="s">
        <v>643</v>
      </c>
    </row>
    <row r="477" spans="1:47" s="2" customFormat="1" ht="12">
      <c r="A477" s="40"/>
      <c r="B477" s="41"/>
      <c r="C477" s="42"/>
      <c r="D477" s="219" t="s">
        <v>136</v>
      </c>
      <c r="E477" s="42"/>
      <c r="F477" s="220" t="s">
        <v>644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136</v>
      </c>
      <c r="AU477" s="19" t="s">
        <v>82</v>
      </c>
    </row>
    <row r="478" spans="1:51" s="13" customFormat="1" ht="12">
      <c r="A478" s="13"/>
      <c r="B478" s="224"/>
      <c r="C478" s="225"/>
      <c r="D478" s="219" t="s">
        <v>138</v>
      </c>
      <c r="E478" s="226" t="s">
        <v>19</v>
      </c>
      <c r="F478" s="227" t="s">
        <v>139</v>
      </c>
      <c r="G478" s="225"/>
      <c r="H478" s="226" t="s">
        <v>19</v>
      </c>
      <c r="I478" s="228"/>
      <c r="J478" s="225"/>
      <c r="K478" s="225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138</v>
      </c>
      <c r="AU478" s="233" t="s">
        <v>82</v>
      </c>
      <c r="AV478" s="13" t="s">
        <v>80</v>
      </c>
      <c r="AW478" s="13" t="s">
        <v>33</v>
      </c>
      <c r="AX478" s="13" t="s">
        <v>72</v>
      </c>
      <c r="AY478" s="233" t="s">
        <v>127</v>
      </c>
    </row>
    <row r="479" spans="1:51" s="13" customFormat="1" ht="12">
      <c r="A479" s="13"/>
      <c r="B479" s="224"/>
      <c r="C479" s="225"/>
      <c r="D479" s="219" t="s">
        <v>138</v>
      </c>
      <c r="E479" s="226" t="s">
        <v>19</v>
      </c>
      <c r="F479" s="227" t="s">
        <v>645</v>
      </c>
      <c r="G479" s="225"/>
      <c r="H479" s="226" t="s">
        <v>19</v>
      </c>
      <c r="I479" s="228"/>
      <c r="J479" s="225"/>
      <c r="K479" s="225"/>
      <c r="L479" s="229"/>
      <c r="M479" s="230"/>
      <c r="N479" s="231"/>
      <c r="O479" s="231"/>
      <c r="P479" s="231"/>
      <c r="Q479" s="231"/>
      <c r="R479" s="231"/>
      <c r="S479" s="231"/>
      <c r="T479" s="23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3" t="s">
        <v>138</v>
      </c>
      <c r="AU479" s="233" t="s">
        <v>82</v>
      </c>
      <c r="AV479" s="13" t="s">
        <v>80</v>
      </c>
      <c r="AW479" s="13" t="s">
        <v>33</v>
      </c>
      <c r="AX479" s="13" t="s">
        <v>72</v>
      </c>
      <c r="AY479" s="233" t="s">
        <v>127</v>
      </c>
    </row>
    <row r="480" spans="1:51" s="14" customFormat="1" ht="12">
      <c r="A480" s="14"/>
      <c r="B480" s="234"/>
      <c r="C480" s="235"/>
      <c r="D480" s="219" t="s">
        <v>138</v>
      </c>
      <c r="E480" s="236" t="s">
        <v>19</v>
      </c>
      <c r="F480" s="237" t="s">
        <v>646</v>
      </c>
      <c r="G480" s="235"/>
      <c r="H480" s="238">
        <v>0.35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4" t="s">
        <v>138</v>
      </c>
      <c r="AU480" s="244" t="s">
        <v>82</v>
      </c>
      <c r="AV480" s="14" t="s">
        <v>82</v>
      </c>
      <c r="AW480" s="14" t="s">
        <v>33</v>
      </c>
      <c r="AX480" s="14" t="s">
        <v>80</v>
      </c>
      <c r="AY480" s="244" t="s">
        <v>127</v>
      </c>
    </row>
    <row r="481" spans="1:65" s="2" customFormat="1" ht="12">
      <c r="A481" s="40"/>
      <c r="B481" s="41"/>
      <c r="C481" s="206" t="s">
        <v>647</v>
      </c>
      <c r="D481" s="206" t="s">
        <v>129</v>
      </c>
      <c r="E481" s="207" t="s">
        <v>648</v>
      </c>
      <c r="F481" s="208" t="s">
        <v>649</v>
      </c>
      <c r="G481" s="209" t="s">
        <v>179</v>
      </c>
      <c r="H481" s="210">
        <v>1.475</v>
      </c>
      <c r="I481" s="211"/>
      <c r="J481" s="212">
        <f>ROUND(I481*H481,2)</f>
        <v>0</v>
      </c>
      <c r="K481" s="208" t="s">
        <v>133</v>
      </c>
      <c r="L481" s="46"/>
      <c r="M481" s="213" t="s">
        <v>19</v>
      </c>
      <c r="N481" s="214" t="s">
        <v>43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2.2</v>
      </c>
      <c r="T481" s="216">
        <f>S481*H481</f>
        <v>3.2450000000000006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134</v>
      </c>
      <c r="AT481" s="217" t="s">
        <v>129</v>
      </c>
      <c r="AU481" s="217" t="s">
        <v>82</v>
      </c>
      <c r="AY481" s="19" t="s">
        <v>127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80</v>
      </c>
      <c r="BK481" s="218">
        <f>ROUND(I481*H481,2)</f>
        <v>0</v>
      </c>
      <c r="BL481" s="19" t="s">
        <v>134</v>
      </c>
      <c r="BM481" s="217" t="s">
        <v>650</v>
      </c>
    </row>
    <row r="482" spans="1:47" s="2" customFormat="1" ht="12">
      <c r="A482" s="40"/>
      <c r="B482" s="41"/>
      <c r="C482" s="42"/>
      <c r="D482" s="219" t="s">
        <v>136</v>
      </c>
      <c r="E482" s="42"/>
      <c r="F482" s="220" t="s">
        <v>651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136</v>
      </c>
      <c r="AU482" s="19" t="s">
        <v>82</v>
      </c>
    </row>
    <row r="483" spans="1:51" s="13" customFormat="1" ht="12">
      <c r="A483" s="13"/>
      <c r="B483" s="224"/>
      <c r="C483" s="225"/>
      <c r="D483" s="219" t="s">
        <v>138</v>
      </c>
      <c r="E483" s="226" t="s">
        <v>19</v>
      </c>
      <c r="F483" s="227" t="s">
        <v>139</v>
      </c>
      <c r="G483" s="225"/>
      <c r="H483" s="226" t="s">
        <v>19</v>
      </c>
      <c r="I483" s="228"/>
      <c r="J483" s="225"/>
      <c r="K483" s="225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138</v>
      </c>
      <c r="AU483" s="233" t="s">
        <v>82</v>
      </c>
      <c r="AV483" s="13" t="s">
        <v>80</v>
      </c>
      <c r="AW483" s="13" t="s">
        <v>33</v>
      </c>
      <c r="AX483" s="13" t="s">
        <v>72</v>
      </c>
      <c r="AY483" s="233" t="s">
        <v>127</v>
      </c>
    </row>
    <row r="484" spans="1:51" s="13" customFormat="1" ht="12">
      <c r="A484" s="13"/>
      <c r="B484" s="224"/>
      <c r="C484" s="225"/>
      <c r="D484" s="219" t="s">
        <v>138</v>
      </c>
      <c r="E484" s="226" t="s">
        <v>19</v>
      </c>
      <c r="F484" s="227" t="s">
        <v>652</v>
      </c>
      <c r="G484" s="225"/>
      <c r="H484" s="226" t="s">
        <v>19</v>
      </c>
      <c r="I484" s="228"/>
      <c r="J484" s="225"/>
      <c r="K484" s="225"/>
      <c r="L484" s="229"/>
      <c r="M484" s="230"/>
      <c r="N484" s="231"/>
      <c r="O484" s="231"/>
      <c r="P484" s="231"/>
      <c r="Q484" s="231"/>
      <c r="R484" s="231"/>
      <c r="S484" s="231"/>
      <c r="T484" s="23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3" t="s">
        <v>138</v>
      </c>
      <c r="AU484" s="233" t="s">
        <v>82</v>
      </c>
      <c r="AV484" s="13" t="s">
        <v>80</v>
      </c>
      <c r="AW484" s="13" t="s">
        <v>33</v>
      </c>
      <c r="AX484" s="13" t="s">
        <v>72</v>
      </c>
      <c r="AY484" s="233" t="s">
        <v>127</v>
      </c>
    </row>
    <row r="485" spans="1:51" s="13" customFormat="1" ht="12">
      <c r="A485" s="13"/>
      <c r="B485" s="224"/>
      <c r="C485" s="225"/>
      <c r="D485" s="219" t="s">
        <v>138</v>
      </c>
      <c r="E485" s="226" t="s">
        <v>19</v>
      </c>
      <c r="F485" s="227" t="s">
        <v>653</v>
      </c>
      <c r="G485" s="225"/>
      <c r="H485" s="226" t="s">
        <v>19</v>
      </c>
      <c r="I485" s="228"/>
      <c r="J485" s="225"/>
      <c r="K485" s="225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138</v>
      </c>
      <c r="AU485" s="233" t="s">
        <v>82</v>
      </c>
      <c r="AV485" s="13" t="s">
        <v>80</v>
      </c>
      <c r="AW485" s="13" t="s">
        <v>33</v>
      </c>
      <c r="AX485" s="13" t="s">
        <v>72</v>
      </c>
      <c r="AY485" s="233" t="s">
        <v>127</v>
      </c>
    </row>
    <row r="486" spans="1:51" s="14" customFormat="1" ht="12">
      <c r="A486" s="14"/>
      <c r="B486" s="234"/>
      <c r="C486" s="235"/>
      <c r="D486" s="219" t="s">
        <v>138</v>
      </c>
      <c r="E486" s="236" t="s">
        <v>19</v>
      </c>
      <c r="F486" s="237" t="s">
        <v>654</v>
      </c>
      <c r="G486" s="235"/>
      <c r="H486" s="238">
        <v>1.475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138</v>
      </c>
      <c r="AU486" s="244" t="s">
        <v>82</v>
      </c>
      <c r="AV486" s="14" t="s">
        <v>82</v>
      </c>
      <c r="AW486" s="14" t="s">
        <v>33</v>
      </c>
      <c r="AX486" s="14" t="s">
        <v>80</v>
      </c>
      <c r="AY486" s="244" t="s">
        <v>127</v>
      </c>
    </row>
    <row r="487" spans="1:65" s="2" customFormat="1" ht="12">
      <c r="A487" s="40"/>
      <c r="B487" s="41"/>
      <c r="C487" s="206" t="s">
        <v>655</v>
      </c>
      <c r="D487" s="206" t="s">
        <v>129</v>
      </c>
      <c r="E487" s="207" t="s">
        <v>656</v>
      </c>
      <c r="F487" s="208" t="s">
        <v>657</v>
      </c>
      <c r="G487" s="209" t="s">
        <v>132</v>
      </c>
      <c r="H487" s="210">
        <v>534</v>
      </c>
      <c r="I487" s="211"/>
      <c r="J487" s="212">
        <f>ROUND(I487*H487,2)</f>
        <v>0</v>
      </c>
      <c r="K487" s="208" t="s">
        <v>19</v>
      </c>
      <c r="L487" s="46"/>
      <c r="M487" s="213" t="s">
        <v>19</v>
      </c>
      <c r="N487" s="214" t="s">
        <v>43</v>
      </c>
      <c r="O487" s="86"/>
      <c r="P487" s="215">
        <f>O487*H487</f>
        <v>0</v>
      </c>
      <c r="Q487" s="215">
        <v>0</v>
      </c>
      <c r="R487" s="215">
        <f>Q487*H487</f>
        <v>0</v>
      </c>
      <c r="S487" s="215">
        <v>0.011</v>
      </c>
      <c r="T487" s="216">
        <f>S487*H487</f>
        <v>5.874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134</v>
      </c>
      <c r="AT487" s="217" t="s">
        <v>129</v>
      </c>
      <c r="AU487" s="217" t="s">
        <v>82</v>
      </c>
      <c r="AY487" s="19" t="s">
        <v>127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80</v>
      </c>
      <c r="BK487" s="218">
        <f>ROUND(I487*H487,2)</f>
        <v>0</v>
      </c>
      <c r="BL487" s="19" t="s">
        <v>134</v>
      </c>
      <c r="BM487" s="217" t="s">
        <v>658</v>
      </c>
    </row>
    <row r="488" spans="1:47" s="2" customFormat="1" ht="12">
      <c r="A488" s="40"/>
      <c r="B488" s="41"/>
      <c r="C488" s="42"/>
      <c r="D488" s="219" t="s">
        <v>136</v>
      </c>
      <c r="E488" s="42"/>
      <c r="F488" s="220" t="s">
        <v>657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136</v>
      </c>
      <c r="AU488" s="19" t="s">
        <v>82</v>
      </c>
    </row>
    <row r="489" spans="1:51" s="13" customFormat="1" ht="12">
      <c r="A489" s="13"/>
      <c r="B489" s="224"/>
      <c r="C489" s="225"/>
      <c r="D489" s="219" t="s">
        <v>138</v>
      </c>
      <c r="E489" s="226" t="s">
        <v>19</v>
      </c>
      <c r="F489" s="227" t="s">
        <v>139</v>
      </c>
      <c r="G489" s="225"/>
      <c r="H489" s="226" t="s">
        <v>19</v>
      </c>
      <c r="I489" s="228"/>
      <c r="J489" s="225"/>
      <c r="K489" s="225"/>
      <c r="L489" s="229"/>
      <c r="M489" s="230"/>
      <c r="N489" s="231"/>
      <c r="O489" s="231"/>
      <c r="P489" s="231"/>
      <c r="Q489" s="231"/>
      <c r="R489" s="231"/>
      <c r="S489" s="231"/>
      <c r="T489" s="23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3" t="s">
        <v>138</v>
      </c>
      <c r="AU489" s="233" t="s">
        <v>82</v>
      </c>
      <c r="AV489" s="13" t="s">
        <v>80</v>
      </c>
      <c r="AW489" s="13" t="s">
        <v>33</v>
      </c>
      <c r="AX489" s="13" t="s">
        <v>72</v>
      </c>
      <c r="AY489" s="233" t="s">
        <v>127</v>
      </c>
    </row>
    <row r="490" spans="1:51" s="14" customFormat="1" ht="12">
      <c r="A490" s="14"/>
      <c r="B490" s="234"/>
      <c r="C490" s="235"/>
      <c r="D490" s="219" t="s">
        <v>138</v>
      </c>
      <c r="E490" s="236" t="s">
        <v>19</v>
      </c>
      <c r="F490" s="237" t="s">
        <v>151</v>
      </c>
      <c r="G490" s="235"/>
      <c r="H490" s="238">
        <v>534</v>
      </c>
      <c r="I490" s="239"/>
      <c r="J490" s="235"/>
      <c r="K490" s="235"/>
      <c r="L490" s="240"/>
      <c r="M490" s="241"/>
      <c r="N490" s="242"/>
      <c r="O490" s="242"/>
      <c r="P490" s="242"/>
      <c r="Q490" s="242"/>
      <c r="R490" s="242"/>
      <c r="S490" s="242"/>
      <c r="T490" s="24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4" t="s">
        <v>138</v>
      </c>
      <c r="AU490" s="244" t="s">
        <v>82</v>
      </c>
      <c r="AV490" s="14" t="s">
        <v>82</v>
      </c>
      <c r="AW490" s="14" t="s">
        <v>33</v>
      </c>
      <c r="AX490" s="14" t="s">
        <v>80</v>
      </c>
      <c r="AY490" s="244" t="s">
        <v>127</v>
      </c>
    </row>
    <row r="491" spans="1:65" s="2" customFormat="1" ht="12">
      <c r="A491" s="40"/>
      <c r="B491" s="41"/>
      <c r="C491" s="206" t="s">
        <v>659</v>
      </c>
      <c r="D491" s="206" t="s">
        <v>129</v>
      </c>
      <c r="E491" s="207" t="s">
        <v>660</v>
      </c>
      <c r="F491" s="208" t="s">
        <v>661</v>
      </c>
      <c r="G491" s="209" t="s">
        <v>158</v>
      </c>
      <c r="H491" s="210">
        <v>16</v>
      </c>
      <c r="I491" s="211"/>
      <c r="J491" s="212">
        <f>ROUND(I491*H491,2)</f>
        <v>0</v>
      </c>
      <c r="K491" s="208" t="s">
        <v>133</v>
      </c>
      <c r="L491" s="46"/>
      <c r="M491" s="213" t="s">
        <v>19</v>
      </c>
      <c r="N491" s="214" t="s">
        <v>43</v>
      </c>
      <c r="O491" s="86"/>
      <c r="P491" s="215">
        <f>O491*H491</f>
        <v>0</v>
      </c>
      <c r="Q491" s="215">
        <v>0</v>
      </c>
      <c r="R491" s="215">
        <f>Q491*H491</f>
        <v>0</v>
      </c>
      <c r="S491" s="215">
        <v>0.9</v>
      </c>
      <c r="T491" s="216">
        <f>S491*H491</f>
        <v>14.4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134</v>
      </c>
      <c r="AT491" s="217" t="s">
        <v>129</v>
      </c>
      <c r="AU491" s="217" t="s">
        <v>82</v>
      </c>
      <c r="AY491" s="19" t="s">
        <v>127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80</v>
      </c>
      <c r="BK491" s="218">
        <f>ROUND(I491*H491,2)</f>
        <v>0</v>
      </c>
      <c r="BL491" s="19" t="s">
        <v>134</v>
      </c>
      <c r="BM491" s="217" t="s">
        <v>662</v>
      </c>
    </row>
    <row r="492" spans="1:47" s="2" customFormat="1" ht="12">
      <c r="A492" s="40"/>
      <c r="B492" s="41"/>
      <c r="C492" s="42"/>
      <c r="D492" s="219" t="s">
        <v>136</v>
      </c>
      <c r="E492" s="42"/>
      <c r="F492" s="220" t="s">
        <v>663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136</v>
      </c>
      <c r="AU492" s="19" t="s">
        <v>82</v>
      </c>
    </row>
    <row r="493" spans="1:51" s="13" customFormat="1" ht="12">
      <c r="A493" s="13"/>
      <c r="B493" s="224"/>
      <c r="C493" s="225"/>
      <c r="D493" s="219" t="s">
        <v>138</v>
      </c>
      <c r="E493" s="226" t="s">
        <v>19</v>
      </c>
      <c r="F493" s="227" t="s">
        <v>139</v>
      </c>
      <c r="G493" s="225"/>
      <c r="H493" s="226" t="s">
        <v>19</v>
      </c>
      <c r="I493" s="228"/>
      <c r="J493" s="225"/>
      <c r="K493" s="225"/>
      <c r="L493" s="229"/>
      <c r="M493" s="230"/>
      <c r="N493" s="231"/>
      <c r="O493" s="231"/>
      <c r="P493" s="231"/>
      <c r="Q493" s="231"/>
      <c r="R493" s="231"/>
      <c r="S493" s="231"/>
      <c r="T493" s="23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3" t="s">
        <v>138</v>
      </c>
      <c r="AU493" s="233" t="s">
        <v>82</v>
      </c>
      <c r="AV493" s="13" t="s">
        <v>80</v>
      </c>
      <c r="AW493" s="13" t="s">
        <v>33</v>
      </c>
      <c r="AX493" s="13" t="s">
        <v>72</v>
      </c>
      <c r="AY493" s="233" t="s">
        <v>127</v>
      </c>
    </row>
    <row r="494" spans="1:51" s="14" customFormat="1" ht="12">
      <c r="A494" s="14"/>
      <c r="B494" s="234"/>
      <c r="C494" s="235"/>
      <c r="D494" s="219" t="s">
        <v>138</v>
      </c>
      <c r="E494" s="236" t="s">
        <v>19</v>
      </c>
      <c r="F494" s="237" t="s">
        <v>606</v>
      </c>
      <c r="G494" s="235"/>
      <c r="H494" s="238">
        <v>16</v>
      </c>
      <c r="I494" s="239"/>
      <c r="J494" s="235"/>
      <c r="K494" s="235"/>
      <c r="L494" s="240"/>
      <c r="M494" s="241"/>
      <c r="N494" s="242"/>
      <c r="O494" s="242"/>
      <c r="P494" s="242"/>
      <c r="Q494" s="242"/>
      <c r="R494" s="242"/>
      <c r="S494" s="242"/>
      <c r="T494" s="24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4" t="s">
        <v>138</v>
      </c>
      <c r="AU494" s="244" t="s">
        <v>82</v>
      </c>
      <c r="AV494" s="14" t="s">
        <v>82</v>
      </c>
      <c r="AW494" s="14" t="s">
        <v>33</v>
      </c>
      <c r="AX494" s="14" t="s">
        <v>80</v>
      </c>
      <c r="AY494" s="244" t="s">
        <v>127</v>
      </c>
    </row>
    <row r="495" spans="1:65" s="2" customFormat="1" ht="12">
      <c r="A495" s="40"/>
      <c r="B495" s="41"/>
      <c r="C495" s="206" t="s">
        <v>664</v>
      </c>
      <c r="D495" s="206" t="s">
        <v>129</v>
      </c>
      <c r="E495" s="207" t="s">
        <v>665</v>
      </c>
      <c r="F495" s="208" t="s">
        <v>666</v>
      </c>
      <c r="G495" s="209" t="s">
        <v>336</v>
      </c>
      <c r="H495" s="210">
        <v>2</v>
      </c>
      <c r="I495" s="211"/>
      <c r="J495" s="212">
        <f>ROUND(I495*H495,2)</f>
        <v>0</v>
      </c>
      <c r="K495" s="208" t="s">
        <v>133</v>
      </c>
      <c r="L495" s="46"/>
      <c r="M495" s="213" t="s">
        <v>19</v>
      </c>
      <c r="N495" s="214" t="s">
        <v>43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0.008</v>
      </c>
      <c r="T495" s="216">
        <f>S495*H495</f>
        <v>0.016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134</v>
      </c>
      <c r="AT495" s="217" t="s">
        <v>129</v>
      </c>
      <c r="AU495" s="217" t="s">
        <v>82</v>
      </c>
      <c r="AY495" s="19" t="s">
        <v>127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80</v>
      </c>
      <c r="BK495" s="218">
        <f>ROUND(I495*H495,2)</f>
        <v>0</v>
      </c>
      <c r="BL495" s="19" t="s">
        <v>134</v>
      </c>
      <c r="BM495" s="217" t="s">
        <v>667</v>
      </c>
    </row>
    <row r="496" spans="1:47" s="2" customFormat="1" ht="12">
      <c r="A496" s="40"/>
      <c r="B496" s="41"/>
      <c r="C496" s="42"/>
      <c r="D496" s="219" t="s">
        <v>136</v>
      </c>
      <c r="E496" s="42"/>
      <c r="F496" s="220" t="s">
        <v>668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136</v>
      </c>
      <c r="AU496" s="19" t="s">
        <v>82</v>
      </c>
    </row>
    <row r="497" spans="1:51" s="13" customFormat="1" ht="12">
      <c r="A497" s="13"/>
      <c r="B497" s="224"/>
      <c r="C497" s="225"/>
      <c r="D497" s="219" t="s">
        <v>138</v>
      </c>
      <c r="E497" s="226" t="s">
        <v>19</v>
      </c>
      <c r="F497" s="227" t="s">
        <v>415</v>
      </c>
      <c r="G497" s="225"/>
      <c r="H497" s="226" t="s">
        <v>19</v>
      </c>
      <c r="I497" s="228"/>
      <c r="J497" s="225"/>
      <c r="K497" s="225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138</v>
      </c>
      <c r="AU497" s="233" t="s">
        <v>82</v>
      </c>
      <c r="AV497" s="13" t="s">
        <v>80</v>
      </c>
      <c r="AW497" s="13" t="s">
        <v>33</v>
      </c>
      <c r="AX497" s="13" t="s">
        <v>72</v>
      </c>
      <c r="AY497" s="233" t="s">
        <v>127</v>
      </c>
    </row>
    <row r="498" spans="1:51" s="14" customFormat="1" ht="12">
      <c r="A498" s="14"/>
      <c r="B498" s="234"/>
      <c r="C498" s="235"/>
      <c r="D498" s="219" t="s">
        <v>138</v>
      </c>
      <c r="E498" s="236" t="s">
        <v>19</v>
      </c>
      <c r="F498" s="237" t="s">
        <v>669</v>
      </c>
      <c r="G498" s="235"/>
      <c r="H498" s="238">
        <v>2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138</v>
      </c>
      <c r="AU498" s="244" t="s">
        <v>82</v>
      </c>
      <c r="AV498" s="14" t="s">
        <v>82</v>
      </c>
      <c r="AW498" s="14" t="s">
        <v>33</v>
      </c>
      <c r="AX498" s="14" t="s">
        <v>80</v>
      </c>
      <c r="AY498" s="244" t="s">
        <v>127</v>
      </c>
    </row>
    <row r="499" spans="1:65" s="2" customFormat="1" ht="33" customHeight="1">
      <c r="A499" s="40"/>
      <c r="B499" s="41"/>
      <c r="C499" s="206" t="s">
        <v>670</v>
      </c>
      <c r="D499" s="206" t="s">
        <v>129</v>
      </c>
      <c r="E499" s="207" t="s">
        <v>671</v>
      </c>
      <c r="F499" s="208" t="s">
        <v>672</v>
      </c>
      <c r="G499" s="209" t="s">
        <v>336</v>
      </c>
      <c r="H499" s="210">
        <v>1</v>
      </c>
      <c r="I499" s="211"/>
      <c r="J499" s="212">
        <f>ROUND(I499*H499,2)</f>
        <v>0</v>
      </c>
      <c r="K499" s="208" t="s">
        <v>19</v>
      </c>
      <c r="L499" s="46"/>
      <c r="M499" s="213" t="s">
        <v>19</v>
      </c>
      <c r="N499" s="214" t="s">
        <v>43</v>
      </c>
      <c r="O499" s="86"/>
      <c r="P499" s="215">
        <f>O499*H499</f>
        <v>0</v>
      </c>
      <c r="Q499" s="215">
        <v>0</v>
      </c>
      <c r="R499" s="215">
        <f>Q499*H499</f>
        <v>0</v>
      </c>
      <c r="S499" s="215">
        <v>0.008</v>
      </c>
      <c r="T499" s="216">
        <f>S499*H499</f>
        <v>0.008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134</v>
      </c>
      <c r="AT499" s="217" t="s">
        <v>129</v>
      </c>
      <c r="AU499" s="217" t="s">
        <v>82</v>
      </c>
      <c r="AY499" s="19" t="s">
        <v>127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9" t="s">
        <v>80</v>
      </c>
      <c r="BK499" s="218">
        <f>ROUND(I499*H499,2)</f>
        <v>0</v>
      </c>
      <c r="BL499" s="19" t="s">
        <v>134</v>
      </c>
      <c r="BM499" s="217" t="s">
        <v>673</v>
      </c>
    </row>
    <row r="500" spans="1:47" s="2" customFormat="1" ht="12">
      <c r="A500" s="40"/>
      <c r="B500" s="41"/>
      <c r="C500" s="42"/>
      <c r="D500" s="219" t="s">
        <v>136</v>
      </c>
      <c r="E500" s="42"/>
      <c r="F500" s="220" t="s">
        <v>672</v>
      </c>
      <c r="G500" s="42"/>
      <c r="H500" s="42"/>
      <c r="I500" s="221"/>
      <c r="J500" s="42"/>
      <c r="K500" s="42"/>
      <c r="L500" s="46"/>
      <c r="M500" s="222"/>
      <c r="N500" s="22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136</v>
      </c>
      <c r="AU500" s="19" t="s">
        <v>82</v>
      </c>
    </row>
    <row r="501" spans="1:47" s="2" customFormat="1" ht="12">
      <c r="A501" s="40"/>
      <c r="B501" s="41"/>
      <c r="C501" s="42"/>
      <c r="D501" s="219" t="s">
        <v>261</v>
      </c>
      <c r="E501" s="42"/>
      <c r="F501" s="266" t="s">
        <v>674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261</v>
      </c>
      <c r="AU501" s="19" t="s">
        <v>82</v>
      </c>
    </row>
    <row r="502" spans="1:51" s="13" customFormat="1" ht="12">
      <c r="A502" s="13"/>
      <c r="B502" s="224"/>
      <c r="C502" s="225"/>
      <c r="D502" s="219" t="s">
        <v>138</v>
      </c>
      <c r="E502" s="226" t="s">
        <v>19</v>
      </c>
      <c r="F502" s="227" t="s">
        <v>415</v>
      </c>
      <c r="G502" s="225"/>
      <c r="H502" s="226" t="s">
        <v>19</v>
      </c>
      <c r="I502" s="228"/>
      <c r="J502" s="225"/>
      <c r="K502" s="225"/>
      <c r="L502" s="229"/>
      <c r="M502" s="230"/>
      <c r="N502" s="231"/>
      <c r="O502" s="231"/>
      <c r="P502" s="231"/>
      <c r="Q502" s="231"/>
      <c r="R502" s="231"/>
      <c r="S502" s="231"/>
      <c r="T502" s="23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3" t="s">
        <v>138</v>
      </c>
      <c r="AU502" s="233" t="s">
        <v>82</v>
      </c>
      <c r="AV502" s="13" t="s">
        <v>80</v>
      </c>
      <c r="AW502" s="13" t="s">
        <v>33</v>
      </c>
      <c r="AX502" s="13" t="s">
        <v>72</v>
      </c>
      <c r="AY502" s="233" t="s">
        <v>127</v>
      </c>
    </row>
    <row r="503" spans="1:51" s="14" customFormat="1" ht="12">
      <c r="A503" s="14"/>
      <c r="B503" s="234"/>
      <c r="C503" s="235"/>
      <c r="D503" s="219" t="s">
        <v>138</v>
      </c>
      <c r="E503" s="236" t="s">
        <v>19</v>
      </c>
      <c r="F503" s="237" t="s">
        <v>675</v>
      </c>
      <c r="G503" s="235"/>
      <c r="H503" s="238">
        <v>1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4" t="s">
        <v>138</v>
      </c>
      <c r="AU503" s="244" t="s">
        <v>82</v>
      </c>
      <c r="AV503" s="14" t="s">
        <v>82</v>
      </c>
      <c r="AW503" s="14" t="s">
        <v>33</v>
      </c>
      <c r="AX503" s="14" t="s">
        <v>80</v>
      </c>
      <c r="AY503" s="244" t="s">
        <v>127</v>
      </c>
    </row>
    <row r="504" spans="1:65" s="2" customFormat="1" ht="12">
      <c r="A504" s="40"/>
      <c r="B504" s="41"/>
      <c r="C504" s="206" t="s">
        <v>676</v>
      </c>
      <c r="D504" s="206" t="s">
        <v>129</v>
      </c>
      <c r="E504" s="207" t="s">
        <v>677</v>
      </c>
      <c r="F504" s="208" t="s">
        <v>678</v>
      </c>
      <c r="G504" s="209" t="s">
        <v>158</v>
      </c>
      <c r="H504" s="210">
        <v>100.6</v>
      </c>
      <c r="I504" s="211"/>
      <c r="J504" s="212">
        <f>ROUND(I504*H504,2)</f>
        <v>0</v>
      </c>
      <c r="K504" s="208" t="s">
        <v>19</v>
      </c>
      <c r="L504" s="46"/>
      <c r="M504" s="213" t="s">
        <v>19</v>
      </c>
      <c r="N504" s="214" t="s">
        <v>43</v>
      </c>
      <c r="O504" s="86"/>
      <c r="P504" s="215">
        <f>O504*H504</f>
        <v>0</v>
      </c>
      <c r="Q504" s="215">
        <v>0</v>
      </c>
      <c r="R504" s="215">
        <f>Q504*H504</f>
        <v>0</v>
      </c>
      <c r="S504" s="215">
        <v>0.00348</v>
      </c>
      <c r="T504" s="216">
        <f>S504*H504</f>
        <v>0.35008799999999995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134</v>
      </c>
      <c r="AT504" s="217" t="s">
        <v>129</v>
      </c>
      <c r="AU504" s="217" t="s">
        <v>82</v>
      </c>
      <c r="AY504" s="19" t="s">
        <v>127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80</v>
      </c>
      <c r="BK504" s="218">
        <f>ROUND(I504*H504,2)</f>
        <v>0</v>
      </c>
      <c r="BL504" s="19" t="s">
        <v>134</v>
      </c>
      <c r="BM504" s="217" t="s">
        <v>679</v>
      </c>
    </row>
    <row r="505" spans="1:47" s="2" customFormat="1" ht="12">
      <c r="A505" s="40"/>
      <c r="B505" s="41"/>
      <c r="C505" s="42"/>
      <c r="D505" s="219" t="s">
        <v>136</v>
      </c>
      <c r="E505" s="42"/>
      <c r="F505" s="220" t="s">
        <v>680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136</v>
      </c>
      <c r="AU505" s="19" t="s">
        <v>82</v>
      </c>
    </row>
    <row r="506" spans="1:47" s="2" customFormat="1" ht="12">
      <c r="A506" s="40"/>
      <c r="B506" s="41"/>
      <c r="C506" s="42"/>
      <c r="D506" s="219" t="s">
        <v>261</v>
      </c>
      <c r="E506" s="42"/>
      <c r="F506" s="266" t="s">
        <v>681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261</v>
      </c>
      <c r="AU506" s="19" t="s">
        <v>82</v>
      </c>
    </row>
    <row r="507" spans="1:51" s="13" customFormat="1" ht="12">
      <c r="A507" s="13"/>
      <c r="B507" s="224"/>
      <c r="C507" s="225"/>
      <c r="D507" s="219" t="s">
        <v>138</v>
      </c>
      <c r="E507" s="226" t="s">
        <v>19</v>
      </c>
      <c r="F507" s="227" t="s">
        <v>415</v>
      </c>
      <c r="G507" s="225"/>
      <c r="H507" s="226" t="s">
        <v>19</v>
      </c>
      <c r="I507" s="228"/>
      <c r="J507" s="225"/>
      <c r="K507" s="225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138</v>
      </c>
      <c r="AU507" s="233" t="s">
        <v>82</v>
      </c>
      <c r="AV507" s="13" t="s">
        <v>80</v>
      </c>
      <c r="AW507" s="13" t="s">
        <v>33</v>
      </c>
      <c r="AX507" s="13" t="s">
        <v>72</v>
      </c>
      <c r="AY507" s="233" t="s">
        <v>127</v>
      </c>
    </row>
    <row r="508" spans="1:51" s="14" customFormat="1" ht="12">
      <c r="A508" s="14"/>
      <c r="B508" s="234"/>
      <c r="C508" s="235"/>
      <c r="D508" s="219" t="s">
        <v>138</v>
      </c>
      <c r="E508" s="236" t="s">
        <v>19</v>
      </c>
      <c r="F508" s="237" t="s">
        <v>416</v>
      </c>
      <c r="G508" s="235"/>
      <c r="H508" s="238">
        <v>33.8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138</v>
      </c>
      <c r="AU508" s="244" t="s">
        <v>82</v>
      </c>
      <c r="AV508" s="14" t="s">
        <v>82</v>
      </c>
      <c r="AW508" s="14" t="s">
        <v>33</v>
      </c>
      <c r="AX508" s="14" t="s">
        <v>72</v>
      </c>
      <c r="AY508" s="244" t="s">
        <v>127</v>
      </c>
    </row>
    <row r="509" spans="1:51" s="14" customFormat="1" ht="12">
      <c r="A509" s="14"/>
      <c r="B509" s="234"/>
      <c r="C509" s="235"/>
      <c r="D509" s="219" t="s">
        <v>138</v>
      </c>
      <c r="E509" s="236" t="s">
        <v>19</v>
      </c>
      <c r="F509" s="237" t="s">
        <v>417</v>
      </c>
      <c r="G509" s="235"/>
      <c r="H509" s="238">
        <v>33.8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4" t="s">
        <v>138</v>
      </c>
      <c r="AU509" s="244" t="s">
        <v>82</v>
      </c>
      <c r="AV509" s="14" t="s">
        <v>82</v>
      </c>
      <c r="AW509" s="14" t="s">
        <v>33</v>
      </c>
      <c r="AX509" s="14" t="s">
        <v>72</v>
      </c>
      <c r="AY509" s="244" t="s">
        <v>127</v>
      </c>
    </row>
    <row r="510" spans="1:51" s="14" customFormat="1" ht="12">
      <c r="A510" s="14"/>
      <c r="B510" s="234"/>
      <c r="C510" s="235"/>
      <c r="D510" s="219" t="s">
        <v>138</v>
      </c>
      <c r="E510" s="236" t="s">
        <v>19</v>
      </c>
      <c r="F510" s="237" t="s">
        <v>418</v>
      </c>
      <c r="G510" s="235"/>
      <c r="H510" s="238">
        <v>16.5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4" t="s">
        <v>138</v>
      </c>
      <c r="AU510" s="244" t="s">
        <v>82</v>
      </c>
      <c r="AV510" s="14" t="s">
        <v>82</v>
      </c>
      <c r="AW510" s="14" t="s">
        <v>33</v>
      </c>
      <c r="AX510" s="14" t="s">
        <v>72</v>
      </c>
      <c r="AY510" s="244" t="s">
        <v>127</v>
      </c>
    </row>
    <row r="511" spans="1:51" s="14" customFormat="1" ht="12">
      <c r="A511" s="14"/>
      <c r="B511" s="234"/>
      <c r="C511" s="235"/>
      <c r="D511" s="219" t="s">
        <v>138</v>
      </c>
      <c r="E511" s="236" t="s">
        <v>19</v>
      </c>
      <c r="F511" s="237" t="s">
        <v>419</v>
      </c>
      <c r="G511" s="235"/>
      <c r="H511" s="238">
        <v>16.5</v>
      </c>
      <c r="I511" s="239"/>
      <c r="J511" s="235"/>
      <c r="K511" s="235"/>
      <c r="L511" s="240"/>
      <c r="M511" s="241"/>
      <c r="N511" s="242"/>
      <c r="O511" s="242"/>
      <c r="P511" s="242"/>
      <c r="Q511" s="242"/>
      <c r="R511" s="242"/>
      <c r="S511" s="242"/>
      <c r="T511" s="24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4" t="s">
        <v>138</v>
      </c>
      <c r="AU511" s="244" t="s">
        <v>82</v>
      </c>
      <c r="AV511" s="14" t="s">
        <v>82</v>
      </c>
      <c r="AW511" s="14" t="s">
        <v>33</v>
      </c>
      <c r="AX511" s="14" t="s">
        <v>72</v>
      </c>
      <c r="AY511" s="244" t="s">
        <v>127</v>
      </c>
    </row>
    <row r="512" spans="1:51" s="15" customFormat="1" ht="12">
      <c r="A512" s="15"/>
      <c r="B512" s="245"/>
      <c r="C512" s="246"/>
      <c r="D512" s="219" t="s">
        <v>138</v>
      </c>
      <c r="E512" s="247" t="s">
        <v>19</v>
      </c>
      <c r="F512" s="248" t="s">
        <v>175</v>
      </c>
      <c r="G512" s="246"/>
      <c r="H512" s="249">
        <v>100.6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5" t="s">
        <v>138</v>
      </c>
      <c r="AU512" s="255" t="s">
        <v>82</v>
      </c>
      <c r="AV512" s="15" t="s">
        <v>134</v>
      </c>
      <c r="AW512" s="15" t="s">
        <v>33</v>
      </c>
      <c r="AX512" s="15" t="s">
        <v>80</v>
      </c>
      <c r="AY512" s="255" t="s">
        <v>127</v>
      </c>
    </row>
    <row r="513" spans="1:65" s="2" customFormat="1" ht="21.75" customHeight="1">
      <c r="A513" s="40"/>
      <c r="B513" s="41"/>
      <c r="C513" s="206" t="s">
        <v>682</v>
      </c>
      <c r="D513" s="206" t="s">
        <v>129</v>
      </c>
      <c r="E513" s="207" t="s">
        <v>683</v>
      </c>
      <c r="F513" s="208" t="s">
        <v>684</v>
      </c>
      <c r="G513" s="209" t="s">
        <v>336</v>
      </c>
      <c r="H513" s="210">
        <v>3</v>
      </c>
      <c r="I513" s="211"/>
      <c r="J513" s="212">
        <f>ROUND(I513*H513,2)</f>
        <v>0</v>
      </c>
      <c r="K513" s="208" t="s">
        <v>133</v>
      </c>
      <c r="L513" s="46"/>
      <c r="M513" s="213" t="s">
        <v>19</v>
      </c>
      <c r="N513" s="214" t="s">
        <v>43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0.21</v>
      </c>
      <c r="T513" s="216">
        <f>S513*H513</f>
        <v>0.63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134</v>
      </c>
      <c r="AT513" s="217" t="s">
        <v>129</v>
      </c>
      <c r="AU513" s="217" t="s">
        <v>82</v>
      </c>
      <c r="AY513" s="19" t="s">
        <v>127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80</v>
      </c>
      <c r="BK513" s="218">
        <f>ROUND(I513*H513,2)</f>
        <v>0</v>
      </c>
      <c r="BL513" s="19" t="s">
        <v>134</v>
      </c>
      <c r="BM513" s="217" t="s">
        <v>685</v>
      </c>
    </row>
    <row r="514" spans="1:47" s="2" customFormat="1" ht="12">
      <c r="A514" s="40"/>
      <c r="B514" s="41"/>
      <c r="C514" s="42"/>
      <c r="D514" s="219" t="s">
        <v>136</v>
      </c>
      <c r="E514" s="42"/>
      <c r="F514" s="220" t="s">
        <v>686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136</v>
      </c>
      <c r="AU514" s="19" t="s">
        <v>82</v>
      </c>
    </row>
    <row r="515" spans="1:51" s="13" customFormat="1" ht="12">
      <c r="A515" s="13"/>
      <c r="B515" s="224"/>
      <c r="C515" s="225"/>
      <c r="D515" s="219" t="s">
        <v>138</v>
      </c>
      <c r="E515" s="226" t="s">
        <v>19</v>
      </c>
      <c r="F515" s="227" t="s">
        <v>415</v>
      </c>
      <c r="G515" s="225"/>
      <c r="H515" s="226" t="s">
        <v>19</v>
      </c>
      <c r="I515" s="228"/>
      <c r="J515" s="225"/>
      <c r="K515" s="225"/>
      <c r="L515" s="229"/>
      <c r="M515" s="230"/>
      <c r="N515" s="231"/>
      <c r="O515" s="231"/>
      <c r="P515" s="231"/>
      <c r="Q515" s="231"/>
      <c r="R515" s="231"/>
      <c r="S515" s="231"/>
      <c r="T515" s="23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3" t="s">
        <v>138</v>
      </c>
      <c r="AU515" s="233" t="s">
        <v>82</v>
      </c>
      <c r="AV515" s="13" t="s">
        <v>80</v>
      </c>
      <c r="AW515" s="13" t="s">
        <v>33</v>
      </c>
      <c r="AX515" s="13" t="s">
        <v>72</v>
      </c>
      <c r="AY515" s="233" t="s">
        <v>127</v>
      </c>
    </row>
    <row r="516" spans="1:51" s="14" customFormat="1" ht="12">
      <c r="A516" s="14"/>
      <c r="B516" s="234"/>
      <c r="C516" s="235"/>
      <c r="D516" s="219" t="s">
        <v>138</v>
      </c>
      <c r="E516" s="236" t="s">
        <v>19</v>
      </c>
      <c r="F516" s="237" t="s">
        <v>687</v>
      </c>
      <c r="G516" s="235"/>
      <c r="H516" s="238">
        <v>1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4" t="s">
        <v>138</v>
      </c>
      <c r="AU516" s="244" t="s">
        <v>82</v>
      </c>
      <c r="AV516" s="14" t="s">
        <v>82</v>
      </c>
      <c r="AW516" s="14" t="s">
        <v>33</v>
      </c>
      <c r="AX516" s="14" t="s">
        <v>72</v>
      </c>
      <c r="AY516" s="244" t="s">
        <v>127</v>
      </c>
    </row>
    <row r="517" spans="1:51" s="14" customFormat="1" ht="12">
      <c r="A517" s="14"/>
      <c r="B517" s="234"/>
      <c r="C517" s="235"/>
      <c r="D517" s="219" t="s">
        <v>138</v>
      </c>
      <c r="E517" s="236" t="s">
        <v>19</v>
      </c>
      <c r="F517" s="237" t="s">
        <v>688</v>
      </c>
      <c r="G517" s="235"/>
      <c r="H517" s="238">
        <v>1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4" t="s">
        <v>138</v>
      </c>
      <c r="AU517" s="244" t="s">
        <v>82</v>
      </c>
      <c r="AV517" s="14" t="s">
        <v>82</v>
      </c>
      <c r="AW517" s="14" t="s">
        <v>33</v>
      </c>
      <c r="AX517" s="14" t="s">
        <v>72</v>
      </c>
      <c r="AY517" s="244" t="s">
        <v>127</v>
      </c>
    </row>
    <row r="518" spans="1:51" s="14" customFormat="1" ht="12">
      <c r="A518" s="14"/>
      <c r="B518" s="234"/>
      <c r="C518" s="235"/>
      <c r="D518" s="219" t="s">
        <v>138</v>
      </c>
      <c r="E518" s="236" t="s">
        <v>19</v>
      </c>
      <c r="F518" s="237" t="s">
        <v>689</v>
      </c>
      <c r="G518" s="235"/>
      <c r="H518" s="238">
        <v>1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4" t="s">
        <v>138</v>
      </c>
      <c r="AU518" s="244" t="s">
        <v>82</v>
      </c>
      <c r="AV518" s="14" t="s">
        <v>82</v>
      </c>
      <c r="AW518" s="14" t="s">
        <v>33</v>
      </c>
      <c r="AX518" s="14" t="s">
        <v>72</v>
      </c>
      <c r="AY518" s="244" t="s">
        <v>127</v>
      </c>
    </row>
    <row r="519" spans="1:51" s="15" customFormat="1" ht="12">
      <c r="A519" s="15"/>
      <c r="B519" s="245"/>
      <c r="C519" s="246"/>
      <c r="D519" s="219" t="s">
        <v>138</v>
      </c>
      <c r="E519" s="247" t="s">
        <v>19</v>
      </c>
      <c r="F519" s="248" t="s">
        <v>175</v>
      </c>
      <c r="G519" s="246"/>
      <c r="H519" s="249">
        <v>3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5" t="s">
        <v>138</v>
      </c>
      <c r="AU519" s="255" t="s">
        <v>82</v>
      </c>
      <c r="AV519" s="15" t="s">
        <v>134</v>
      </c>
      <c r="AW519" s="15" t="s">
        <v>33</v>
      </c>
      <c r="AX519" s="15" t="s">
        <v>80</v>
      </c>
      <c r="AY519" s="255" t="s">
        <v>127</v>
      </c>
    </row>
    <row r="520" spans="1:65" s="2" customFormat="1" ht="12">
      <c r="A520" s="40"/>
      <c r="B520" s="41"/>
      <c r="C520" s="206" t="s">
        <v>690</v>
      </c>
      <c r="D520" s="206" t="s">
        <v>129</v>
      </c>
      <c r="E520" s="207" t="s">
        <v>691</v>
      </c>
      <c r="F520" s="208" t="s">
        <v>692</v>
      </c>
      <c r="G520" s="209" t="s">
        <v>158</v>
      </c>
      <c r="H520" s="210">
        <v>9.031</v>
      </c>
      <c r="I520" s="211"/>
      <c r="J520" s="212">
        <f>ROUND(I520*H520,2)</f>
        <v>0</v>
      </c>
      <c r="K520" s="208" t="s">
        <v>19</v>
      </c>
      <c r="L520" s="46"/>
      <c r="M520" s="213" t="s">
        <v>19</v>
      </c>
      <c r="N520" s="214" t="s">
        <v>43</v>
      </c>
      <c r="O520" s="86"/>
      <c r="P520" s="215">
        <f>O520*H520</f>
        <v>0</v>
      </c>
      <c r="Q520" s="215">
        <v>0</v>
      </c>
      <c r="R520" s="215">
        <f>Q520*H520</f>
        <v>0</v>
      </c>
      <c r="S520" s="215">
        <v>0.176</v>
      </c>
      <c r="T520" s="216">
        <f>S520*H520</f>
        <v>1.589456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134</v>
      </c>
      <c r="AT520" s="217" t="s">
        <v>129</v>
      </c>
      <c r="AU520" s="217" t="s">
        <v>82</v>
      </c>
      <c r="AY520" s="19" t="s">
        <v>127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80</v>
      </c>
      <c r="BK520" s="218">
        <f>ROUND(I520*H520,2)</f>
        <v>0</v>
      </c>
      <c r="BL520" s="19" t="s">
        <v>134</v>
      </c>
      <c r="BM520" s="217" t="s">
        <v>693</v>
      </c>
    </row>
    <row r="521" spans="1:47" s="2" customFormat="1" ht="12">
      <c r="A521" s="40"/>
      <c r="B521" s="41"/>
      <c r="C521" s="42"/>
      <c r="D521" s="219" t="s">
        <v>136</v>
      </c>
      <c r="E521" s="42"/>
      <c r="F521" s="220" t="s">
        <v>692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136</v>
      </c>
      <c r="AU521" s="19" t="s">
        <v>82</v>
      </c>
    </row>
    <row r="522" spans="1:51" s="13" customFormat="1" ht="12">
      <c r="A522" s="13"/>
      <c r="B522" s="224"/>
      <c r="C522" s="225"/>
      <c r="D522" s="219" t="s">
        <v>138</v>
      </c>
      <c r="E522" s="226" t="s">
        <v>19</v>
      </c>
      <c r="F522" s="227" t="s">
        <v>415</v>
      </c>
      <c r="G522" s="225"/>
      <c r="H522" s="226" t="s">
        <v>19</v>
      </c>
      <c r="I522" s="228"/>
      <c r="J522" s="225"/>
      <c r="K522" s="225"/>
      <c r="L522" s="229"/>
      <c r="M522" s="230"/>
      <c r="N522" s="231"/>
      <c r="O522" s="231"/>
      <c r="P522" s="231"/>
      <c r="Q522" s="231"/>
      <c r="R522" s="231"/>
      <c r="S522" s="231"/>
      <c r="T522" s="23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3" t="s">
        <v>138</v>
      </c>
      <c r="AU522" s="233" t="s">
        <v>82</v>
      </c>
      <c r="AV522" s="13" t="s">
        <v>80</v>
      </c>
      <c r="AW522" s="13" t="s">
        <v>33</v>
      </c>
      <c r="AX522" s="13" t="s">
        <v>72</v>
      </c>
      <c r="AY522" s="233" t="s">
        <v>127</v>
      </c>
    </row>
    <row r="523" spans="1:51" s="14" customFormat="1" ht="12">
      <c r="A523" s="14"/>
      <c r="B523" s="234"/>
      <c r="C523" s="235"/>
      <c r="D523" s="219" t="s">
        <v>138</v>
      </c>
      <c r="E523" s="236" t="s">
        <v>19</v>
      </c>
      <c r="F523" s="237" t="s">
        <v>555</v>
      </c>
      <c r="G523" s="235"/>
      <c r="H523" s="238">
        <v>18.755</v>
      </c>
      <c r="I523" s="239"/>
      <c r="J523" s="235"/>
      <c r="K523" s="235"/>
      <c r="L523" s="240"/>
      <c r="M523" s="241"/>
      <c r="N523" s="242"/>
      <c r="O523" s="242"/>
      <c r="P523" s="242"/>
      <c r="Q523" s="242"/>
      <c r="R523" s="242"/>
      <c r="S523" s="242"/>
      <c r="T523" s="24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4" t="s">
        <v>138</v>
      </c>
      <c r="AU523" s="244" t="s">
        <v>82</v>
      </c>
      <c r="AV523" s="14" t="s">
        <v>82</v>
      </c>
      <c r="AW523" s="14" t="s">
        <v>33</v>
      </c>
      <c r="AX523" s="14" t="s">
        <v>72</v>
      </c>
      <c r="AY523" s="244" t="s">
        <v>127</v>
      </c>
    </row>
    <row r="524" spans="1:51" s="14" customFormat="1" ht="12">
      <c r="A524" s="14"/>
      <c r="B524" s="234"/>
      <c r="C524" s="235"/>
      <c r="D524" s="219" t="s">
        <v>138</v>
      </c>
      <c r="E524" s="236" t="s">
        <v>19</v>
      </c>
      <c r="F524" s="237" t="s">
        <v>556</v>
      </c>
      <c r="G524" s="235"/>
      <c r="H524" s="238">
        <v>26.4</v>
      </c>
      <c r="I524" s="239"/>
      <c r="J524" s="235"/>
      <c r="K524" s="235"/>
      <c r="L524" s="240"/>
      <c r="M524" s="241"/>
      <c r="N524" s="242"/>
      <c r="O524" s="242"/>
      <c r="P524" s="242"/>
      <c r="Q524" s="242"/>
      <c r="R524" s="242"/>
      <c r="S524" s="242"/>
      <c r="T524" s="24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4" t="s">
        <v>138</v>
      </c>
      <c r="AU524" s="244" t="s">
        <v>82</v>
      </c>
      <c r="AV524" s="14" t="s">
        <v>82</v>
      </c>
      <c r="AW524" s="14" t="s">
        <v>33</v>
      </c>
      <c r="AX524" s="14" t="s">
        <v>72</v>
      </c>
      <c r="AY524" s="244" t="s">
        <v>127</v>
      </c>
    </row>
    <row r="525" spans="1:51" s="15" customFormat="1" ht="12">
      <c r="A525" s="15"/>
      <c r="B525" s="245"/>
      <c r="C525" s="246"/>
      <c r="D525" s="219" t="s">
        <v>138</v>
      </c>
      <c r="E525" s="247" t="s">
        <v>19</v>
      </c>
      <c r="F525" s="248" t="s">
        <v>175</v>
      </c>
      <c r="G525" s="246"/>
      <c r="H525" s="249">
        <v>45.155</v>
      </c>
      <c r="I525" s="250"/>
      <c r="J525" s="246"/>
      <c r="K525" s="246"/>
      <c r="L525" s="251"/>
      <c r="M525" s="252"/>
      <c r="N525" s="253"/>
      <c r="O525" s="253"/>
      <c r="P525" s="253"/>
      <c r="Q525" s="253"/>
      <c r="R525" s="253"/>
      <c r="S525" s="253"/>
      <c r="T525" s="254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55" t="s">
        <v>138</v>
      </c>
      <c r="AU525" s="255" t="s">
        <v>82</v>
      </c>
      <c r="AV525" s="15" t="s">
        <v>134</v>
      </c>
      <c r="AW525" s="15" t="s">
        <v>33</v>
      </c>
      <c r="AX525" s="15" t="s">
        <v>72</v>
      </c>
      <c r="AY525" s="255" t="s">
        <v>127</v>
      </c>
    </row>
    <row r="526" spans="1:51" s="14" customFormat="1" ht="12">
      <c r="A526" s="14"/>
      <c r="B526" s="234"/>
      <c r="C526" s="235"/>
      <c r="D526" s="219" t="s">
        <v>138</v>
      </c>
      <c r="E526" s="236" t="s">
        <v>19</v>
      </c>
      <c r="F526" s="237" t="s">
        <v>557</v>
      </c>
      <c r="G526" s="235"/>
      <c r="H526" s="238">
        <v>9.031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138</v>
      </c>
      <c r="AU526" s="244" t="s">
        <v>82</v>
      </c>
      <c r="AV526" s="14" t="s">
        <v>82</v>
      </c>
      <c r="AW526" s="14" t="s">
        <v>33</v>
      </c>
      <c r="AX526" s="14" t="s">
        <v>80</v>
      </c>
      <c r="AY526" s="244" t="s">
        <v>127</v>
      </c>
    </row>
    <row r="527" spans="1:65" s="2" customFormat="1" ht="12">
      <c r="A527" s="40"/>
      <c r="B527" s="41"/>
      <c r="C527" s="206" t="s">
        <v>694</v>
      </c>
      <c r="D527" s="206" t="s">
        <v>129</v>
      </c>
      <c r="E527" s="207" t="s">
        <v>695</v>
      </c>
      <c r="F527" s="208" t="s">
        <v>696</v>
      </c>
      <c r="G527" s="209" t="s">
        <v>158</v>
      </c>
      <c r="H527" s="210">
        <v>4</v>
      </c>
      <c r="I527" s="211"/>
      <c r="J527" s="212">
        <f>ROUND(I527*H527,2)</f>
        <v>0</v>
      </c>
      <c r="K527" s="208" t="s">
        <v>133</v>
      </c>
      <c r="L527" s="46"/>
      <c r="M527" s="213" t="s">
        <v>19</v>
      </c>
      <c r="N527" s="214" t="s">
        <v>43</v>
      </c>
      <c r="O527" s="86"/>
      <c r="P527" s="215">
        <f>O527*H527</f>
        <v>0</v>
      </c>
      <c r="Q527" s="215">
        <v>0.00012</v>
      </c>
      <c r="R527" s="215">
        <f>Q527*H527</f>
        <v>0.00048</v>
      </c>
      <c r="S527" s="215">
        <v>0.004</v>
      </c>
      <c r="T527" s="216">
        <f>S527*H527</f>
        <v>0.016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7" t="s">
        <v>134</v>
      </c>
      <c r="AT527" s="217" t="s">
        <v>129</v>
      </c>
      <c r="AU527" s="217" t="s">
        <v>82</v>
      </c>
      <c r="AY527" s="19" t="s">
        <v>127</v>
      </c>
      <c r="BE527" s="218">
        <f>IF(N527="základní",J527,0)</f>
        <v>0</v>
      </c>
      <c r="BF527" s="218">
        <f>IF(N527="snížená",J527,0)</f>
        <v>0</v>
      </c>
      <c r="BG527" s="218">
        <f>IF(N527="zákl. přenesená",J527,0)</f>
        <v>0</v>
      </c>
      <c r="BH527" s="218">
        <f>IF(N527="sníž. přenesená",J527,0)</f>
        <v>0</v>
      </c>
      <c r="BI527" s="218">
        <f>IF(N527="nulová",J527,0)</f>
        <v>0</v>
      </c>
      <c r="BJ527" s="19" t="s">
        <v>80</v>
      </c>
      <c r="BK527" s="218">
        <f>ROUND(I527*H527,2)</f>
        <v>0</v>
      </c>
      <c r="BL527" s="19" t="s">
        <v>134</v>
      </c>
      <c r="BM527" s="217" t="s">
        <v>697</v>
      </c>
    </row>
    <row r="528" spans="1:47" s="2" customFormat="1" ht="12">
      <c r="A528" s="40"/>
      <c r="B528" s="41"/>
      <c r="C528" s="42"/>
      <c r="D528" s="219" t="s">
        <v>136</v>
      </c>
      <c r="E528" s="42"/>
      <c r="F528" s="220" t="s">
        <v>698</v>
      </c>
      <c r="G528" s="42"/>
      <c r="H528" s="42"/>
      <c r="I528" s="221"/>
      <c r="J528" s="42"/>
      <c r="K528" s="42"/>
      <c r="L528" s="46"/>
      <c r="M528" s="222"/>
      <c r="N528" s="22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136</v>
      </c>
      <c r="AU528" s="19" t="s">
        <v>82</v>
      </c>
    </row>
    <row r="529" spans="1:51" s="13" customFormat="1" ht="12">
      <c r="A529" s="13"/>
      <c r="B529" s="224"/>
      <c r="C529" s="225"/>
      <c r="D529" s="219" t="s">
        <v>138</v>
      </c>
      <c r="E529" s="226" t="s">
        <v>19</v>
      </c>
      <c r="F529" s="227" t="s">
        <v>598</v>
      </c>
      <c r="G529" s="225"/>
      <c r="H529" s="226" t="s">
        <v>19</v>
      </c>
      <c r="I529" s="228"/>
      <c r="J529" s="225"/>
      <c r="K529" s="225"/>
      <c r="L529" s="229"/>
      <c r="M529" s="230"/>
      <c r="N529" s="231"/>
      <c r="O529" s="231"/>
      <c r="P529" s="231"/>
      <c r="Q529" s="231"/>
      <c r="R529" s="231"/>
      <c r="S529" s="231"/>
      <c r="T529" s="23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3" t="s">
        <v>138</v>
      </c>
      <c r="AU529" s="233" t="s">
        <v>82</v>
      </c>
      <c r="AV529" s="13" t="s">
        <v>80</v>
      </c>
      <c r="AW529" s="13" t="s">
        <v>33</v>
      </c>
      <c r="AX529" s="13" t="s">
        <v>72</v>
      </c>
      <c r="AY529" s="233" t="s">
        <v>127</v>
      </c>
    </row>
    <row r="530" spans="1:51" s="14" customFormat="1" ht="12">
      <c r="A530" s="14"/>
      <c r="B530" s="234"/>
      <c r="C530" s="235"/>
      <c r="D530" s="219" t="s">
        <v>138</v>
      </c>
      <c r="E530" s="236" t="s">
        <v>19</v>
      </c>
      <c r="F530" s="237" t="s">
        <v>639</v>
      </c>
      <c r="G530" s="235"/>
      <c r="H530" s="238">
        <v>4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4" t="s">
        <v>138</v>
      </c>
      <c r="AU530" s="244" t="s">
        <v>82</v>
      </c>
      <c r="AV530" s="14" t="s">
        <v>82</v>
      </c>
      <c r="AW530" s="14" t="s">
        <v>33</v>
      </c>
      <c r="AX530" s="14" t="s">
        <v>80</v>
      </c>
      <c r="AY530" s="244" t="s">
        <v>127</v>
      </c>
    </row>
    <row r="531" spans="1:65" s="2" customFormat="1" ht="12">
      <c r="A531" s="40"/>
      <c r="B531" s="41"/>
      <c r="C531" s="206" t="s">
        <v>699</v>
      </c>
      <c r="D531" s="206" t="s">
        <v>129</v>
      </c>
      <c r="E531" s="207" t="s">
        <v>700</v>
      </c>
      <c r="F531" s="208" t="s">
        <v>701</v>
      </c>
      <c r="G531" s="209" t="s">
        <v>158</v>
      </c>
      <c r="H531" s="210">
        <v>0.4</v>
      </c>
      <c r="I531" s="211"/>
      <c r="J531" s="212">
        <f>ROUND(I531*H531,2)</f>
        <v>0</v>
      </c>
      <c r="K531" s="208" t="s">
        <v>133</v>
      </c>
      <c r="L531" s="46"/>
      <c r="M531" s="213" t="s">
        <v>19</v>
      </c>
      <c r="N531" s="214" t="s">
        <v>43</v>
      </c>
      <c r="O531" s="86"/>
      <c r="P531" s="215">
        <f>O531*H531</f>
        <v>0</v>
      </c>
      <c r="Q531" s="215">
        <v>0.00232</v>
      </c>
      <c r="R531" s="215">
        <f>Q531*H531</f>
        <v>0.000928</v>
      </c>
      <c r="S531" s="215">
        <v>0.101</v>
      </c>
      <c r="T531" s="216">
        <f>S531*H531</f>
        <v>0.040400000000000005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134</v>
      </c>
      <c r="AT531" s="217" t="s">
        <v>129</v>
      </c>
      <c r="AU531" s="217" t="s">
        <v>82</v>
      </c>
      <c r="AY531" s="19" t="s">
        <v>127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9" t="s">
        <v>80</v>
      </c>
      <c r="BK531" s="218">
        <f>ROUND(I531*H531,2)</f>
        <v>0</v>
      </c>
      <c r="BL531" s="19" t="s">
        <v>134</v>
      </c>
      <c r="BM531" s="217" t="s">
        <v>702</v>
      </c>
    </row>
    <row r="532" spans="1:47" s="2" customFormat="1" ht="12">
      <c r="A532" s="40"/>
      <c r="B532" s="41"/>
      <c r="C532" s="42"/>
      <c r="D532" s="219" t="s">
        <v>136</v>
      </c>
      <c r="E532" s="42"/>
      <c r="F532" s="220" t="s">
        <v>703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136</v>
      </c>
      <c r="AU532" s="19" t="s">
        <v>82</v>
      </c>
    </row>
    <row r="533" spans="1:51" s="13" customFormat="1" ht="12">
      <c r="A533" s="13"/>
      <c r="B533" s="224"/>
      <c r="C533" s="225"/>
      <c r="D533" s="219" t="s">
        <v>138</v>
      </c>
      <c r="E533" s="226" t="s">
        <v>19</v>
      </c>
      <c r="F533" s="227" t="s">
        <v>704</v>
      </c>
      <c r="G533" s="225"/>
      <c r="H533" s="226" t="s">
        <v>19</v>
      </c>
      <c r="I533" s="228"/>
      <c r="J533" s="225"/>
      <c r="K533" s="225"/>
      <c r="L533" s="229"/>
      <c r="M533" s="230"/>
      <c r="N533" s="231"/>
      <c r="O533" s="231"/>
      <c r="P533" s="231"/>
      <c r="Q533" s="231"/>
      <c r="R533" s="231"/>
      <c r="S533" s="231"/>
      <c r="T533" s="23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3" t="s">
        <v>138</v>
      </c>
      <c r="AU533" s="233" t="s">
        <v>82</v>
      </c>
      <c r="AV533" s="13" t="s">
        <v>80</v>
      </c>
      <c r="AW533" s="13" t="s">
        <v>33</v>
      </c>
      <c r="AX533" s="13" t="s">
        <v>72</v>
      </c>
      <c r="AY533" s="233" t="s">
        <v>127</v>
      </c>
    </row>
    <row r="534" spans="1:51" s="14" customFormat="1" ht="12">
      <c r="A534" s="14"/>
      <c r="B534" s="234"/>
      <c r="C534" s="235"/>
      <c r="D534" s="219" t="s">
        <v>138</v>
      </c>
      <c r="E534" s="236" t="s">
        <v>19</v>
      </c>
      <c r="F534" s="237" t="s">
        <v>705</v>
      </c>
      <c r="G534" s="235"/>
      <c r="H534" s="238">
        <v>0.4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4" t="s">
        <v>138</v>
      </c>
      <c r="AU534" s="244" t="s">
        <v>82</v>
      </c>
      <c r="AV534" s="14" t="s">
        <v>82</v>
      </c>
      <c r="AW534" s="14" t="s">
        <v>33</v>
      </c>
      <c r="AX534" s="14" t="s">
        <v>80</v>
      </c>
      <c r="AY534" s="244" t="s">
        <v>127</v>
      </c>
    </row>
    <row r="535" spans="1:65" s="2" customFormat="1" ht="12">
      <c r="A535" s="40"/>
      <c r="B535" s="41"/>
      <c r="C535" s="206" t="s">
        <v>706</v>
      </c>
      <c r="D535" s="206" t="s">
        <v>129</v>
      </c>
      <c r="E535" s="207" t="s">
        <v>707</v>
      </c>
      <c r="F535" s="208" t="s">
        <v>708</v>
      </c>
      <c r="G535" s="209" t="s">
        <v>132</v>
      </c>
      <c r="H535" s="210">
        <v>201.5</v>
      </c>
      <c r="I535" s="211"/>
      <c r="J535" s="212">
        <f>ROUND(I535*H535,2)</f>
        <v>0</v>
      </c>
      <c r="K535" s="208" t="s">
        <v>133</v>
      </c>
      <c r="L535" s="46"/>
      <c r="M535" s="213" t="s">
        <v>19</v>
      </c>
      <c r="N535" s="214" t="s">
        <v>43</v>
      </c>
      <c r="O535" s="86"/>
      <c r="P535" s="215">
        <f>O535*H535</f>
        <v>0</v>
      </c>
      <c r="Q535" s="215">
        <v>0</v>
      </c>
      <c r="R535" s="215">
        <f>Q535*H535</f>
        <v>0</v>
      </c>
      <c r="S535" s="215">
        <v>0.029</v>
      </c>
      <c r="T535" s="216">
        <f>S535*H535</f>
        <v>5.843500000000001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7" t="s">
        <v>134</v>
      </c>
      <c r="AT535" s="217" t="s">
        <v>129</v>
      </c>
      <c r="AU535" s="217" t="s">
        <v>82</v>
      </c>
      <c r="AY535" s="19" t="s">
        <v>127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80</v>
      </c>
      <c r="BK535" s="218">
        <f>ROUND(I535*H535,2)</f>
        <v>0</v>
      </c>
      <c r="BL535" s="19" t="s">
        <v>134</v>
      </c>
      <c r="BM535" s="217" t="s">
        <v>709</v>
      </c>
    </row>
    <row r="536" spans="1:47" s="2" customFormat="1" ht="12">
      <c r="A536" s="40"/>
      <c r="B536" s="41"/>
      <c r="C536" s="42"/>
      <c r="D536" s="219" t="s">
        <v>136</v>
      </c>
      <c r="E536" s="42"/>
      <c r="F536" s="220" t="s">
        <v>710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136</v>
      </c>
      <c r="AU536" s="19" t="s">
        <v>82</v>
      </c>
    </row>
    <row r="537" spans="1:51" s="13" customFormat="1" ht="12">
      <c r="A537" s="13"/>
      <c r="B537" s="224"/>
      <c r="C537" s="225"/>
      <c r="D537" s="219" t="s">
        <v>138</v>
      </c>
      <c r="E537" s="226" t="s">
        <v>19</v>
      </c>
      <c r="F537" s="227" t="s">
        <v>415</v>
      </c>
      <c r="G537" s="225"/>
      <c r="H537" s="226" t="s">
        <v>19</v>
      </c>
      <c r="I537" s="228"/>
      <c r="J537" s="225"/>
      <c r="K537" s="225"/>
      <c r="L537" s="229"/>
      <c r="M537" s="230"/>
      <c r="N537" s="231"/>
      <c r="O537" s="231"/>
      <c r="P537" s="231"/>
      <c r="Q537" s="231"/>
      <c r="R537" s="231"/>
      <c r="S537" s="231"/>
      <c r="T537" s="23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3" t="s">
        <v>138</v>
      </c>
      <c r="AU537" s="233" t="s">
        <v>82</v>
      </c>
      <c r="AV537" s="13" t="s">
        <v>80</v>
      </c>
      <c r="AW537" s="13" t="s">
        <v>33</v>
      </c>
      <c r="AX537" s="13" t="s">
        <v>72</v>
      </c>
      <c r="AY537" s="233" t="s">
        <v>127</v>
      </c>
    </row>
    <row r="538" spans="1:51" s="14" customFormat="1" ht="12">
      <c r="A538" s="14"/>
      <c r="B538" s="234"/>
      <c r="C538" s="235"/>
      <c r="D538" s="219" t="s">
        <v>138</v>
      </c>
      <c r="E538" s="236" t="s">
        <v>19</v>
      </c>
      <c r="F538" s="237" t="s">
        <v>545</v>
      </c>
      <c r="G538" s="235"/>
      <c r="H538" s="238">
        <v>65.5</v>
      </c>
      <c r="I538" s="239"/>
      <c r="J538" s="235"/>
      <c r="K538" s="235"/>
      <c r="L538" s="240"/>
      <c r="M538" s="241"/>
      <c r="N538" s="242"/>
      <c r="O538" s="242"/>
      <c r="P538" s="242"/>
      <c r="Q538" s="242"/>
      <c r="R538" s="242"/>
      <c r="S538" s="242"/>
      <c r="T538" s="24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4" t="s">
        <v>138</v>
      </c>
      <c r="AU538" s="244" t="s">
        <v>82</v>
      </c>
      <c r="AV538" s="14" t="s">
        <v>82</v>
      </c>
      <c r="AW538" s="14" t="s">
        <v>33</v>
      </c>
      <c r="AX538" s="14" t="s">
        <v>72</v>
      </c>
      <c r="AY538" s="244" t="s">
        <v>127</v>
      </c>
    </row>
    <row r="539" spans="1:51" s="14" customFormat="1" ht="12">
      <c r="A539" s="14"/>
      <c r="B539" s="234"/>
      <c r="C539" s="235"/>
      <c r="D539" s="219" t="s">
        <v>138</v>
      </c>
      <c r="E539" s="236" t="s">
        <v>19</v>
      </c>
      <c r="F539" s="237" t="s">
        <v>546</v>
      </c>
      <c r="G539" s="235"/>
      <c r="H539" s="238">
        <v>79.9</v>
      </c>
      <c r="I539" s="239"/>
      <c r="J539" s="235"/>
      <c r="K539" s="235"/>
      <c r="L539" s="240"/>
      <c r="M539" s="241"/>
      <c r="N539" s="242"/>
      <c r="O539" s="242"/>
      <c r="P539" s="242"/>
      <c r="Q539" s="242"/>
      <c r="R539" s="242"/>
      <c r="S539" s="242"/>
      <c r="T539" s="24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4" t="s">
        <v>138</v>
      </c>
      <c r="AU539" s="244" t="s">
        <v>82</v>
      </c>
      <c r="AV539" s="14" t="s">
        <v>82</v>
      </c>
      <c r="AW539" s="14" t="s">
        <v>33</v>
      </c>
      <c r="AX539" s="14" t="s">
        <v>72</v>
      </c>
      <c r="AY539" s="244" t="s">
        <v>127</v>
      </c>
    </row>
    <row r="540" spans="1:51" s="14" customFormat="1" ht="12">
      <c r="A540" s="14"/>
      <c r="B540" s="234"/>
      <c r="C540" s="235"/>
      <c r="D540" s="219" t="s">
        <v>138</v>
      </c>
      <c r="E540" s="236" t="s">
        <v>19</v>
      </c>
      <c r="F540" s="237" t="s">
        <v>547</v>
      </c>
      <c r="G540" s="235"/>
      <c r="H540" s="238">
        <v>13.5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4" t="s">
        <v>138</v>
      </c>
      <c r="AU540" s="244" t="s">
        <v>82</v>
      </c>
      <c r="AV540" s="14" t="s">
        <v>82</v>
      </c>
      <c r="AW540" s="14" t="s">
        <v>33</v>
      </c>
      <c r="AX540" s="14" t="s">
        <v>72</v>
      </c>
      <c r="AY540" s="244" t="s">
        <v>127</v>
      </c>
    </row>
    <row r="541" spans="1:51" s="14" customFormat="1" ht="12">
      <c r="A541" s="14"/>
      <c r="B541" s="234"/>
      <c r="C541" s="235"/>
      <c r="D541" s="219" t="s">
        <v>138</v>
      </c>
      <c r="E541" s="236" t="s">
        <v>19</v>
      </c>
      <c r="F541" s="237" t="s">
        <v>548</v>
      </c>
      <c r="G541" s="235"/>
      <c r="H541" s="238">
        <v>42.6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4" t="s">
        <v>138</v>
      </c>
      <c r="AU541" s="244" t="s">
        <v>82</v>
      </c>
      <c r="AV541" s="14" t="s">
        <v>82</v>
      </c>
      <c r="AW541" s="14" t="s">
        <v>33</v>
      </c>
      <c r="AX541" s="14" t="s">
        <v>72</v>
      </c>
      <c r="AY541" s="244" t="s">
        <v>127</v>
      </c>
    </row>
    <row r="542" spans="1:51" s="15" customFormat="1" ht="12">
      <c r="A542" s="15"/>
      <c r="B542" s="245"/>
      <c r="C542" s="246"/>
      <c r="D542" s="219" t="s">
        <v>138</v>
      </c>
      <c r="E542" s="247" t="s">
        <v>19</v>
      </c>
      <c r="F542" s="248" t="s">
        <v>175</v>
      </c>
      <c r="G542" s="246"/>
      <c r="H542" s="249">
        <v>201.5</v>
      </c>
      <c r="I542" s="250"/>
      <c r="J542" s="246"/>
      <c r="K542" s="246"/>
      <c r="L542" s="251"/>
      <c r="M542" s="252"/>
      <c r="N542" s="253"/>
      <c r="O542" s="253"/>
      <c r="P542" s="253"/>
      <c r="Q542" s="253"/>
      <c r="R542" s="253"/>
      <c r="S542" s="253"/>
      <c r="T542" s="254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5" t="s">
        <v>138</v>
      </c>
      <c r="AU542" s="255" t="s">
        <v>82</v>
      </c>
      <c r="AV542" s="15" t="s">
        <v>134</v>
      </c>
      <c r="AW542" s="15" t="s">
        <v>33</v>
      </c>
      <c r="AX542" s="15" t="s">
        <v>80</v>
      </c>
      <c r="AY542" s="255" t="s">
        <v>127</v>
      </c>
    </row>
    <row r="543" spans="1:65" s="2" customFormat="1" ht="12">
      <c r="A543" s="40"/>
      <c r="B543" s="41"/>
      <c r="C543" s="206" t="s">
        <v>711</v>
      </c>
      <c r="D543" s="206" t="s">
        <v>129</v>
      </c>
      <c r="E543" s="207" t="s">
        <v>712</v>
      </c>
      <c r="F543" s="208" t="s">
        <v>713</v>
      </c>
      <c r="G543" s="209" t="s">
        <v>132</v>
      </c>
      <c r="H543" s="210">
        <v>201.5</v>
      </c>
      <c r="I543" s="211"/>
      <c r="J543" s="212">
        <f>ROUND(I543*H543,2)</f>
        <v>0</v>
      </c>
      <c r="K543" s="208" t="s">
        <v>133</v>
      </c>
      <c r="L543" s="46"/>
      <c r="M543" s="213" t="s">
        <v>19</v>
      </c>
      <c r="N543" s="214" t="s">
        <v>43</v>
      </c>
      <c r="O543" s="86"/>
      <c r="P543" s="215">
        <f>O543*H543</f>
        <v>0</v>
      </c>
      <c r="Q543" s="215">
        <v>0</v>
      </c>
      <c r="R543" s="215">
        <f>Q543*H543</f>
        <v>0</v>
      </c>
      <c r="S543" s="215">
        <v>0</v>
      </c>
      <c r="T543" s="216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7" t="s">
        <v>134</v>
      </c>
      <c r="AT543" s="217" t="s">
        <v>129</v>
      </c>
      <c r="AU543" s="217" t="s">
        <v>82</v>
      </c>
      <c r="AY543" s="19" t="s">
        <v>127</v>
      </c>
      <c r="BE543" s="218">
        <f>IF(N543="základní",J543,0)</f>
        <v>0</v>
      </c>
      <c r="BF543" s="218">
        <f>IF(N543="snížená",J543,0)</f>
        <v>0</v>
      </c>
      <c r="BG543" s="218">
        <f>IF(N543="zákl. přenesená",J543,0)</f>
        <v>0</v>
      </c>
      <c r="BH543" s="218">
        <f>IF(N543="sníž. přenesená",J543,0)</f>
        <v>0</v>
      </c>
      <c r="BI543" s="218">
        <f>IF(N543="nulová",J543,0)</f>
        <v>0</v>
      </c>
      <c r="BJ543" s="19" t="s">
        <v>80</v>
      </c>
      <c r="BK543" s="218">
        <f>ROUND(I543*H543,2)</f>
        <v>0</v>
      </c>
      <c r="BL543" s="19" t="s">
        <v>134</v>
      </c>
      <c r="BM543" s="217" t="s">
        <v>714</v>
      </c>
    </row>
    <row r="544" spans="1:47" s="2" customFormat="1" ht="12">
      <c r="A544" s="40"/>
      <c r="B544" s="41"/>
      <c r="C544" s="42"/>
      <c r="D544" s="219" t="s">
        <v>136</v>
      </c>
      <c r="E544" s="42"/>
      <c r="F544" s="220" t="s">
        <v>713</v>
      </c>
      <c r="G544" s="42"/>
      <c r="H544" s="42"/>
      <c r="I544" s="221"/>
      <c r="J544" s="42"/>
      <c r="K544" s="42"/>
      <c r="L544" s="46"/>
      <c r="M544" s="222"/>
      <c r="N544" s="223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136</v>
      </c>
      <c r="AU544" s="19" t="s">
        <v>82</v>
      </c>
    </row>
    <row r="545" spans="1:51" s="13" customFormat="1" ht="12">
      <c r="A545" s="13"/>
      <c r="B545" s="224"/>
      <c r="C545" s="225"/>
      <c r="D545" s="219" t="s">
        <v>138</v>
      </c>
      <c r="E545" s="226" t="s">
        <v>19</v>
      </c>
      <c r="F545" s="227" t="s">
        <v>415</v>
      </c>
      <c r="G545" s="225"/>
      <c r="H545" s="226" t="s">
        <v>19</v>
      </c>
      <c r="I545" s="228"/>
      <c r="J545" s="225"/>
      <c r="K545" s="225"/>
      <c r="L545" s="229"/>
      <c r="M545" s="230"/>
      <c r="N545" s="231"/>
      <c r="O545" s="231"/>
      <c r="P545" s="231"/>
      <c r="Q545" s="231"/>
      <c r="R545" s="231"/>
      <c r="S545" s="231"/>
      <c r="T545" s="23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3" t="s">
        <v>138</v>
      </c>
      <c r="AU545" s="233" t="s">
        <v>82</v>
      </c>
      <c r="AV545" s="13" t="s">
        <v>80</v>
      </c>
      <c r="AW545" s="13" t="s">
        <v>33</v>
      </c>
      <c r="AX545" s="13" t="s">
        <v>72</v>
      </c>
      <c r="AY545" s="233" t="s">
        <v>127</v>
      </c>
    </row>
    <row r="546" spans="1:51" s="14" customFormat="1" ht="12">
      <c r="A546" s="14"/>
      <c r="B546" s="234"/>
      <c r="C546" s="235"/>
      <c r="D546" s="219" t="s">
        <v>138</v>
      </c>
      <c r="E546" s="236" t="s">
        <v>19</v>
      </c>
      <c r="F546" s="237" t="s">
        <v>545</v>
      </c>
      <c r="G546" s="235"/>
      <c r="H546" s="238">
        <v>65.5</v>
      </c>
      <c r="I546" s="239"/>
      <c r="J546" s="235"/>
      <c r="K546" s="235"/>
      <c r="L546" s="240"/>
      <c r="M546" s="241"/>
      <c r="N546" s="242"/>
      <c r="O546" s="242"/>
      <c r="P546" s="242"/>
      <c r="Q546" s="242"/>
      <c r="R546" s="242"/>
      <c r="S546" s="242"/>
      <c r="T546" s="243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4" t="s">
        <v>138</v>
      </c>
      <c r="AU546" s="244" t="s">
        <v>82</v>
      </c>
      <c r="AV546" s="14" t="s">
        <v>82</v>
      </c>
      <c r="AW546" s="14" t="s">
        <v>33</v>
      </c>
      <c r="AX546" s="14" t="s">
        <v>72</v>
      </c>
      <c r="AY546" s="244" t="s">
        <v>127</v>
      </c>
    </row>
    <row r="547" spans="1:51" s="14" customFormat="1" ht="12">
      <c r="A547" s="14"/>
      <c r="B547" s="234"/>
      <c r="C547" s="235"/>
      <c r="D547" s="219" t="s">
        <v>138</v>
      </c>
      <c r="E547" s="236" t="s">
        <v>19</v>
      </c>
      <c r="F547" s="237" t="s">
        <v>546</v>
      </c>
      <c r="G547" s="235"/>
      <c r="H547" s="238">
        <v>79.9</v>
      </c>
      <c r="I547" s="239"/>
      <c r="J547" s="235"/>
      <c r="K547" s="235"/>
      <c r="L547" s="240"/>
      <c r="M547" s="241"/>
      <c r="N547" s="242"/>
      <c r="O547" s="242"/>
      <c r="P547" s="242"/>
      <c r="Q547" s="242"/>
      <c r="R547" s="242"/>
      <c r="S547" s="242"/>
      <c r="T547" s="24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4" t="s">
        <v>138</v>
      </c>
      <c r="AU547" s="244" t="s">
        <v>82</v>
      </c>
      <c r="AV547" s="14" t="s">
        <v>82</v>
      </c>
      <c r="AW547" s="14" t="s">
        <v>33</v>
      </c>
      <c r="AX547" s="14" t="s">
        <v>72</v>
      </c>
      <c r="AY547" s="244" t="s">
        <v>127</v>
      </c>
    </row>
    <row r="548" spans="1:51" s="14" customFormat="1" ht="12">
      <c r="A548" s="14"/>
      <c r="B548" s="234"/>
      <c r="C548" s="235"/>
      <c r="D548" s="219" t="s">
        <v>138</v>
      </c>
      <c r="E548" s="236" t="s">
        <v>19</v>
      </c>
      <c r="F548" s="237" t="s">
        <v>547</v>
      </c>
      <c r="G548" s="235"/>
      <c r="H548" s="238">
        <v>13.5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4" t="s">
        <v>138</v>
      </c>
      <c r="AU548" s="244" t="s">
        <v>82</v>
      </c>
      <c r="AV548" s="14" t="s">
        <v>82</v>
      </c>
      <c r="AW548" s="14" t="s">
        <v>33</v>
      </c>
      <c r="AX548" s="14" t="s">
        <v>72</v>
      </c>
      <c r="AY548" s="244" t="s">
        <v>127</v>
      </c>
    </row>
    <row r="549" spans="1:51" s="14" customFormat="1" ht="12">
      <c r="A549" s="14"/>
      <c r="B549" s="234"/>
      <c r="C549" s="235"/>
      <c r="D549" s="219" t="s">
        <v>138</v>
      </c>
      <c r="E549" s="236" t="s">
        <v>19</v>
      </c>
      <c r="F549" s="237" t="s">
        <v>548</v>
      </c>
      <c r="G549" s="235"/>
      <c r="H549" s="238">
        <v>42.6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4" t="s">
        <v>138</v>
      </c>
      <c r="AU549" s="244" t="s">
        <v>82</v>
      </c>
      <c r="AV549" s="14" t="s">
        <v>82</v>
      </c>
      <c r="AW549" s="14" t="s">
        <v>33</v>
      </c>
      <c r="AX549" s="14" t="s">
        <v>72</v>
      </c>
      <c r="AY549" s="244" t="s">
        <v>127</v>
      </c>
    </row>
    <row r="550" spans="1:51" s="15" customFormat="1" ht="12">
      <c r="A550" s="15"/>
      <c r="B550" s="245"/>
      <c r="C550" s="246"/>
      <c r="D550" s="219" t="s">
        <v>138</v>
      </c>
      <c r="E550" s="247" t="s">
        <v>19</v>
      </c>
      <c r="F550" s="248" t="s">
        <v>175</v>
      </c>
      <c r="G550" s="246"/>
      <c r="H550" s="249">
        <v>201.5</v>
      </c>
      <c r="I550" s="250"/>
      <c r="J550" s="246"/>
      <c r="K550" s="246"/>
      <c r="L550" s="251"/>
      <c r="M550" s="252"/>
      <c r="N550" s="253"/>
      <c r="O550" s="253"/>
      <c r="P550" s="253"/>
      <c r="Q550" s="253"/>
      <c r="R550" s="253"/>
      <c r="S550" s="253"/>
      <c r="T550" s="254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5" t="s">
        <v>138</v>
      </c>
      <c r="AU550" s="255" t="s">
        <v>82</v>
      </c>
      <c r="AV550" s="15" t="s">
        <v>134</v>
      </c>
      <c r="AW550" s="15" t="s">
        <v>33</v>
      </c>
      <c r="AX550" s="15" t="s">
        <v>80</v>
      </c>
      <c r="AY550" s="255" t="s">
        <v>127</v>
      </c>
    </row>
    <row r="551" spans="1:65" s="2" customFormat="1" ht="44.25" customHeight="1">
      <c r="A551" s="40"/>
      <c r="B551" s="41"/>
      <c r="C551" s="206" t="s">
        <v>715</v>
      </c>
      <c r="D551" s="206" t="s">
        <v>129</v>
      </c>
      <c r="E551" s="207" t="s">
        <v>716</v>
      </c>
      <c r="F551" s="208" t="s">
        <v>717</v>
      </c>
      <c r="G551" s="209" t="s">
        <v>132</v>
      </c>
      <c r="H551" s="210">
        <v>100.75</v>
      </c>
      <c r="I551" s="211"/>
      <c r="J551" s="212">
        <f>ROUND(I551*H551,2)</f>
        <v>0</v>
      </c>
      <c r="K551" s="208" t="s">
        <v>19</v>
      </c>
      <c r="L551" s="46"/>
      <c r="M551" s="213" t="s">
        <v>19</v>
      </c>
      <c r="N551" s="214" t="s">
        <v>43</v>
      </c>
      <c r="O551" s="86"/>
      <c r="P551" s="215">
        <f>O551*H551</f>
        <v>0</v>
      </c>
      <c r="Q551" s="215">
        <v>0.05828</v>
      </c>
      <c r="R551" s="215">
        <f>Q551*H551</f>
        <v>5.87171</v>
      </c>
      <c r="S551" s="215">
        <v>0</v>
      </c>
      <c r="T551" s="21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134</v>
      </c>
      <c r="AT551" s="217" t="s">
        <v>129</v>
      </c>
      <c r="AU551" s="217" t="s">
        <v>82</v>
      </c>
      <c r="AY551" s="19" t="s">
        <v>127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80</v>
      </c>
      <c r="BK551" s="218">
        <f>ROUND(I551*H551,2)</f>
        <v>0</v>
      </c>
      <c r="BL551" s="19" t="s">
        <v>134</v>
      </c>
      <c r="BM551" s="217" t="s">
        <v>718</v>
      </c>
    </row>
    <row r="552" spans="1:47" s="2" customFormat="1" ht="12">
      <c r="A552" s="40"/>
      <c r="B552" s="41"/>
      <c r="C552" s="42"/>
      <c r="D552" s="219" t="s">
        <v>136</v>
      </c>
      <c r="E552" s="42"/>
      <c r="F552" s="220" t="s">
        <v>717</v>
      </c>
      <c r="G552" s="42"/>
      <c r="H552" s="42"/>
      <c r="I552" s="221"/>
      <c r="J552" s="42"/>
      <c r="K552" s="42"/>
      <c r="L552" s="46"/>
      <c r="M552" s="222"/>
      <c r="N552" s="223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136</v>
      </c>
      <c r="AU552" s="19" t="s">
        <v>82</v>
      </c>
    </row>
    <row r="553" spans="1:47" s="2" customFormat="1" ht="12">
      <c r="A553" s="40"/>
      <c r="B553" s="41"/>
      <c r="C553" s="42"/>
      <c r="D553" s="219" t="s">
        <v>261</v>
      </c>
      <c r="E553" s="42"/>
      <c r="F553" s="266" t="s">
        <v>719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261</v>
      </c>
      <c r="AU553" s="19" t="s">
        <v>82</v>
      </c>
    </row>
    <row r="554" spans="1:51" s="13" customFormat="1" ht="12">
      <c r="A554" s="13"/>
      <c r="B554" s="224"/>
      <c r="C554" s="225"/>
      <c r="D554" s="219" t="s">
        <v>138</v>
      </c>
      <c r="E554" s="226" t="s">
        <v>19</v>
      </c>
      <c r="F554" s="227" t="s">
        <v>415</v>
      </c>
      <c r="G554" s="225"/>
      <c r="H554" s="226" t="s">
        <v>19</v>
      </c>
      <c r="I554" s="228"/>
      <c r="J554" s="225"/>
      <c r="K554" s="225"/>
      <c r="L554" s="229"/>
      <c r="M554" s="230"/>
      <c r="N554" s="231"/>
      <c r="O554" s="231"/>
      <c r="P554" s="231"/>
      <c r="Q554" s="231"/>
      <c r="R554" s="231"/>
      <c r="S554" s="231"/>
      <c r="T554" s="23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3" t="s">
        <v>138</v>
      </c>
      <c r="AU554" s="233" t="s">
        <v>82</v>
      </c>
      <c r="AV554" s="13" t="s">
        <v>80</v>
      </c>
      <c r="AW554" s="13" t="s">
        <v>33</v>
      </c>
      <c r="AX554" s="13" t="s">
        <v>72</v>
      </c>
      <c r="AY554" s="233" t="s">
        <v>127</v>
      </c>
    </row>
    <row r="555" spans="1:51" s="14" customFormat="1" ht="12">
      <c r="A555" s="14"/>
      <c r="B555" s="234"/>
      <c r="C555" s="235"/>
      <c r="D555" s="219" t="s">
        <v>138</v>
      </c>
      <c r="E555" s="236" t="s">
        <v>19</v>
      </c>
      <c r="F555" s="237" t="s">
        <v>545</v>
      </c>
      <c r="G555" s="235"/>
      <c r="H555" s="238">
        <v>65.5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4" t="s">
        <v>138</v>
      </c>
      <c r="AU555" s="244" t="s">
        <v>82</v>
      </c>
      <c r="AV555" s="14" t="s">
        <v>82</v>
      </c>
      <c r="AW555" s="14" t="s">
        <v>33</v>
      </c>
      <c r="AX555" s="14" t="s">
        <v>72</v>
      </c>
      <c r="AY555" s="244" t="s">
        <v>127</v>
      </c>
    </row>
    <row r="556" spans="1:51" s="14" customFormat="1" ht="12">
      <c r="A556" s="14"/>
      <c r="B556" s="234"/>
      <c r="C556" s="235"/>
      <c r="D556" s="219" t="s">
        <v>138</v>
      </c>
      <c r="E556" s="236" t="s">
        <v>19</v>
      </c>
      <c r="F556" s="237" t="s">
        <v>546</v>
      </c>
      <c r="G556" s="235"/>
      <c r="H556" s="238">
        <v>79.9</v>
      </c>
      <c r="I556" s="239"/>
      <c r="J556" s="235"/>
      <c r="K556" s="235"/>
      <c r="L556" s="240"/>
      <c r="M556" s="241"/>
      <c r="N556" s="242"/>
      <c r="O556" s="242"/>
      <c r="P556" s="242"/>
      <c r="Q556" s="242"/>
      <c r="R556" s="242"/>
      <c r="S556" s="242"/>
      <c r="T556" s="24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4" t="s">
        <v>138</v>
      </c>
      <c r="AU556" s="244" t="s">
        <v>82</v>
      </c>
      <c r="AV556" s="14" t="s">
        <v>82</v>
      </c>
      <c r="AW556" s="14" t="s">
        <v>33</v>
      </c>
      <c r="AX556" s="14" t="s">
        <v>72</v>
      </c>
      <c r="AY556" s="244" t="s">
        <v>127</v>
      </c>
    </row>
    <row r="557" spans="1:51" s="14" customFormat="1" ht="12">
      <c r="A557" s="14"/>
      <c r="B557" s="234"/>
      <c r="C557" s="235"/>
      <c r="D557" s="219" t="s">
        <v>138</v>
      </c>
      <c r="E557" s="236" t="s">
        <v>19</v>
      </c>
      <c r="F557" s="237" t="s">
        <v>547</v>
      </c>
      <c r="G557" s="235"/>
      <c r="H557" s="238">
        <v>13.5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4" t="s">
        <v>138</v>
      </c>
      <c r="AU557" s="244" t="s">
        <v>82</v>
      </c>
      <c r="AV557" s="14" t="s">
        <v>82</v>
      </c>
      <c r="AW557" s="14" t="s">
        <v>33</v>
      </c>
      <c r="AX557" s="14" t="s">
        <v>72</v>
      </c>
      <c r="AY557" s="244" t="s">
        <v>127</v>
      </c>
    </row>
    <row r="558" spans="1:51" s="14" customFormat="1" ht="12">
      <c r="A558" s="14"/>
      <c r="B558" s="234"/>
      <c r="C558" s="235"/>
      <c r="D558" s="219" t="s">
        <v>138</v>
      </c>
      <c r="E558" s="236" t="s">
        <v>19</v>
      </c>
      <c r="F558" s="237" t="s">
        <v>548</v>
      </c>
      <c r="G558" s="235"/>
      <c r="H558" s="238">
        <v>42.6</v>
      </c>
      <c r="I558" s="239"/>
      <c r="J558" s="235"/>
      <c r="K558" s="235"/>
      <c r="L558" s="240"/>
      <c r="M558" s="241"/>
      <c r="N558" s="242"/>
      <c r="O558" s="242"/>
      <c r="P558" s="242"/>
      <c r="Q558" s="242"/>
      <c r="R558" s="242"/>
      <c r="S558" s="242"/>
      <c r="T558" s="24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4" t="s">
        <v>138</v>
      </c>
      <c r="AU558" s="244" t="s">
        <v>82</v>
      </c>
      <c r="AV558" s="14" t="s">
        <v>82</v>
      </c>
      <c r="AW558" s="14" t="s">
        <v>33</v>
      </c>
      <c r="AX558" s="14" t="s">
        <v>72</v>
      </c>
      <c r="AY558" s="244" t="s">
        <v>127</v>
      </c>
    </row>
    <row r="559" spans="1:51" s="15" customFormat="1" ht="12">
      <c r="A559" s="15"/>
      <c r="B559" s="245"/>
      <c r="C559" s="246"/>
      <c r="D559" s="219" t="s">
        <v>138</v>
      </c>
      <c r="E559" s="247" t="s">
        <v>19</v>
      </c>
      <c r="F559" s="248" t="s">
        <v>175</v>
      </c>
      <c r="G559" s="246"/>
      <c r="H559" s="249">
        <v>201.5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55" t="s">
        <v>138</v>
      </c>
      <c r="AU559" s="255" t="s">
        <v>82</v>
      </c>
      <c r="AV559" s="15" t="s">
        <v>134</v>
      </c>
      <c r="AW559" s="15" t="s">
        <v>33</v>
      </c>
      <c r="AX559" s="15" t="s">
        <v>72</v>
      </c>
      <c r="AY559" s="255" t="s">
        <v>127</v>
      </c>
    </row>
    <row r="560" spans="1:51" s="14" customFormat="1" ht="12">
      <c r="A560" s="14"/>
      <c r="B560" s="234"/>
      <c r="C560" s="235"/>
      <c r="D560" s="219" t="s">
        <v>138</v>
      </c>
      <c r="E560" s="236" t="s">
        <v>19</v>
      </c>
      <c r="F560" s="237" t="s">
        <v>720</v>
      </c>
      <c r="G560" s="235"/>
      <c r="H560" s="238">
        <v>100.75</v>
      </c>
      <c r="I560" s="239"/>
      <c r="J560" s="235"/>
      <c r="K560" s="235"/>
      <c r="L560" s="240"/>
      <c r="M560" s="241"/>
      <c r="N560" s="242"/>
      <c r="O560" s="242"/>
      <c r="P560" s="242"/>
      <c r="Q560" s="242"/>
      <c r="R560" s="242"/>
      <c r="S560" s="242"/>
      <c r="T560" s="243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4" t="s">
        <v>138</v>
      </c>
      <c r="AU560" s="244" t="s">
        <v>82</v>
      </c>
      <c r="AV560" s="14" t="s">
        <v>82</v>
      </c>
      <c r="AW560" s="14" t="s">
        <v>33</v>
      </c>
      <c r="AX560" s="14" t="s">
        <v>80</v>
      </c>
      <c r="AY560" s="244" t="s">
        <v>127</v>
      </c>
    </row>
    <row r="561" spans="1:65" s="2" customFormat="1" ht="44.25" customHeight="1">
      <c r="A561" s="40"/>
      <c r="B561" s="41"/>
      <c r="C561" s="206" t="s">
        <v>721</v>
      </c>
      <c r="D561" s="206" t="s">
        <v>129</v>
      </c>
      <c r="E561" s="207" t="s">
        <v>722</v>
      </c>
      <c r="F561" s="208" t="s">
        <v>723</v>
      </c>
      <c r="G561" s="209" t="s">
        <v>132</v>
      </c>
      <c r="H561" s="210">
        <v>201.5</v>
      </c>
      <c r="I561" s="211"/>
      <c r="J561" s="212">
        <f>ROUND(I561*H561,2)</f>
        <v>0</v>
      </c>
      <c r="K561" s="208" t="s">
        <v>19</v>
      </c>
      <c r="L561" s="46"/>
      <c r="M561" s="213" t="s">
        <v>19</v>
      </c>
      <c r="N561" s="214" t="s">
        <v>43</v>
      </c>
      <c r="O561" s="86"/>
      <c r="P561" s="215">
        <f>O561*H561</f>
        <v>0</v>
      </c>
      <c r="Q561" s="215">
        <v>0.00534</v>
      </c>
      <c r="R561" s="215">
        <f>Q561*H561</f>
        <v>1.0760100000000001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134</v>
      </c>
      <c r="AT561" s="217" t="s">
        <v>129</v>
      </c>
      <c r="AU561" s="217" t="s">
        <v>82</v>
      </c>
      <c r="AY561" s="19" t="s">
        <v>127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80</v>
      </c>
      <c r="BK561" s="218">
        <f>ROUND(I561*H561,2)</f>
        <v>0</v>
      </c>
      <c r="BL561" s="19" t="s">
        <v>134</v>
      </c>
      <c r="BM561" s="217" t="s">
        <v>724</v>
      </c>
    </row>
    <row r="562" spans="1:47" s="2" customFormat="1" ht="12">
      <c r="A562" s="40"/>
      <c r="B562" s="41"/>
      <c r="C562" s="42"/>
      <c r="D562" s="219" t="s">
        <v>136</v>
      </c>
      <c r="E562" s="42"/>
      <c r="F562" s="220" t="s">
        <v>723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136</v>
      </c>
      <c r="AU562" s="19" t="s">
        <v>82</v>
      </c>
    </row>
    <row r="563" spans="1:51" s="13" customFormat="1" ht="12">
      <c r="A563" s="13"/>
      <c r="B563" s="224"/>
      <c r="C563" s="225"/>
      <c r="D563" s="219" t="s">
        <v>138</v>
      </c>
      <c r="E563" s="226" t="s">
        <v>19</v>
      </c>
      <c r="F563" s="227" t="s">
        <v>415</v>
      </c>
      <c r="G563" s="225"/>
      <c r="H563" s="226" t="s">
        <v>19</v>
      </c>
      <c r="I563" s="228"/>
      <c r="J563" s="225"/>
      <c r="K563" s="225"/>
      <c r="L563" s="229"/>
      <c r="M563" s="230"/>
      <c r="N563" s="231"/>
      <c r="O563" s="231"/>
      <c r="P563" s="231"/>
      <c r="Q563" s="231"/>
      <c r="R563" s="231"/>
      <c r="S563" s="231"/>
      <c r="T563" s="23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3" t="s">
        <v>138</v>
      </c>
      <c r="AU563" s="233" t="s">
        <v>82</v>
      </c>
      <c r="AV563" s="13" t="s">
        <v>80</v>
      </c>
      <c r="AW563" s="13" t="s">
        <v>33</v>
      </c>
      <c r="AX563" s="13" t="s">
        <v>72</v>
      </c>
      <c r="AY563" s="233" t="s">
        <v>127</v>
      </c>
    </row>
    <row r="564" spans="1:51" s="14" customFormat="1" ht="12">
      <c r="A564" s="14"/>
      <c r="B564" s="234"/>
      <c r="C564" s="235"/>
      <c r="D564" s="219" t="s">
        <v>138</v>
      </c>
      <c r="E564" s="236" t="s">
        <v>19</v>
      </c>
      <c r="F564" s="237" t="s">
        <v>545</v>
      </c>
      <c r="G564" s="235"/>
      <c r="H564" s="238">
        <v>65.5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4" t="s">
        <v>138</v>
      </c>
      <c r="AU564" s="244" t="s">
        <v>82</v>
      </c>
      <c r="AV564" s="14" t="s">
        <v>82</v>
      </c>
      <c r="AW564" s="14" t="s">
        <v>33</v>
      </c>
      <c r="AX564" s="14" t="s">
        <v>72</v>
      </c>
      <c r="AY564" s="244" t="s">
        <v>127</v>
      </c>
    </row>
    <row r="565" spans="1:51" s="14" customFormat="1" ht="12">
      <c r="A565" s="14"/>
      <c r="B565" s="234"/>
      <c r="C565" s="235"/>
      <c r="D565" s="219" t="s">
        <v>138</v>
      </c>
      <c r="E565" s="236" t="s">
        <v>19</v>
      </c>
      <c r="F565" s="237" t="s">
        <v>546</v>
      </c>
      <c r="G565" s="235"/>
      <c r="H565" s="238">
        <v>79.9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138</v>
      </c>
      <c r="AU565" s="244" t="s">
        <v>82</v>
      </c>
      <c r="AV565" s="14" t="s">
        <v>82</v>
      </c>
      <c r="AW565" s="14" t="s">
        <v>33</v>
      </c>
      <c r="AX565" s="14" t="s">
        <v>72</v>
      </c>
      <c r="AY565" s="244" t="s">
        <v>127</v>
      </c>
    </row>
    <row r="566" spans="1:51" s="14" customFormat="1" ht="12">
      <c r="A566" s="14"/>
      <c r="B566" s="234"/>
      <c r="C566" s="235"/>
      <c r="D566" s="219" t="s">
        <v>138</v>
      </c>
      <c r="E566" s="236" t="s">
        <v>19</v>
      </c>
      <c r="F566" s="237" t="s">
        <v>547</v>
      </c>
      <c r="G566" s="235"/>
      <c r="H566" s="238">
        <v>13.5</v>
      </c>
      <c r="I566" s="239"/>
      <c r="J566" s="235"/>
      <c r="K566" s="235"/>
      <c r="L566" s="240"/>
      <c r="M566" s="241"/>
      <c r="N566" s="242"/>
      <c r="O566" s="242"/>
      <c r="P566" s="242"/>
      <c r="Q566" s="242"/>
      <c r="R566" s="242"/>
      <c r="S566" s="242"/>
      <c r="T566" s="24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4" t="s">
        <v>138</v>
      </c>
      <c r="AU566" s="244" t="s">
        <v>82</v>
      </c>
      <c r="AV566" s="14" t="s">
        <v>82</v>
      </c>
      <c r="AW566" s="14" t="s">
        <v>33</v>
      </c>
      <c r="AX566" s="14" t="s">
        <v>72</v>
      </c>
      <c r="AY566" s="244" t="s">
        <v>127</v>
      </c>
    </row>
    <row r="567" spans="1:51" s="14" customFormat="1" ht="12">
      <c r="A567" s="14"/>
      <c r="B567" s="234"/>
      <c r="C567" s="235"/>
      <c r="D567" s="219" t="s">
        <v>138</v>
      </c>
      <c r="E567" s="236" t="s">
        <v>19</v>
      </c>
      <c r="F567" s="237" t="s">
        <v>548</v>
      </c>
      <c r="G567" s="235"/>
      <c r="H567" s="238">
        <v>42.6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4" t="s">
        <v>138</v>
      </c>
      <c r="AU567" s="244" t="s">
        <v>82</v>
      </c>
      <c r="AV567" s="14" t="s">
        <v>82</v>
      </c>
      <c r="AW567" s="14" t="s">
        <v>33</v>
      </c>
      <c r="AX567" s="14" t="s">
        <v>72</v>
      </c>
      <c r="AY567" s="244" t="s">
        <v>127</v>
      </c>
    </row>
    <row r="568" spans="1:51" s="15" customFormat="1" ht="12">
      <c r="A568" s="15"/>
      <c r="B568" s="245"/>
      <c r="C568" s="246"/>
      <c r="D568" s="219" t="s">
        <v>138</v>
      </c>
      <c r="E568" s="247" t="s">
        <v>19</v>
      </c>
      <c r="F568" s="248" t="s">
        <v>175</v>
      </c>
      <c r="G568" s="246"/>
      <c r="H568" s="249">
        <v>201.5</v>
      </c>
      <c r="I568" s="250"/>
      <c r="J568" s="246"/>
      <c r="K568" s="246"/>
      <c r="L568" s="251"/>
      <c r="M568" s="252"/>
      <c r="N568" s="253"/>
      <c r="O568" s="253"/>
      <c r="P568" s="253"/>
      <c r="Q568" s="253"/>
      <c r="R568" s="253"/>
      <c r="S568" s="253"/>
      <c r="T568" s="254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55" t="s">
        <v>138</v>
      </c>
      <c r="AU568" s="255" t="s">
        <v>82</v>
      </c>
      <c r="AV568" s="15" t="s">
        <v>134</v>
      </c>
      <c r="AW568" s="15" t="s">
        <v>33</v>
      </c>
      <c r="AX568" s="15" t="s">
        <v>80</v>
      </c>
      <c r="AY568" s="255" t="s">
        <v>127</v>
      </c>
    </row>
    <row r="569" spans="1:65" s="2" customFormat="1" ht="16.5" customHeight="1">
      <c r="A569" s="40"/>
      <c r="B569" s="41"/>
      <c r="C569" s="206" t="s">
        <v>725</v>
      </c>
      <c r="D569" s="206" t="s">
        <v>129</v>
      </c>
      <c r="E569" s="207" t="s">
        <v>726</v>
      </c>
      <c r="F569" s="208" t="s">
        <v>727</v>
      </c>
      <c r="G569" s="209" t="s">
        <v>132</v>
      </c>
      <c r="H569" s="210">
        <v>201.5</v>
      </c>
      <c r="I569" s="211"/>
      <c r="J569" s="212">
        <f>ROUND(I569*H569,2)</f>
        <v>0</v>
      </c>
      <c r="K569" s="208" t="s">
        <v>133</v>
      </c>
      <c r="L569" s="46"/>
      <c r="M569" s="213" t="s">
        <v>19</v>
      </c>
      <c r="N569" s="214" t="s">
        <v>43</v>
      </c>
      <c r="O569" s="86"/>
      <c r="P569" s="215">
        <f>O569*H569</f>
        <v>0</v>
      </c>
      <c r="Q569" s="215">
        <v>0.0005</v>
      </c>
      <c r="R569" s="215">
        <f>Q569*H569</f>
        <v>0.10075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134</v>
      </c>
      <c r="AT569" s="217" t="s">
        <v>129</v>
      </c>
      <c r="AU569" s="217" t="s">
        <v>82</v>
      </c>
      <c r="AY569" s="19" t="s">
        <v>127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80</v>
      </c>
      <c r="BK569" s="218">
        <f>ROUND(I569*H569,2)</f>
        <v>0</v>
      </c>
      <c r="BL569" s="19" t="s">
        <v>134</v>
      </c>
      <c r="BM569" s="217" t="s">
        <v>728</v>
      </c>
    </row>
    <row r="570" spans="1:47" s="2" customFormat="1" ht="12">
      <c r="A570" s="40"/>
      <c r="B570" s="41"/>
      <c r="C570" s="42"/>
      <c r="D570" s="219" t="s">
        <v>136</v>
      </c>
      <c r="E570" s="42"/>
      <c r="F570" s="220" t="s">
        <v>729</v>
      </c>
      <c r="G570" s="42"/>
      <c r="H570" s="42"/>
      <c r="I570" s="221"/>
      <c r="J570" s="42"/>
      <c r="K570" s="42"/>
      <c r="L570" s="46"/>
      <c r="M570" s="222"/>
      <c r="N570" s="223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136</v>
      </c>
      <c r="AU570" s="19" t="s">
        <v>82</v>
      </c>
    </row>
    <row r="571" spans="1:51" s="13" customFormat="1" ht="12">
      <c r="A571" s="13"/>
      <c r="B571" s="224"/>
      <c r="C571" s="225"/>
      <c r="D571" s="219" t="s">
        <v>138</v>
      </c>
      <c r="E571" s="226" t="s">
        <v>19</v>
      </c>
      <c r="F571" s="227" t="s">
        <v>415</v>
      </c>
      <c r="G571" s="225"/>
      <c r="H571" s="226" t="s">
        <v>19</v>
      </c>
      <c r="I571" s="228"/>
      <c r="J571" s="225"/>
      <c r="K571" s="225"/>
      <c r="L571" s="229"/>
      <c r="M571" s="230"/>
      <c r="N571" s="231"/>
      <c r="O571" s="231"/>
      <c r="P571" s="231"/>
      <c r="Q571" s="231"/>
      <c r="R571" s="231"/>
      <c r="S571" s="231"/>
      <c r="T571" s="23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3" t="s">
        <v>138</v>
      </c>
      <c r="AU571" s="233" t="s">
        <v>82</v>
      </c>
      <c r="AV571" s="13" t="s">
        <v>80</v>
      </c>
      <c r="AW571" s="13" t="s">
        <v>33</v>
      </c>
      <c r="AX571" s="13" t="s">
        <v>72</v>
      </c>
      <c r="AY571" s="233" t="s">
        <v>127</v>
      </c>
    </row>
    <row r="572" spans="1:51" s="14" customFormat="1" ht="12">
      <c r="A572" s="14"/>
      <c r="B572" s="234"/>
      <c r="C572" s="235"/>
      <c r="D572" s="219" t="s">
        <v>138</v>
      </c>
      <c r="E572" s="236" t="s">
        <v>19</v>
      </c>
      <c r="F572" s="237" t="s">
        <v>545</v>
      </c>
      <c r="G572" s="235"/>
      <c r="H572" s="238">
        <v>65.5</v>
      </c>
      <c r="I572" s="239"/>
      <c r="J572" s="235"/>
      <c r="K572" s="235"/>
      <c r="L572" s="240"/>
      <c r="M572" s="241"/>
      <c r="N572" s="242"/>
      <c r="O572" s="242"/>
      <c r="P572" s="242"/>
      <c r="Q572" s="242"/>
      <c r="R572" s="242"/>
      <c r="S572" s="242"/>
      <c r="T572" s="24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4" t="s">
        <v>138</v>
      </c>
      <c r="AU572" s="244" t="s">
        <v>82</v>
      </c>
      <c r="AV572" s="14" t="s">
        <v>82</v>
      </c>
      <c r="AW572" s="14" t="s">
        <v>33</v>
      </c>
      <c r="AX572" s="14" t="s">
        <v>72</v>
      </c>
      <c r="AY572" s="244" t="s">
        <v>127</v>
      </c>
    </row>
    <row r="573" spans="1:51" s="14" customFormat="1" ht="12">
      <c r="A573" s="14"/>
      <c r="B573" s="234"/>
      <c r="C573" s="235"/>
      <c r="D573" s="219" t="s">
        <v>138</v>
      </c>
      <c r="E573" s="236" t="s">
        <v>19</v>
      </c>
      <c r="F573" s="237" t="s">
        <v>546</v>
      </c>
      <c r="G573" s="235"/>
      <c r="H573" s="238">
        <v>79.9</v>
      </c>
      <c r="I573" s="239"/>
      <c r="J573" s="235"/>
      <c r="K573" s="235"/>
      <c r="L573" s="240"/>
      <c r="M573" s="241"/>
      <c r="N573" s="242"/>
      <c r="O573" s="242"/>
      <c r="P573" s="242"/>
      <c r="Q573" s="242"/>
      <c r="R573" s="242"/>
      <c r="S573" s="242"/>
      <c r="T573" s="24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4" t="s">
        <v>138</v>
      </c>
      <c r="AU573" s="244" t="s">
        <v>82</v>
      </c>
      <c r="AV573" s="14" t="s">
        <v>82</v>
      </c>
      <c r="AW573" s="14" t="s">
        <v>33</v>
      </c>
      <c r="AX573" s="14" t="s">
        <v>72</v>
      </c>
      <c r="AY573" s="244" t="s">
        <v>127</v>
      </c>
    </row>
    <row r="574" spans="1:51" s="14" customFormat="1" ht="12">
      <c r="A574" s="14"/>
      <c r="B574" s="234"/>
      <c r="C574" s="235"/>
      <c r="D574" s="219" t="s">
        <v>138</v>
      </c>
      <c r="E574" s="236" t="s">
        <v>19</v>
      </c>
      <c r="F574" s="237" t="s">
        <v>547</v>
      </c>
      <c r="G574" s="235"/>
      <c r="H574" s="238">
        <v>13.5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4" t="s">
        <v>138</v>
      </c>
      <c r="AU574" s="244" t="s">
        <v>82</v>
      </c>
      <c r="AV574" s="14" t="s">
        <v>82</v>
      </c>
      <c r="AW574" s="14" t="s">
        <v>33</v>
      </c>
      <c r="AX574" s="14" t="s">
        <v>72</v>
      </c>
      <c r="AY574" s="244" t="s">
        <v>127</v>
      </c>
    </row>
    <row r="575" spans="1:51" s="14" customFormat="1" ht="12">
      <c r="A575" s="14"/>
      <c r="B575" s="234"/>
      <c r="C575" s="235"/>
      <c r="D575" s="219" t="s">
        <v>138</v>
      </c>
      <c r="E575" s="236" t="s">
        <v>19</v>
      </c>
      <c r="F575" s="237" t="s">
        <v>548</v>
      </c>
      <c r="G575" s="235"/>
      <c r="H575" s="238">
        <v>42.6</v>
      </c>
      <c r="I575" s="239"/>
      <c r="J575" s="235"/>
      <c r="K575" s="235"/>
      <c r="L575" s="240"/>
      <c r="M575" s="241"/>
      <c r="N575" s="242"/>
      <c r="O575" s="242"/>
      <c r="P575" s="242"/>
      <c r="Q575" s="242"/>
      <c r="R575" s="242"/>
      <c r="S575" s="242"/>
      <c r="T575" s="24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4" t="s">
        <v>138</v>
      </c>
      <c r="AU575" s="244" t="s">
        <v>82</v>
      </c>
      <c r="AV575" s="14" t="s">
        <v>82</v>
      </c>
      <c r="AW575" s="14" t="s">
        <v>33</v>
      </c>
      <c r="AX575" s="14" t="s">
        <v>72</v>
      </c>
      <c r="AY575" s="244" t="s">
        <v>127</v>
      </c>
    </row>
    <row r="576" spans="1:51" s="15" customFormat="1" ht="12">
      <c r="A576" s="15"/>
      <c r="B576" s="245"/>
      <c r="C576" s="246"/>
      <c r="D576" s="219" t="s">
        <v>138</v>
      </c>
      <c r="E576" s="247" t="s">
        <v>19</v>
      </c>
      <c r="F576" s="248" t="s">
        <v>175</v>
      </c>
      <c r="G576" s="246"/>
      <c r="H576" s="249">
        <v>201.5</v>
      </c>
      <c r="I576" s="250"/>
      <c r="J576" s="246"/>
      <c r="K576" s="246"/>
      <c r="L576" s="251"/>
      <c r="M576" s="252"/>
      <c r="N576" s="253"/>
      <c r="O576" s="253"/>
      <c r="P576" s="253"/>
      <c r="Q576" s="253"/>
      <c r="R576" s="253"/>
      <c r="S576" s="253"/>
      <c r="T576" s="254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55" t="s">
        <v>138</v>
      </c>
      <c r="AU576" s="255" t="s">
        <v>82</v>
      </c>
      <c r="AV576" s="15" t="s">
        <v>134</v>
      </c>
      <c r="AW576" s="15" t="s">
        <v>33</v>
      </c>
      <c r="AX576" s="15" t="s">
        <v>80</v>
      </c>
      <c r="AY576" s="255" t="s">
        <v>127</v>
      </c>
    </row>
    <row r="577" spans="1:65" s="2" customFormat="1" ht="44.25" customHeight="1">
      <c r="A577" s="40"/>
      <c r="B577" s="41"/>
      <c r="C577" s="206" t="s">
        <v>730</v>
      </c>
      <c r="D577" s="206" t="s">
        <v>129</v>
      </c>
      <c r="E577" s="207" t="s">
        <v>731</v>
      </c>
      <c r="F577" s="208" t="s">
        <v>732</v>
      </c>
      <c r="G577" s="209" t="s">
        <v>158</v>
      </c>
      <c r="H577" s="210">
        <v>83.2</v>
      </c>
      <c r="I577" s="211"/>
      <c r="J577" s="212">
        <f>ROUND(I577*H577,2)</f>
        <v>0</v>
      </c>
      <c r="K577" s="208" t="s">
        <v>19</v>
      </c>
      <c r="L577" s="46"/>
      <c r="M577" s="213" t="s">
        <v>19</v>
      </c>
      <c r="N577" s="214" t="s">
        <v>43</v>
      </c>
      <c r="O577" s="86"/>
      <c r="P577" s="215">
        <f>O577*H577</f>
        <v>0</v>
      </c>
      <c r="Q577" s="215">
        <v>0.0037</v>
      </c>
      <c r="R577" s="215">
        <f>Q577*H577</f>
        <v>0.30784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134</v>
      </c>
      <c r="AT577" s="217" t="s">
        <v>129</v>
      </c>
      <c r="AU577" s="217" t="s">
        <v>82</v>
      </c>
      <c r="AY577" s="19" t="s">
        <v>127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80</v>
      </c>
      <c r="BK577" s="218">
        <f>ROUND(I577*H577,2)</f>
        <v>0</v>
      </c>
      <c r="BL577" s="19" t="s">
        <v>134</v>
      </c>
      <c r="BM577" s="217" t="s">
        <v>733</v>
      </c>
    </row>
    <row r="578" spans="1:47" s="2" customFormat="1" ht="12">
      <c r="A578" s="40"/>
      <c r="B578" s="41"/>
      <c r="C578" s="42"/>
      <c r="D578" s="219" t="s">
        <v>136</v>
      </c>
      <c r="E578" s="42"/>
      <c r="F578" s="220" t="s">
        <v>732</v>
      </c>
      <c r="G578" s="42"/>
      <c r="H578" s="42"/>
      <c r="I578" s="221"/>
      <c r="J578" s="42"/>
      <c r="K578" s="42"/>
      <c r="L578" s="46"/>
      <c r="M578" s="222"/>
      <c r="N578" s="22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136</v>
      </c>
      <c r="AU578" s="19" t="s">
        <v>82</v>
      </c>
    </row>
    <row r="579" spans="1:47" s="2" customFormat="1" ht="12">
      <c r="A579" s="40"/>
      <c r="B579" s="41"/>
      <c r="C579" s="42"/>
      <c r="D579" s="219" t="s">
        <v>261</v>
      </c>
      <c r="E579" s="42"/>
      <c r="F579" s="266" t="s">
        <v>734</v>
      </c>
      <c r="G579" s="42"/>
      <c r="H579" s="42"/>
      <c r="I579" s="221"/>
      <c r="J579" s="42"/>
      <c r="K579" s="42"/>
      <c r="L579" s="46"/>
      <c r="M579" s="222"/>
      <c r="N579" s="223"/>
      <c r="O579" s="86"/>
      <c r="P579" s="86"/>
      <c r="Q579" s="86"/>
      <c r="R579" s="86"/>
      <c r="S579" s="86"/>
      <c r="T579" s="87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261</v>
      </c>
      <c r="AU579" s="19" t="s">
        <v>82</v>
      </c>
    </row>
    <row r="580" spans="1:51" s="13" customFormat="1" ht="12">
      <c r="A580" s="13"/>
      <c r="B580" s="224"/>
      <c r="C580" s="225"/>
      <c r="D580" s="219" t="s">
        <v>138</v>
      </c>
      <c r="E580" s="226" t="s">
        <v>19</v>
      </c>
      <c r="F580" s="227" t="s">
        <v>735</v>
      </c>
      <c r="G580" s="225"/>
      <c r="H580" s="226" t="s">
        <v>19</v>
      </c>
      <c r="I580" s="228"/>
      <c r="J580" s="225"/>
      <c r="K580" s="225"/>
      <c r="L580" s="229"/>
      <c r="M580" s="230"/>
      <c r="N580" s="231"/>
      <c r="O580" s="231"/>
      <c r="P580" s="231"/>
      <c r="Q580" s="231"/>
      <c r="R580" s="231"/>
      <c r="S580" s="231"/>
      <c r="T580" s="232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3" t="s">
        <v>138</v>
      </c>
      <c r="AU580" s="233" t="s">
        <v>82</v>
      </c>
      <c r="AV580" s="13" t="s">
        <v>80</v>
      </c>
      <c r="AW580" s="13" t="s">
        <v>33</v>
      </c>
      <c r="AX580" s="13" t="s">
        <v>72</v>
      </c>
      <c r="AY580" s="233" t="s">
        <v>127</v>
      </c>
    </row>
    <row r="581" spans="1:51" s="14" customFormat="1" ht="12">
      <c r="A581" s="14"/>
      <c r="B581" s="234"/>
      <c r="C581" s="235"/>
      <c r="D581" s="219" t="s">
        <v>138</v>
      </c>
      <c r="E581" s="236" t="s">
        <v>19</v>
      </c>
      <c r="F581" s="237" t="s">
        <v>736</v>
      </c>
      <c r="G581" s="235"/>
      <c r="H581" s="238">
        <v>83.2</v>
      </c>
      <c r="I581" s="239"/>
      <c r="J581" s="235"/>
      <c r="K581" s="235"/>
      <c r="L581" s="240"/>
      <c r="M581" s="241"/>
      <c r="N581" s="242"/>
      <c r="O581" s="242"/>
      <c r="P581" s="242"/>
      <c r="Q581" s="242"/>
      <c r="R581" s="242"/>
      <c r="S581" s="242"/>
      <c r="T581" s="243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4" t="s">
        <v>138</v>
      </c>
      <c r="AU581" s="244" t="s">
        <v>82</v>
      </c>
      <c r="AV581" s="14" t="s">
        <v>82</v>
      </c>
      <c r="AW581" s="14" t="s">
        <v>33</v>
      </c>
      <c r="AX581" s="14" t="s">
        <v>80</v>
      </c>
      <c r="AY581" s="244" t="s">
        <v>127</v>
      </c>
    </row>
    <row r="582" spans="1:63" s="12" customFormat="1" ht="22.8" customHeight="1">
      <c r="A582" s="12"/>
      <c r="B582" s="190"/>
      <c r="C582" s="191"/>
      <c r="D582" s="192" t="s">
        <v>71</v>
      </c>
      <c r="E582" s="204" t="s">
        <v>737</v>
      </c>
      <c r="F582" s="204" t="s">
        <v>738</v>
      </c>
      <c r="G582" s="191"/>
      <c r="H582" s="191"/>
      <c r="I582" s="194"/>
      <c r="J582" s="205">
        <f>BK582</f>
        <v>0</v>
      </c>
      <c r="K582" s="191"/>
      <c r="L582" s="196"/>
      <c r="M582" s="197"/>
      <c r="N582" s="198"/>
      <c r="O582" s="198"/>
      <c r="P582" s="199">
        <f>SUM(P583:P607)</f>
        <v>0</v>
      </c>
      <c r="Q582" s="198"/>
      <c r="R582" s="199">
        <f>SUM(R583:R607)</f>
        <v>0</v>
      </c>
      <c r="S582" s="198"/>
      <c r="T582" s="200">
        <f>SUM(T583:T607)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1" t="s">
        <v>80</v>
      </c>
      <c r="AT582" s="202" t="s">
        <v>71</v>
      </c>
      <c r="AU582" s="202" t="s">
        <v>80</v>
      </c>
      <c r="AY582" s="201" t="s">
        <v>127</v>
      </c>
      <c r="BK582" s="203">
        <f>SUM(BK583:BK607)</f>
        <v>0</v>
      </c>
    </row>
    <row r="583" spans="1:65" s="2" customFormat="1" ht="21.75" customHeight="1">
      <c r="A583" s="40"/>
      <c r="B583" s="41"/>
      <c r="C583" s="206" t="s">
        <v>739</v>
      </c>
      <c r="D583" s="206" t="s">
        <v>129</v>
      </c>
      <c r="E583" s="207" t="s">
        <v>740</v>
      </c>
      <c r="F583" s="208" t="s">
        <v>741</v>
      </c>
      <c r="G583" s="209" t="s">
        <v>742</v>
      </c>
      <c r="H583" s="210">
        <v>1</v>
      </c>
      <c r="I583" s="211"/>
      <c r="J583" s="212">
        <f>ROUND(I583*H583,2)</f>
        <v>0</v>
      </c>
      <c r="K583" s="208" t="s">
        <v>19</v>
      </c>
      <c r="L583" s="46"/>
      <c r="M583" s="213" t="s">
        <v>19</v>
      </c>
      <c r="N583" s="214" t="s">
        <v>43</v>
      </c>
      <c r="O583" s="86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7" t="s">
        <v>134</v>
      </c>
      <c r="AT583" s="217" t="s">
        <v>129</v>
      </c>
      <c r="AU583" s="217" t="s">
        <v>82</v>
      </c>
      <c r="AY583" s="19" t="s">
        <v>127</v>
      </c>
      <c r="BE583" s="218">
        <f>IF(N583="základní",J583,0)</f>
        <v>0</v>
      </c>
      <c r="BF583" s="218">
        <f>IF(N583="snížená",J583,0)</f>
        <v>0</v>
      </c>
      <c r="BG583" s="218">
        <f>IF(N583="zákl. přenesená",J583,0)</f>
        <v>0</v>
      </c>
      <c r="BH583" s="218">
        <f>IF(N583="sníž. přenesená",J583,0)</f>
        <v>0</v>
      </c>
      <c r="BI583" s="218">
        <f>IF(N583="nulová",J583,0)</f>
        <v>0</v>
      </c>
      <c r="BJ583" s="19" t="s">
        <v>80</v>
      </c>
      <c r="BK583" s="218">
        <f>ROUND(I583*H583,2)</f>
        <v>0</v>
      </c>
      <c r="BL583" s="19" t="s">
        <v>134</v>
      </c>
      <c r="BM583" s="217" t="s">
        <v>743</v>
      </c>
    </row>
    <row r="584" spans="1:47" s="2" customFormat="1" ht="12">
      <c r="A584" s="40"/>
      <c r="B584" s="41"/>
      <c r="C584" s="42"/>
      <c r="D584" s="219" t="s">
        <v>136</v>
      </c>
      <c r="E584" s="42"/>
      <c r="F584" s="220" t="s">
        <v>744</v>
      </c>
      <c r="G584" s="42"/>
      <c r="H584" s="42"/>
      <c r="I584" s="221"/>
      <c r="J584" s="42"/>
      <c r="K584" s="42"/>
      <c r="L584" s="46"/>
      <c r="M584" s="222"/>
      <c r="N584" s="223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136</v>
      </c>
      <c r="AU584" s="19" t="s">
        <v>82</v>
      </c>
    </row>
    <row r="585" spans="1:65" s="2" customFormat="1" ht="16.5" customHeight="1">
      <c r="A585" s="40"/>
      <c r="B585" s="41"/>
      <c r="C585" s="206" t="s">
        <v>745</v>
      </c>
      <c r="D585" s="206" t="s">
        <v>129</v>
      </c>
      <c r="E585" s="207" t="s">
        <v>746</v>
      </c>
      <c r="F585" s="208" t="s">
        <v>747</v>
      </c>
      <c r="G585" s="209" t="s">
        <v>742</v>
      </c>
      <c r="H585" s="210">
        <v>2</v>
      </c>
      <c r="I585" s="211"/>
      <c r="J585" s="212">
        <f>ROUND(I585*H585,2)</f>
        <v>0</v>
      </c>
      <c r="K585" s="208" t="s">
        <v>19</v>
      </c>
      <c r="L585" s="46"/>
      <c r="M585" s="213" t="s">
        <v>19</v>
      </c>
      <c r="N585" s="214" t="s">
        <v>43</v>
      </c>
      <c r="O585" s="86"/>
      <c r="P585" s="215">
        <f>O585*H585</f>
        <v>0</v>
      </c>
      <c r="Q585" s="215">
        <v>0</v>
      </c>
      <c r="R585" s="215">
        <f>Q585*H585</f>
        <v>0</v>
      </c>
      <c r="S585" s="215">
        <v>0</v>
      </c>
      <c r="T585" s="216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17" t="s">
        <v>134</v>
      </c>
      <c r="AT585" s="217" t="s">
        <v>129</v>
      </c>
      <c r="AU585" s="217" t="s">
        <v>82</v>
      </c>
      <c r="AY585" s="19" t="s">
        <v>127</v>
      </c>
      <c r="BE585" s="218">
        <f>IF(N585="základní",J585,0)</f>
        <v>0</v>
      </c>
      <c r="BF585" s="218">
        <f>IF(N585="snížená",J585,0)</f>
        <v>0</v>
      </c>
      <c r="BG585" s="218">
        <f>IF(N585="zákl. přenesená",J585,0)</f>
        <v>0</v>
      </c>
      <c r="BH585" s="218">
        <f>IF(N585="sníž. přenesená",J585,0)</f>
        <v>0</v>
      </c>
      <c r="BI585" s="218">
        <f>IF(N585="nulová",J585,0)</f>
        <v>0</v>
      </c>
      <c r="BJ585" s="19" t="s">
        <v>80</v>
      </c>
      <c r="BK585" s="218">
        <f>ROUND(I585*H585,2)</f>
        <v>0</v>
      </c>
      <c r="BL585" s="19" t="s">
        <v>134</v>
      </c>
      <c r="BM585" s="217" t="s">
        <v>748</v>
      </c>
    </row>
    <row r="586" spans="1:47" s="2" customFormat="1" ht="12">
      <c r="A586" s="40"/>
      <c r="B586" s="41"/>
      <c r="C586" s="42"/>
      <c r="D586" s="219" t="s">
        <v>136</v>
      </c>
      <c r="E586" s="42"/>
      <c r="F586" s="220" t="s">
        <v>747</v>
      </c>
      <c r="G586" s="42"/>
      <c r="H586" s="42"/>
      <c r="I586" s="221"/>
      <c r="J586" s="42"/>
      <c r="K586" s="42"/>
      <c r="L586" s="46"/>
      <c r="M586" s="222"/>
      <c r="N586" s="223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136</v>
      </c>
      <c r="AU586" s="19" t="s">
        <v>82</v>
      </c>
    </row>
    <row r="587" spans="1:65" s="2" customFormat="1" ht="12">
      <c r="A587" s="40"/>
      <c r="B587" s="41"/>
      <c r="C587" s="206" t="s">
        <v>749</v>
      </c>
      <c r="D587" s="206" t="s">
        <v>129</v>
      </c>
      <c r="E587" s="207" t="s">
        <v>750</v>
      </c>
      <c r="F587" s="208" t="s">
        <v>751</v>
      </c>
      <c r="G587" s="209" t="s">
        <v>742</v>
      </c>
      <c r="H587" s="210">
        <v>2</v>
      </c>
      <c r="I587" s="211"/>
      <c r="J587" s="212">
        <f>ROUND(I587*H587,2)</f>
        <v>0</v>
      </c>
      <c r="K587" s="208" t="s">
        <v>19</v>
      </c>
      <c r="L587" s="46"/>
      <c r="M587" s="213" t="s">
        <v>19</v>
      </c>
      <c r="N587" s="214" t="s">
        <v>43</v>
      </c>
      <c r="O587" s="86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134</v>
      </c>
      <c r="AT587" s="217" t="s">
        <v>129</v>
      </c>
      <c r="AU587" s="217" t="s">
        <v>82</v>
      </c>
      <c r="AY587" s="19" t="s">
        <v>127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80</v>
      </c>
      <c r="BK587" s="218">
        <f>ROUND(I587*H587,2)</f>
        <v>0</v>
      </c>
      <c r="BL587" s="19" t="s">
        <v>134</v>
      </c>
      <c r="BM587" s="217" t="s">
        <v>752</v>
      </c>
    </row>
    <row r="588" spans="1:47" s="2" customFormat="1" ht="12">
      <c r="A588" s="40"/>
      <c r="B588" s="41"/>
      <c r="C588" s="42"/>
      <c r="D588" s="219" t="s">
        <v>136</v>
      </c>
      <c r="E588" s="42"/>
      <c r="F588" s="220" t="s">
        <v>753</v>
      </c>
      <c r="G588" s="42"/>
      <c r="H588" s="42"/>
      <c r="I588" s="221"/>
      <c r="J588" s="42"/>
      <c r="K588" s="42"/>
      <c r="L588" s="46"/>
      <c r="M588" s="222"/>
      <c r="N588" s="223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136</v>
      </c>
      <c r="AU588" s="19" t="s">
        <v>82</v>
      </c>
    </row>
    <row r="589" spans="1:51" s="14" customFormat="1" ht="12">
      <c r="A589" s="14"/>
      <c r="B589" s="234"/>
      <c r="C589" s="235"/>
      <c r="D589" s="219" t="s">
        <v>138</v>
      </c>
      <c r="E589" s="236" t="s">
        <v>19</v>
      </c>
      <c r="F589" s="237" t="s">
        <v>82</v>
      </c>
      <c r="G589" s="235"/>
      <c r="H589" s="238">
        <v>2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138</v>
      </c>
      <c r="AU589" s="244" t="s">
        <v>82</v>
      </c>
      <c r="AV589" s="14" t="s">
        <v>82</v>
      </c>
      <c r="AW589" s="14" t="s">
        <v>33</v>
      </c>
      <c r="AX589" s="14" t="s">
        <v>80</v>
      </c>
      <c r="AY589" s="244" t="s">
        <v>127</v>
      </c>
    </row>
    <row r="590" spans="1:65" s="2" customFormat="1" ht="12">
      <c r="A590" s="40"/>
      <c r="B590" s="41"/>
      <c r="C590" s="206" t="s">
        <v>754</v>
      </c>
      <c r="D590" s="206" t="s">
        <v>129</v>
      </c>
      <c r="E590" s="207" t="s">
        <v>755</v>
      </c>
      <c r="F590" s="208" t="s">
        <v>751</v>
      </c>
      <c r="G590" s="209" t="s">
        <v>742</v>
      </c>
      <c r="H590" s="210">
        <v>2</v>
      </c>
      <c r="I590" s="211"/>
      <c r="J590" s="212">
        <f>ROUND(I590*H590,2)</f>
        <v>0</v>
      </c>
      <c r="K590" s="208" t="s">
        <v>19</v>
      </c>
      <c r="L590" s="46"/>
      <c r="M590" s="213" t="s">
        <v>19</v>
      </c>
      <c r="N590" s="214" t="s">
        <v>43</v>
      </c>
      <c r="O590" s="86"/>
      <c r="P590" s="215">
        <f>O590*H590</f>
        <v>0</v>
      </c>
      <c r="Q590" s="215">
        <v>0</v>
      </c>
      <c r="R590" s="215">
        <f>Q590*H590</f>
        <v>0</v>
      </c>
      <c r="S590" s="215">
        <v>0</v>
      </c>
      <c r="T590" s="216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17" t="s">
        <v>134</v>
      </c>
      <c r="AT590" s="217" t="s">
        <v>129</v>
      </c>
      <c r="AU590" s="217" t="s">
        <v>82</v>
      </c>
      <c r="AY590" s="19" t="s">
        <v>127</v>
      </c>
      <c r="BE590" s="218">
        <f>IF(N590="základní",J590,0)</f>
        <v>0</v>
      </c>
      <c r="BF590" s="218">
        <f>IF(N590="snížená",J590,0)</f>
        <v>0</v>
      </c>
      <c r="BG590" s="218">
        <f>IF(N590="zákl. přenesená",J590,0)</f>
        <v>0</v>
      </c>
      <c r="BH590" s="218">
        <f>IF(N590="sníž. přenesená",J590,0)</f>
        <v>0</v>
      </c>
      <c r="BI590" s="218">
        <f>IF(N590="nulová",J590,0)</f>
        <v>0</v>
      </c>
      <c r="BJ590" s="19" t="s">
        <v>80</v>
      </c>
      <c r="BK590" s="218">
        <f>ROUND(I590*H590,2)</f>
        <v>0</v>
      </c>
      <c r="BL590" s="19" t="s">
        <v>134</v>
      </c>
      <c r="BM590" s="217" t="s">
        <v>756</v>
      </c>
    </row>
    <row r="591" spans="1:47" s="2" customFormat="1" ht="12">
      <c r="A591" s="40"/>
      <c r="B591" s="41"/>
      <c r="C591" s="42"/>
      <c r="D591" s="219" t="s">
        <v>136</v>
      </c>
      <c r="E591" s="42"/>
      <c r="F591" s="220" t="s">
        <v>757</v>
      </c>
      <c r="G591" s="42"/>
      <c r="H591" s="42"/>
      <c r="I591" s="221"/>
      <c r="J591" s="42"/>
      <c r="K591" s="42"/>
      <c r="L591" s="46"/>
      <c r="M591" s="222"/>
      <c r="N591" s="223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136</v>
      </c>
      <c r="AU591" s="19" t="s">
        <v>82</v>
      </c>
    </row>
    <row r="592" spans="1:51" s="14" customFormat="1" ht="12">
      <c r="A592" s="14"/>
      <c r="B592" s="234"/>
      <c r="C592" s="235"/>
      <c r="D592" s="219" t="s">
        <v>138</v>
      </c>
      <c r="E592" s="236" t="s">
        <v>19</v>
      </c>
      <c r="F592" s="237" t="s">
        <v>82</v>
      </c>
      <c r="G592" s="235"/>
      <c r="H592" s="238">
        <v>2</v>
      </c>
      <c r="I592" s="239"/>
      <c r="J592" s="235"/>
      <c r="K592" s="235"/>
      <c r="L592" s="240"/>
      <c r="M592" s="241"/>
      <c r="N592" s="242"/>
      <c r="O592" s="242"/>
      <c r="P592" s="242"/>
      <c r="Q592" s="242"/>
      <c r="R592" s="242"/>
      <c r="S592" s="242"/>
      <c r="T592" s="24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4" t="s">
        <v>138</v>
      </c>
      <c r="AU592" s="244" t="s">
        <v>82</v>
      </c>
      <c r="AV592" s="14" t="s">
        <v>82</v>
      </c>
      <c r="AW592" s="14" t="s">
        <v>33</v>
      </c>
      <c r="AX592" s="14" t="s">
        <v>80</v>
      </c>
      <c r="AY592" s="244" t="s">
        <v>127</v>
      </c>
    </row>
    <row r="593" spans="1:65" s="2" customFormat="1" ht="16.5" customHeight="1">
      <c r="A593" s="40"/>
      <c r="B593" s="41"/>
      <c r="C593" s="206" t="s">
        <v>758</v>
      </c>
      <c r="D593" s="206" t="s">
        <v>129</v>
      </c>
      <c r="E593" s="207" t="s">
        <v>759</v>
      </c>
      <c r="F593" s="208" t="s">
        <v>760</v>
      </c>
      <c r="G593" s="209" t="s">
        <v>336</v>
      </c>
      <c r="H593" s="210">
        <v>1</v>
      </c>
      <c r="I593" s="211"/>
      <c r="J593" s="212">
        <f>ROUND(I593*H593,2)</f>
        <v>0</v>
      </c>
      <c r="K593" s="208" t="s">
        <v>19</v>
      </c>
      <c r="L593" s="46"/>
      <c r="M593" s="213" t="s">
        <v>19</v>
      </c>
      <c r="N593" s="214" t="s">
        <v>43</v>
      </c>
      <c r="O593" s="86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134</v>
      </c>
      <c r="AT593" s="217" t="s">
        <v>129</v>
      </c>
      <c r="AU593" s="217" t="s">
        <v>82</v>
      </c>
      <c r="AY593" s="19" t="s">
        <v>127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80</v>
      </c>
      <c r="BK593" s="218">
        <f>ROUND(I593*H593,2)</f>
        <v>0</v>
      </c>
      <c r="BL593" s="19" t="s">
        <v>134</v>
      </c>
      <c r="BM593" s="217" t="s">
        <v>761</v>
      </c>
    </row>
    <row r="594" spans="1:47" s="2" customFormat="1" ht="12">
      <c r="A594" s="40"/>
      <c r="B594" s="41"/>
      <c r="C594" s="42"/>
      <c r="D594" s="219" t="s">
        <v>136</v>
      </c>
      <c r="E594" s="42"/>
      <c r="F594" s="220" t="s">
        <v>760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136</v>
      </c>
      <c r="AU594" s="19" t="s">
        <v>82</v>
      </c>
    </row>
    <row r="595" spans="1:51" s="14" customFormat="1" ht="12">
      <c r="A595" s="14"/>
      <c r="B595" s="234"/>
      <c r="C595" s="235"/>
      <c r="D595" s="219" t="s">
        <v>138</v>
      </c>
      <c r="E595" s="236" t="s">
        <v>19</v>
      </c>
      <c r="F595" s="237" t="s">
        <v>80</v>
      </c>
      <c r="G595" s="235"/>
      <c r="H595" s="238">
        <v>1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4" t="s">
        <v>138</v>
      </c>
      <c r="AU595" s="244" t="s">
        <v>82</v>
      </c>
      <c r="AV595" s="14" t="s">
        <v>82</v>
      </c>
      <c r="AW595" s="14" t="s">
        <v>33</v>
      </c>
      <c r="AX595" s="14" t="s">
        <v>80</v>
      </c>
      <c r="AY595" s="244" t="s">
        <v>127</v>
      </c>
    </row>
    <row r="596" spans="1:65" s="2" customFormat="1" ht="12">
      <c r="A596" s="40"/>
      <c r="B596" s="41"/>
      <c r="C596" s="206" t="s">
        <v>762</v>
      </c>
      <c r="D596" s="206" t="s">
        <v>129</v>
      </c>
      <c r="E596" s="207" t="s">
        <v>763</v>
      </c>
      <c r="F596" s="208" t="s">
        <v>764</v>
      </c>
      <c r="G596" s="209" t="s">
        <v>336</v>
      </c>
      <c r="H596" s="210">
        <v>2</v>
      </c>
      <c r="I596" s="211"/>
      <c r="J596" s="212">
        <f>ROUND(I596*H596,2)</f>
        <v>0</v>
      </c>
      <c r="K596" s="208" t="s">
        <v>19</v>
      </c>
      <c r="L596" s="46"/>
      <c r="M596" s="213" t="s">
        <v>19</v>
      </c>
      <c r="N596" s="214" t="s">
        <v>43</v>
      </c>
      <c r="O596" s="86"/>
      <c r="P596" s="215">
        <f>O596*H596</f>
        <v>0</v>
      </c>
      <c r="Q596" s="215">
        <v>0</v>
      </c>
      <c r="R596" s="215">
        <f>Q596*H596</f>
        <v>0</v>
      </c>
      <c r="S596" s="215">
        <v>0</v>
      </c>
      <c r="T596" s="21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7" t="s">
        <v>134</v>
      </c>
      <c r="AT596" s="217" t="s">
        <v>129</v>
      </c>
      <c r="AU596" s="217" t="s">
        <v>82</v>
      </c>
      <c r="AY596" s="19" t="s">
        <v>127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9" t="s">
        <v>80</v>
      </c>
      <c r="BK596" s="218">
        <f>ROUND(I596*H596,2)</f>
        <v>0</v>
      </c>
      <c r="BL596" s="19" t="s">
        <v>134</v>
      </c>
      <c r="BM596" s="217" t="s">
        <v>765</v>
      </c>
    </row>
    <row r="597" spans="1:47" s="2" customFormat="1" ht="12">
      <c r="A597" s="40"/>
      <c r="B597" s="41"/>
      <c r="C597" s="42"/>
      <c r="D597" s="219" t="s">
        <v>136</v>
      </c>
      <c r="E597" s="42"/>
      <c r="F597" s="220" t="s">
        <v>764</v>
      </c>
      <c r="G597" s="42"/>
      <c r="H597" s="42"/>
      <c r="I597" s="221"/>
      <c r="J597" s="42"/>
      <c r="K597" s="42"/>
      <c r="L597" s="46"/>
      <c r="M597" s="222"/>
      <c r="N597" s="223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136</v>
      </c>
      <c r="AU597" s="19" t="s">
        <v>82</v>
      </c>
    </row>
    <row r="598" spans="1:51" s="14" customFormat="1" ht="12">
      <c r="A598" s="14"/>
      <c r="B598" s="234"/>
      <c r="C598" s="235"/>
      <c r="D598" s="219" t="s">
        <v>138</v>
      </c>
      <c r="E598" s="236" t="s">
        <v>19</v>
      </c>
      <c r="F598" s="237" t="s">
        <v>82</v>
      </c>
      <c r="G598" s="235"/>
      <c r="H598" s="238">
        <v>2</v>
      </c>
      <c r="I598" s="239"/>
      <c r="J598" s="235"/>
      <c r="K598" s="235"/>
      <c r="L598" s="240"/>
      <c r="M598" s="241"/>
      <c r="N598" s="242"/>
      <c r="O598" s="242"/>
      <c r="P598" s="242"/>
      <c r="Q598" s="242"/>
      <c r="R598" s="242"/>
      <c r="S598" s="242"/>
      <c r="T598" s="24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4" t="s">
        <v>138</v>
      </c>
      <c r="AU598" s="244" t="s">
        <v>82</v>
      </c>
      <c r="AV598" s="14" t="s">
        <v>82</v>
      </c>
      <c r="AW598" s="14" t="s">
        <v>33</v>
      </c>
      <c r="AX598" s="14" t="s">
        <v>80</v>
      </c>
      <c r="AY598" s="244" t="s">
        <v>127</v>
      </c>
    </row>
    <row r="599" spans="1:65" s="2" customFormat="1" ht="33" customHeight="1">
      <c r="A599" s="40"/>
      <c r="B599" s="41"/>
      <c r="C599" s="206" t="s">
        <v>766</v>
      </c>
      <c r="D599" s="206" t="s">
        <v>129</v>
      </c>
      <c r="E599" s="207" t="s">
        <v>767</v>
      </c>
      <c r="F599" s="208" t="s">
        <v>768</v>
      </c>
      <c r="G599" s="209" t="s">
        <v>336</v>
      </c>
      <c r="H599" s="210">
        <v>2</v>
      </c>
      <c r="I599" s="211"/>
      <c r="J599" s="212">
        <f>ROUND(I599*H599,2)</f>
        <v>0</v>
      </c>
      <c r="K599" s="208" t="s">
        <v>19</v>
      </c>
      <c r="L599" s="46"/>
      <c r="M599" s="213" t="s">
        <v>19</v>
      </c>
      <c r="N599" s="214" t="s">
        <v>43</v>
      </c>
      <c r="O599" s="86"/>
      <c r="P599" s="215">
        <f>O599*H599</f>
        <v>0</v>
      </c>
      <c r="Q599" s="215">
        <v>0</v>
      </c>
      <c r="R599" s="215">
        <f>Q599*H599</f>
        <v>0</v>
      </c>
      <c r="S599" s="215">
        <v>0</v>
      </c>
      <c r="T599" s="216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7" t="s">
        <v>134</v>
      </c>
      <c r="AT599" s="217" t="s">
        <v>129</v>
      </c>
      <c r="AU599" s="217" t="s">
        <v>82</v>
      </c>
      <c r="AY599" s="19" t="s">
        <v>127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80</v>
      </c>
      <c r="BK599" s="218">
        <f>ROUND(I599*H599,2)</f>
        <v>0</v>
      </c>
      <c r="BL599" s="19" t="s">
        <v>134</v>
      </c>
      <c r="BM599" s="217" t="s">
        <v>769</v>
      </c>
    </row>
    <row r="600" spans="1:47" s="2" customFormat="1" ht="12">
      <c r="A600" s="40"/>
      <c r="B600" s="41"/>
      <c r="C600" s="42"/>
      <c r="D600" s="219" t="s">
        <v>136</v>
      </c>
      <c r="E600" s="42"/>
      <c r="F600" s="220" t="s">
        <v>770</v>
      </c>
      <c r="G600" s="42"/>
      <c r="H600" s="42"/>
      <c r="I600" s="221"/>
      <c r="J600" s="42"/>
      <c r="K600" s="42"/>
      <c r="L600" s="46"/>
      <c r="M600" s="222"/>
      <c r="N600" s="223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136</v>
      </c>
      <c r="AU600" s="19" t="s">
        <v>82</v>
      </c>
    </row>
    <row r="601" spans="1:51" s="14" customFormat="1" ht="12">
      <c r="A601" s="14"/>
      <c r="B601" s="234"/>
      <c r="C601" s="235"/>
      <c r="D601" s="219" t="s">
        <v>138</v>
      </c>
      <c r="E601" s="236" t="s">
        <v>19</v>
      </c>
      <c r="F601" s="237" t="s">
        <v>82</v>
      </c>
      <c r="G601" s="235"/>
      <c r="H601" s="238">
        <v>2</v>
      </c>
      <c r="I601" s="239"/>
      <c r="J601" s="235"/>
      <c r="K601" s="235"/>
      <c r="L601" s="240"/>
      <c r="M601" s="241"/>
      <c r="N601" s="242"/>
      <c r="O601" s="242"/>
      <c r="P601" s="242"/>
      <c r="Q601" s="242"/>
      <c r="R601" s="242"/>
      <c r="S601" s="242"/>
      <c r="T601" s="24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4" t="s">
        <v>138</v>
      </c>
      <c r="AU601" s="244" t="s">
        <v>82</v>
      </c>
      <c r="AV601" s="14" t="s">
        <v>82</v>
      </c>
      <c r="AW601" s="14" t="s">
        <v>33</v>
      </c>
      <c r="AX601" s="14" t="s">
        <v>80</v>
      </c>
      <c r="AY601" s="244" t="s">
        <v>127</v>
      </c>
    </row>
    <row r="602" spans="1:65" s="2" customFormat="1" ht="16.5" customHeight="1">
      <c r="A602" s="40"/>
      <c r="B602" s="41"/>
      <c r="C602" s="206" t="s">
        <v>771</v>
      </c>
      <c r="D602" s="206" t="s">
        <v>129</v>
      </c>
      <c r="E602" s="207" t="s">
        <v>772</v>
      </c>
      <c r="F602" s="208" t="s">
        <v>773</v>
      </c>
      <c r="G602" s="209" t="s">
        <v>336</v>
      </c>
      <c r="H602" s="210">
        <v>2</v>
      </c>
      <c r="I602" s="211"/>
      <c r="J602" s="212">
        <f>ROUND(I602*H602,2)</f>
        <v>0</v>
      </c>
      <c r="K602" s="208" t="s">
        <v>19</v>
      </c>
      <c r="L602" s="46"/>
      <c r="M602" s="213" t="s">
        <v>19</v>
      </c>
      <c r="N602" s="214" t="s">
        <v>43</v>
      </c>
      <c r="O602" s="86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134</v>
      </c>
      <c r="AT602" s="217" t="s">
        <v>129</v>
      </c>
      <c r="AU602" s="217" t="s">
        <v>82</v>
      </c>
      <c r="AY602" s="19" t="s">
        <v>127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9" t="s">
        <v>80</v>
      </c>
      <c r="BK602" s="218">
        <f>ROUND(I602*H602,2)</f>
        <v>0</v>
      </c>
      <c r="BL602" s="19" t="s">
        <v>134</v>
      </c>
      <c r="BM602" s="217" t="s">
        <v>774</v>
      </c>
    </row>
    <row r="603" spans="1:47" s="2" customFormat="1" ht="12">
      <c r="A603" s="40"/>
      <c r="B603" s="41"/>
      <c r="C603" s="42"/>
      <c r="D603" s="219" t="s">
        <v>136</v>
      </c>
      <c r="E603" s="42"/>
      <c r="F603" s="220" t="s">
        <v>773</v>
      </c>
      <c r="G603" s="42"/>
      <c r="H603" s="42"/>
      <c r="I603" s="221"/>
      <c r="J603" s="42"/>
      <c r="K603" s="42"/>
      <c r="L603" s="46"/>
      <c r="M603" s="222"/>
      <c r="N603" s="223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136</v>
      </c>
      <c r="AU603" s="19" t="s">
        <v>82</v>
      </c>
    </row>
    <row r="604" spans="1:51" s="14" customFormat="1" ht="12">
      <c r="A604" s="14"/>
      <c r="B604" s="234"/>
      <c r="C604" s="235"/>
      <c r="D604" s="219" t="s">
        <v>138</v>
      </c>
      <c r="E604" s="236" t="s">
        <v>19</v>
      </c>
      <c r="F604" s="237" t="s">
        <v>82</v>
      </c>
      <c r="G604" s="235"/>
      <c r="H604" s="238">
        <v>2</v>
      </c>
      <c r="I604" s="239"/>
      <c r="J604" s="235"/>
      <c r="K604" s="235"/>
      <c r="L604" s="240"/>
      <c r="M604" s="241"/>
      <c r="N604" s="242"/>
      <c r="O604" s="242"/>
      <c r="P604" s="242"/>
      <c r="Q604" s="242"/>
      <c r="R604" s="242"/>
      <c r="S604" s="242"/>
      <c r="T604" s="24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4" t="s">
        <v>138</v>
      </c>
      <c r="AU604" s="244" t="s">
        <v>82</v>
      </c>
      <c r="AV604" s="14" t="s">
        <v>82</v>
      </c>
      <c r="AW604" s="14" t="s">
        <v>33</v>
      </c>
      <c r="AX604" s="14" t="s">
        <v>80</v>
      </c>
      <c r="AY604" s="244" t="s">
        <v>127</v>
      </c>
    </row>
    <row r="605" spans="1:65" s="2" customFormat="1" ht="16.5" customHeight="1">
      <c r="A605" s="40"/>
      <c r="B605" s="41"/>
      <c r="C605" s="206" t="s">
        <v>775</v>
      </c>
      <c r="D605" s="206" t="s">
        <v>129</v>
      </c>
      <c r="E605" s="207" t="s">
        <v>776</v>
      </c>
      <c r="F605" s="208" t="s">
        <v>777</v>
      </c>
      <c r="G605" s="209" t="s">
        <v>336</v>
      </c>
      <c r="H605" s="210">
        <v>2</v>
      </c>
      <c r="I605" s="211"/>
      <c r="J605" s="212">
        <f>ROUND(I605*H605,2)</f>
        <v>0</v>
      </c>
      <c r="K605" s="208" t="s">
        <v>19</v>
      </c>
      <c r="L605" s="46"/>
      <c r="M605" s="213" t="s">
        <v>19</v>
      </c>
      <c r="N605" s="214" t="s">
        <v>43</v>
      </c>
      <c r="O605" s="86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7" t="s">
        <v>134</v>
      </c>
      <c r="AT605" s="217" t="s">
        <v>129</v>
      </c>
      <c r="AU605" s="217" t="s">
        <v>82</v>
      </c>
      <c r="AY605" s="19" t="s">
        <v>127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9" t="s">
        <v>80</v>
      </c>
      <c r="BK605" s="218">
        <f>ROUND(I605*H605,2)</f>
        <v>0</v>
      </c>
      <c r="BL605" s="19" t="s">
        <v>134</v>
      </c>
      <c r="BM605" s="217" t="s">
        <v>778</v>
      </c>
    </row>
    <row r="606" spans="1:47" s="2" customFormat="1" ht="12">
      <c r="A606" s="40"/>
      <c r="B606" s="41"/>
      <c r="C606" s="42"/>
      <c r="D606" s="219" t="s">
        <v>136</v>
      </c>
      <c r="E606" s="42"/>
      <c r="F606" s="220" t="s">
        <v>779</v>
      </c>
      <c r="G606" s="42"/>
      <c r="H606" s="42"/>
      <c r="I606" s="221"/>
      <c r="J606" s="42"/>
      <c r="K606" s="42"/>
      <c r="L606" s="46"/>
      <c r="M606" s="222"/>
      <c r="N606" s="223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136</v>
      </c>
      <c r="AU606" s="19" t="s">
        <v>82</v>
      </c>
    </row>
    <row r="607" spans="1:51" s="14" customFormat="1" ht="12">
      <c r="A607" s="14"/>
      <c r="B607" s="234"/>
      <c r="C607" s="235"/>
      <c r="D607" s="219" t="s">
        <v>138</v>
      </c>
      <c r="E607" s="236" t="s">
        <v>19</v>
      </c>
      <c r="F607" s="237" t="s">
        <v>82</v>
      </c>
      <c r="G607" s="235"/>
      <c r="H607" s="238">
        <v>2</v>
      </c>
      <c r="I607" s="239"/>
      <c r="J607" s="235"/>
      <c r="K607" s="235"/>
      <c r="L607" s="240"/>
      <c r="M607" s="241"/>
      <c r="N607" s="242"/>
      <c r="O607" s="242"/>
      <c r="P607" s="242"/>
      <c r="Q607" s="242"/>
      <c r="R607" s="242"/>
      <c r="S607" s="242"/>
      <c r="T607" s="24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4" t="s">
        <v>138</v>
      </c>
      <c r="AU607" s="244" t="s">
        <v>82</v>
      </c>
      <c r="AV607" s="14" t="s">
        <v>82</v>
      </c>
      <c r="AW607" s="14" t="s">
        <v>33</v>
      </c>
      <c r="AX607" s="14" t="s">
        <v>80</v>
      </c>
      <c r="AY607" s="244" t="s">
        <v>127</v>
      </c>
    </row>
    <row r="608" spans="1:63" s="12" customFormat="1" ht="22.8" customHeight="1">
      <c r="A608" s="12"/>
      <c r="B608" s="190"/>
      <c r="C608" s="191"/>
      <c r="D608" s="192" t="s">
        <v>71</v>
      </c>
      <c r="E608" s="204" t="s">
        <v>780</v>
      </c>
      <c r="F608" s="204" t="s">
        <v>781</v>
      </c>
      <c r="G608" s="191"/>
      <c r="H608" s="191"/>
      <c r="I608" s="194"/>
      <c r="J608" s="205">
        <f>BK608</f>
        <v>0</v>
      </c>
      <c r="K608" s="191"/>
      <c r="L608" s="196"/>
      <c r="M608" s="197"/>
      <c r="N608" s="198"/>
      <c r="O608" s="198"/>
      <c r="P608" s="199">
        <f>SUM(P609:P630)</f>
        <v>0</v>
      </c>
      <c r="Q608" s="198"/>
      <c r="R608" s="199">
        <f>SUM(R609:R630)</f>
        <v>0</v>
      </c>
      <c r="S608" s="198"/>
      <c r="T608" s="200">
        <f>SUM(T609:T630)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01" t="s">
        <v>80</v>
      </c>
      <c r="AT608" s="202" t="s">
        <v>71</v>
      </c>
      <c r="AU608" s="202" t="s">
        <v>80</v>
      </c>
      <c r="AY608" s="201" t="s">
        <v>127</v>
      </c>
      <c r="BK608" s="203">
        <f>SUM(BK609:BK630)</f>
        <v>0</v>
      </c>
    </row>
    <row r="609" spans="1:65" s="2" customFormat="1" ht="21.75" customHeight="1">
      <c r="A609" s="40"/>
      <c r="B609" s="41"/>
      <c r="C609" s="206" t="s">
        <v>782</v>
      </c>
      <c r="D609" s="206" t="s">
        <v>129</v>
      </c>
      <c r="E609" s="207" t="s">
        <v>783</v>
      </c>
      <c r="F609" s="208" t="s">
        <v>784</v>
      </c>
      <c r="G609" s="209" t="s">
        <v>219</v>
      </c>
      <c r="H609" s="210">
        <v>244.15</v>
      </c>
      <c r="I609" s="211"/>
      <c r="J609" s="212">
        <f>ROUND(I609*H609,2)</f>
        <v>0</v>
      </c>
      <c r="K609" s="208" t="s">
        <v>133</v>
      </c>
      <c r="L609" s="46"/>
      <c r="M609" s="213" t="s">
        <v>19</v>
      </c>
      <c r="N609" s="214" t="s">
        <v>43</v>
      </c>
      <c r="O609" s="86"/>
      <c r="P609" s="215">
        <f>O609*H609</f>
        <v>0</v>
      </c>
      <c r="Q609" s="215">
        <v>0</v>
      </c>
      <c r="R609" s="215">
        <f>Q609*H609</f>
        <v>0</v>
      </c>
      <c r="S609" s="215">
        <v>0</v>
      </c>
      <c r="T609" s="21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7" t="s">
        <v>134</v>
      </c>
      <c r="AT609" s="217" t="s">
        <v>129</v>
      </c>
      <c r="AU609" s="217" t="s">
        <v>82</v>
      </c>
      <c r="AY609" s="19" t="s">
        <v>127</v>
      </c>
      <c r="BE609" s="218">
        <f>IF(N609="základní",J609,0)</f>
        <v>0</v>
      </c>
      <c r="BF609" s="218">
        <f>IF(N609="snížená",J609,0)</f>
        <v>0</v>
      </c>
      <c r="BG609" s="218">
        <f>IF(N609="zákl. přenesená",J609,0)</f>
        <v>0</v>
      </c>
      <c r="BH609" s="218">
        <f>IF(N609="sníž. přenesená",J609,0)</f>
        <v>0</v>
      </c>
      <c r="BI609" s="218">
        <f>IF(N609="nulová",J609,0)</f>
        <v>0</v>
      </c>
      <c r="BJ609" s="19" t="s">
        <v>80</v>
      </c>
      <c r="BK609" s="218">
        <f>ROUND(I609*H609,2)</f>
        <v>0</v>
      </c>
      <c r="BL609" s="19" t="s">
        <v>134</v>
      </c>
      <c r="BM609" s="217" t="s">
        <v>785</v>
      </c>
    </row>
    <row r="610" spans="1:47" s="2" customFormat="1" ht="12">
      <c r="A610" s="40"/>
      <c r="B610" s="41"/>
      <c r="C610" s="42"/>
      <c r="D610" s="219" t="s">
        <v>136</v>
      </c>
      <c r="E610" s="42"/>
      <c r="F610" s="220" t="s">
        <v>786</v>
      </c>
      <c r="G610" s="42"/>
      <c r="H610" s="42"/>
      <c r="I610" s="221"/>
      <c r="J610" s="42"/>
      <c r="K610" s="42"/>
      <c r="L610" s="46"/>
      <c r="M610" s="222"/>
      <c r="N610" s="223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136</v>
      </c>
      <c r="AU610" s="19" t="s">
        <v>82</v>
      </c>
    </row>
    <row r="611" spans="1:65" s="2" customFormat="1" ht="12">
      <c r="A611" s="40"/>
      <c r="B611" s="41"/>
      <c r="C611" s="206" t="s">
        <v>787</v>
      </c>
      <c r="D611" s="206" t="s">
        <v>129</v>
      </c>
      <c r="E611" s="207" t="s">
        <v>788</v>
      </c>
      <c r="F611" s="208" t="s">
        <v>789</v>
      </c>
      <c r="G611" s="209" t="s">
        <v>219</v>
      </c>
      <c r="H611" s="210">
        <v>2197.35</v>
      </c>
      <c r="I611" s="211"/>
      <c r="J611" s="212">
        <f>ROUND(I611*H611,2)</f>
        <v>0</v>
      </c>
      <c r="K611" s="208" t="s">
        <v>133</v>
      </c>
      <c r="L611" s="46"/>
      <c r="M611" s="213" t="s">
        <v>19</v>
      </c>
      <c r="N611" s="214" t="s">
        <v>43</v>
      </c>
      <c r="O611" s="86"/>
      <c r="P611" s="215">
        <f>O611*H611</f>
        <v>0</v>
      </c>
      <c r="Q611" s="215">
        <v>0</v>
      </c>
      <c r="R611" s="215">
        <f>Q611*H611</f>
        <v>0</v>
      </c>
      <c r="S611" s="215">
        <v>0</v>
      </c>
      <c r="T611" s="216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7" t="s">
        <v>134</v>
      </c>
      <c r="AT611" s="217" t="s">
        <v>129</v>
      </c>
      <c r="AU611" s="217" t="s">
        <v>82</v>
      </c>
      <c r="AY611" s="19" t="s">
        <v>127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80</v>
      </c>
      <c r="BK611" s="218">
        <f>ROUND(I611*H611,2)</f>
        <v>0</v>
      </c>
      <c r="BL611" s="19" t="s">
        <v>134</v>
      </c>
      <c r="BM611" s="217" t="s">
        <v>790</v>
      </c>
    </row>
    <row r="612" spans="1:47" s="2" customFormat="1" ht="12">
      <c r="A612" s="40"/>
      <c r="B612" s="41"/>
      <c r="C612" s="42"/>
      <c r="D612" s="219" t="s">
        <v>136</v>
      </c>
      <c r="E612" s="42"/>
      <c r="F612" s="220" t="s">
        <v>791</v>
      </c>
      <c r="G612" s="42"/>
      <c r="H612" s="42"/>
      <c r="I612" s="221"/>
      <c r="J612" s="42"/>
      <c r="K612" s="42"/>
      <c r="L612" s="46"/>
      <c r="M612" s="222"/>
      <c r="N612" s="223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136</v>
      </c>
      <c r="AU612" s="19" t="s">
        <v>82</v>
      </c>
    </row>
    <row r="613" spans="1:51" s="14" customFormat="1" ht="12">
      <c r="A613" s="14"/>
      <c r="B613" s="234"/>
      <c r="C613" s="235"/>
      <c r="D613" s="219" t="s">
        <v>138</v>
      </c>
      <c r="E613" s="235"/>
      <c r="F613" s="237" t="s">
        <v>792</v>
      </c>
      <c r="G613" s="235"/>
      <c r="H613" s="238">
        <v>2197.35</v>
      </c>
      <c r="I613" s="239"/>
      <c r="J613" s="235"/>
      <c r="K613" s="235"/>
      <c r="L613" s="240"/>
      <c r="M613" s="241"/>
      <c r="N613" s="242"/>
      <c r="O613" s="242"/>
      <c r="P613" s="242"/>
      <c r="Q613" s="242"/>
      <c r="R613" s="242"/>
      <c r="S613" s="242"/>
      <c r="T613" s="24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4" t="s">
        <v>138</v>
      </c>
      <c r="AU613" s="244" t="s">
        <v>82</v>
      </c>
      <c r="AV613" s="14" t="s">
        <v>82</v>
      </c>
      <c r="AW613" s="14" t="s">
        <v>4</v>
      </c>
      <c r="AX613" s="14" t="s">
        <v>80</v>
      </c>
      <c r="AY613" s="244" t="s">
        <v>127</v>
      </c>
    </row>
    <row r="614" spans="1:65" s="2" customFormat="1" ht="44.25" customHeight="1">
      <c r="A614" s="40"/>
      <c r="B614" s="41"/>
      <c r="C614" s="206" t="s">
        <v>793</v>
      </c>
      <c r="D614" s="206" t="s">
        <v>129</v>
      </c>
      <c r="E614" s="207" t="s">
        <v>794</v>
      </c>
      <c r="F614" s="208" t="s">
        <v>795</v>
      </c>
      <c r="G614" s="209" t="s">
        <v>219</v>
      </c>
      <c r="H614" s="210">
        <v>26.838</v>
      </c>
      <c r="I614" s="211"/>
      <c r="J614" s="212">
        <f>ROUND(I614*H614,2)</f>
        <v>0</v>
      </c>
      <c r="K614" s="208" t="s">
        <v>133</v>
      </c>
      <c r="L614" s="46"/>
      <c r="M614" s="213" t="s">
        <v>19</v>
      </c>
      <c r="N614" s="214" t="s">
        <v>43</v>
      </c>
      <c r="O614" s="86"/>
      <c r="P614" s="215">
        <f>O614*H614</f>
        <v>0</v>
      </c>
      <c r="Q614" s="215">
        <v>0</v>
      </c>
      <c r="R614" s="215">
        <f>Q614*H614</f>
        <v>0</v>
      </c>
      <c r="S614" s="215">
        <v>0</v>
      </c>
      <c r="T614" s="21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7" t="s">
        <v>134</v>
      </c>
      <c r="AT614" s="217" t="s">
        <v>129</v>
      </c>
      <c r="AU614" s="217" t="s">
        <v>82</v>
      </c>
      <c r="AY614" s="19" t="s">
        <v>127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9" t="s">
        <v>80</v>
      </c>
      <c r="BK614" s="218">
        <f>ROUND(I614*H614,2)</f>
        <v>0</v>
      </c>
      <c r="BL614" s="19" t="s">
        <v>134</v>
      </c>
      <c r="BM614" s="217" t="s">
        <v>796</v>
      </c>
    </row>
    <row r="615" spans="1:47" s="2" customFormat="1" ht="12">
      <c r="A615" s="40"/>
      <c r="B615" s="41"/>
      <c r="C615" s="42"/>
      <c r="D615" s="219" t="s">
        <v>136</v>
      </c>
      <c r="E615" s="42"/>
      <c r="F615" s="220" t="s">
        <v>797</v>
      </c>
      <c r="G615" s="42"/>
      <c r="H615" s="42"/>
      <c r="I615" s="221"/>
      <c r="J615" s="42"/>
      <c r="K615" s="42"/>
      <c r="L615" s="46"/>
      <c r="M615" s="222"/>
      <c r="N615" s="22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136</v>
      </c>
      <c r="AU615" s="19" t="s">
        <v>82</v>
      </c>
    </row>
    <row r="616" spans="1:51" s="14" customFormat="1" ht="12">
      <c r="A616" s="14"/>
      <c r="B616" s="234"/>
      <c r="C616" s="235"/>
      <c r="D616" s="219" t="s">
        <v>138</v>
      </c>
      <c r="E616" s="236" t="s">
        <v>19</v>
      </c>
      <c r="F616" s="237" t="s">
        <v>798</v>
      </c>
      <c r="G616" s="235"/>
      <c r="H616" s="238">
        <v>244.15</v>
      </c>
      <c r="I616" s="239"/>
      <c r="J616" s="235"/>
      <c r="K616" s="235"/>
      <c r="L616" s="240"/>
      <c r="M616" s="241"/>
      <c r="N616" s="242"/>
      <c r="O616" s="242"/>
      <c r="P616" s="242"/>
      <c r="Q616" s="242"/>
      <c r="R616" s="242"/>
      <c r="S616" s="242"/>
      <c r="T616" s="24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4" t="s">
        <v>138</v>
      </c>
      <c r="AU616" s="244" t="s">
        <v>82</v>
      </c>
      <c r="AV616" s="14" t="s">
        <v>82</v>
      </c>
      <c r="AW616" s="14" t="s">
        <v>33</v>
      </c>
      <c r="AX616" s="14" t="s">
        <v>72</v>
      </c>
      <c r="AY616" s="244" t="s">
        <v>127</v>
      </c>
    </row>
    <row r="617" spans="1:51" s="14" customFormat="1" ht="12">
      <c r="A617" s="14"/>
      <c r="B617" s="234"/>
      <c r="C617" s="235"/>
      <c r="D617" s="219" t="s">
        <v>138</v>
      </c>
      <c r="E617" s="236" t="s">
        <v>19</v>
      </c>
      <c r="F617" s="237" t="s">
        <v>799</v>
      </c>
      <c r="G617" s="235"/>
      <c r="H617" s="238">
        <v>-217.312</v>
      </c>
      <c r="I617" s="239"/>
      <c r="J617" s="235"/>
      <c r="K617" s="235"/>
      <c r="L617" s="240"/>
      <c r="M617" s="241"/>
      <c r="N617" s="242"/>
      <c r="O617" s="242"/>
      <c r="P617" s="242"/>
      <c r="Q617" s="242"/>
      <c r="R617" s="242"/>
      <c r="S617" s="242"/>
      <c r="T617" s="243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4" t="s">
        <v>138</v>
      </c>
      <c r="AU617" s="244" t="s">
        <v>82</v>
      </c>
      <c r="AV617" s="14" t="s">
        <v>82</v>
      </c>
      <c r="AW617" s="14" t="s">
        <v>33</v>
      </c>
      <c r="AX617" s="14" t="s">
        <v>72</v>
      </c>
      <c r="AY617" s="244" t="s">
        <v>127</v>
      </c>
    </row>
    <row r="618" spans="1:51" s="15" customFormat="1" ht="12">
      <c r="A618" s="15"/>
      <c r="B618" s="245"/>
      <c r="C618" s="246"/>
      <c r="D618" s="219" t="s">
        <v>138</v>
      </c>
      <c r="E618" s="247" t="s">
        <v>19</v>
      </c>
      <c r="F618" s="248" t="s">
        <v>175</v>
      </c>
      <c r="G618" s="246"/>
      <c r="H618" s="249">
        <v>26.837999999999994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55" t="s">
        <v>138</v>
      </c>
      <c r="AU618" s="255" t="s">
        <v>82</v>
      </c>
      <c r="AV618" s="15" t="s">
        <v>134</v>
      </c>
      <c r="AW618" s="15" t="s">
        <v>33</v>
      </c>
      <c r="AX618" s="15" t="s">
        <v>80</v>
      </c>
      <c r="AY618" s="255" t="s">
        <v>127</v>
      </c>
    </row>
    <row r="619" spans="1:65" s="2" customFormat="1" ht="12">
      <c r="A619" s="40"/>
      <c r="B619" s="41"/>
      <c r="C619" s="206" t="s">
        <v>800</v>
      </c>
      <c r="D619" s="206" t="s">
        <v>129</v>
      </c>
      <c r="E619" s="207" t="s">
        <v>801</v>
      </c>
      <c r="F619" s="208" t="s">
        <v>802</v>
      </c>
      <c r="G619" s="209" t="s">
        <v>219</v>
      </c>
      <c r="H619" s="210">
        <v>6.301</v>
      </c>
      <c r="I619" s="211"/>
      <c r="J619" s="212">
        <f>ROUND(I619*H619,2)</f>
        <v>0</v>
      </c>
      <c r="K619" s="208" t="s">
        <v>133</v>
      </c>
      <c r="L619" s="46"/>
      <c r="M619" s="213" t="s">
        <v>19</v>
      </c>
      <c r="N619" s="214" t="s">
        <v>43</v>
      </c>
      <c r="O619" s="86"/>
      <c r="P619" s="215">
        <f>O619*H619</f>
        <v>0</v>
      </c>
      <c r="Q619" s="215">
        <v>0</v>
      </c>
      <c r="R619" s="215">
        <f>Q619*H619</f>
        <v>0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134</v>
      </c>
      <c r="AT619" s="217" t="s">
        <v>129</v>
      </c>
      <c r="AU619" s="217" t="s">
        <v>82</v>
      </c>
      <c r="AY619" s="19" t="s">
        <v>127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80</v>
      </c>
      <c r="BK619" s="218">
        <f>ROUND(I619*H619,2)</f>
        <v>0</v>
      </c>
      <c r="BL619" s="19" t="s">
        <v>134</v>
      </c>
      <c r="BM619" s="217" t="s">
        <v>803</v>
      </c>
    </row>
    <row r="620" spans="1:47" s="2" customFormat="1" ht="12">
      <c r="A620" s="40"/>
      <c r="B620" s="41"/>
      <c r="C620" s="42"/>
      <c r="D620" s="219" t="s">
        <v>136</v>
      </c>
      <c r="E620" s="42"/>
      <c r="F620" s="220" t="s">
        <v>804</v>
      </c>
      <c r="G620" s="42"/>
      <c r="H620" s="42"/>
      <c r="I620" s="221"/>
      <c r="J620" s="42"/>
      <c r="K620" s="42"/>
      <c r="L620" s="46"/>
      <c r="M620" s="222"/>
      <c r="N620" s="223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136</v>
      </c>
      <c r="AU620" s="19" t="s">
        <v>82</v>
      </c>
    </row>
    <row r="621" spans="1:51" s="14" customFormat="1" ht="12">
      <c r="A621" s="14"/>
      <c r="B621" s="234"/>
      <c r="C621" s="235"/>
      <c r="D621" s="219" t="s">
        <v>138</v>
      </c>
      <c r="E621" s="236" t="s">
        <v>19</v>
      </c>
      <c r="F621" s="237" t="s">
        <v>805</v>
      </c>
      <c r="G621" s="235"/>
      <c r="H621" s="238">
        <v>6.301</v>
      </c>
      <c r="I621" s="239"/>
      <c r="J621" s="235"/>
      <c r="K621" s="235"/>
      <c r="L621" s="240"/>
      <c r="M621" s="241"/>
      <c r="N621" s="242"/>
      <c r="O621" s="242"/>
      <c r="P621" s="242"/>
      <c r="Q621" s="242"/>
      <c r="R621" s="242"/>
      <c r="S621" s="242"/>
      <c r="T621" s="24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4" t="s">
        <v>138</v>
      </c>
      <c r="AU621" s="244" t="s">
        <v>82</v>
      </c>
      <c r="AV621" s="14" t="s">
        <v>82</v>
      </c>
      <c r="AW621" s="14" t="s">
        <v>33</v>
      </c>
      <c r="AX621" s="14" t="s">
        <v>80</v>
      </c>
      <c r="AY621" s="244" t="s">
        <v>127</v>
      </c>
    </row>
    <row r="622" spans="1:65" s="2" customFormat="1" ht="12">
      <c r="A622" s="40"/>
      <c r="B622" s="41"/>
      <c r="C622" s="206" t="s">
        <v>806</v>
      </c>
      <c r="D622" s="206" t="s">
        <v>129</v>
      </c>
      <c r="E622" s="207" t="s">
        <v>807</v>
      </c>
      <c r="F622" s="208" t="s">
        <v>808</v>
      </c>
      <c r="G622" s="209" t="s">
        <v>219</v>
      </c>
      <c r="H622" s="210">
        <v>0.335</v>
      </c>
      <c r="I622" s="211"/>
      <c r="J622" s="212">
        <f>ROUND(I622*H622,2)</f>
        <v>0</v>
      </c>
      <c r="K622" s="208" t="s">
        <v>133</v>
      </c>
      <c r="L622" s="46"/>
      <c r="M622" s="213" t="s">
        <v>19</v>
      </c>
      <c r="N622" s="214" t="s">
        <v>43</v>
      </c>
      <c r="O622" s="86"/>
      <c r="P622" s="215">
        <f>O622*H622</f>
        <v>0</v>
      </c>
      <c r="Q622" s="215">
        <v>0</v>
      </c>
      <c r="R622" s="215">
        <f>Q622*H622</f>
        <v>0</v>
      </c>
      <c r="S622" s="215">
        <v>0</v>
      </c>
      <c r="T622" s="21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17" t="s">
        <v>134</v>
      </c>
      <c r="AT622" s="217" t="s">
        <v>129</v>
      </c>
      <c r="AU622" s="217" t="s">
        <v>82</v>
      </c>
      <c r="AY622" s="19" t="s">
        <v>127</v>
      </c>
      <c r="BE622" s="218">
        <f>IF(N622="základní",J622,0)</f>
        <v>0</v>
      </c>
      <c r="BF622" s="218">
        <f>IF(N622="snížená",J622,0)</f>
        <v>0</v>
      </c>
      <c r="BG622" s="218">
        <f>IF(N622="zákl. přenesená",J622,0)</f>
        <v>0</v>
      </c>
      <c r="BH622" s="218">
        <f>IF(N622="sníž. přenesená",J622,0)</f>
        <v>0</v>
      </c>
      <c r="BI622" s="218">
        <f>IF(N622="nulová",J622,0)</f>
        <v>0</v>
      </c>
      <c r="BJ622" s="19" t="s">
        <v>80</v>
      </c>
      <c r="BK622" s="218">
        <f>ROUND(I622*H622,2)</f>
        <v>0</v>
      </c>
      <c r="BL622" s="19" t="s">
        <v>134</v>
      </c>
      <c r="BM622" s="217" t="s">
        <v>809</v>
      </c>
    </row>
    <row r="623" spans="1:47" s="2" customFormat="1" ht="12">
      <c r="A623" s="40"/>
      <c r="B623" s="41"/>
      <c r="C623" s="42"/>
      <c r="D623" s="219" t="s">
        <v>136</v>
      </c>
      <c r="E623" s="42"/>
      <c r="F623" s="220" t="s">
        <v>810</v>
      </c>
      <c r="G623" s="42"/>
      <c r="H623" s="42"/>
      <c r="I623" s="221"/>
      <c r="J623" s="42"/>
      <c r="K623" s="42"/>
      <c r="L623" s="46"/>
      <c r="M623" s="222"/>
      <c r="N623" s="223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136</v>
      </c>
      <c r="AU623" s="19" t="s">
        <v>82</v>
      </c>
    </row>
    <row r="624" spans="1:51" s="14" customFormat="1" ht="12">
      <c r="A624" s="14"/>
      <c r="B624" s="234"/>
      <c r="C624" s="235"/>
      <c r="D624" s="219" t="s">
        <v>138</v>
      </c>
      <c r="E624" s="236" t="s">
        <v>19</v>
      </c>
      <c r="F624" s="237" t="s">
        <v>811</v>
      </c>
      <c r="G624" s="235"/>
      <c r="H624" s="238">
        <v>0.335</v>
      </c>
      <c r="I624" s="239"/>
      <c r="J624" s="235"/>
      <c r="K624" s="235"/>
      <c r="L624" s="240"/>
      <c r="M624" s="241"/>
      <c r="N624" s="242"/>
      <c r="O624" s="242"/>
      <c r="P624" s="242"/>
      <c r="Q624" s="242"/>
      <c r="R624" s="242"/>
      <c r="S624" s="242"/>
      <c r="T624" s="24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4" t="s">
        <v>138</v>
      </c>
      <c r="AU624" s="244" t="s">
        <v>82</v>
      </c>
      <c r="AV624" s="14" t="s">
        <v>82</v>
      </c>
      <c r="AW624" s="14" t="s">
        <v>33</v>
      </c>
      <c r="AX624" s="14" t="s">
        <v>80</v>
      </c>
      <c r="AY624" s="244" t="s">
        <v>127</v>
      </c>
    </row>
    <row r="625" spans="1:65" s="2" customFormat="1" ht="44.25" customHeight="1">
      <c r="A625" s="40"/>
      <c r="B625" s="41"/>
      <c r="C625" s="206" t="s">
        <v>812</v>
      </c>
      <c r="D625" s="206" t="s">
        <v>129</v>
      </c>
      <c r="E625" s="207" t="s">
        <v>813</v>
      </c>
      <c r="F625" s="208" t="s">
        <v>221</v>
      </c>
      <c r="G625" s="209" t="s">
        <v>219</v>
      </c>
      <c r="H625" s="210">
        <v>155.994</v>
      </c>
      <c r="I625" s="211"/>
      <c r="J625" s="212">
        <f>ROUND(I625*H625,2)</f>
        <v>0</v>
      </c>
      <c r="K625" s="208" t="s">
        <v>133</v>
      </c>
      <c r="L625" s="46"/>
      <c r="M625" s="213" t="s">
        <v>19</v>
      </c>
      <c r="N625" s="214" t="s">
        <v>43</v>
      </c>
      <c r="O625" s="86"/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17" t="s">
        <v>134</v>
      </c>
      <c r="AT625" s="217" t="s">
        <v>129</v>
      </c>
      <c r="AU625" s="217" t="s">
        <v>82</v>
      </c>
      <c r="AY625" s="19" t="s">
        <v>127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9" t="s">
        <v>80</v>
      </c>
      <c r="BK625" s="218">
        <f>ROUND(I625*H625,2)</f>
        <v>0</v>
      </c>
      <c r="BL625" s="19" t="s">
        <v>134</v>
      </c>
      <c r="BM625" s="217" t="s">
        <v>814</v>
      </c>
    </row>
    <row r="626" spans="1:47" s="2" customFormat="1" ht="12">
      <c r="A626" s="40"/>
      <c r="B626" s="41"/>
      <c r="C626" s="42"/>
      <c r="D626" s="219" t="s">
        <v>136</v>
      </c>
      <c r="E626" s="42"/>
      <c r="F626" s="220" t="s">
        <v>221</v>
      </c>
      <c r="G626" s="42"/>
      <c r="H626" s="42"/>
      <c r="I626" s="221"/>
      <c r="J626" s="42"/>
      <c r="K626" s="42"/>
      <c r="L626" s="46"/>
      <c r="M626" s="222"/>
      <c r="N626" s="223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136</v>
      </c>
      <c r="AU626" s="19" t="s">
        <v>82</v>
      </c>
    </row>
    <row r="627" spans="1:51" s="14" customFormat="1" ht="12">
      <c r="A627" s="14"/>
      <c r="B627" s="234"/>
      <c r="C627" s="235"/>
      <c r="D627" s="219" t="s">
        <v>138</v>
      </c>
      <c r="E627" s="236" t="s">
        <v>19</v>
      </c>
      <c r="F627" s="237" t="s">
        <v>815</v>
      </c>
      <c r="G627" s="235"/>
      <c r="H627" s="238">
        <v>155.994</v>
      </c>
      <c r="I627" s="239"/>
      <c r="J627" s="235"/>
      <c r="K627" s="235"/>
      <c r="L627" s="240"/>
      <c r="M627" s="241"/>
      <c r="N627" s="242"/>
      <c r="O627" s="242"/>
      <c r="P627" s="242"/>
      <c r="Q627" s="242"/>
      <c r="R627" s="242"/>
      <c r="S627" s="242"/>
      <c r="T627" s="24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4" t="s">
        <v>138</v>
      </c>
      <c r="AU627" s="244" t="s">
        <v>82</v>
      </c>
      <c r="AV627" s="14" t="s">
        <v>82</v>
      </c>
      <c r="AW627" s="14" t="s">
        <v>33</v>
      </c>
      <c r="AX627" s="14" t="s">
        <v>80</v>
      </c>
      <c r="AY627" s="244" t="s">
        <v>127</v>
      </c>
    </row>
    <row r="628" spans="1:65" s="2" customFormat="1" ht="44.25" customHeight="1">
      <c r="A628" s="40"/>
      <c r="B628" s="41"/>
      <c r="C628" s="206" t="s">
        <v>816</v>
      </c>
      <c r="D628" s="206" t="s">
        <v>129</v>
      </c>
      <c r="E628" s="207" t="s">
        <v>817</v>
      </c>
      <c r="F628" s="208" t="s">
        <v>818</v>
      </c>
      <c r="G628" s="209" t="s">
        <v>219</v>
      </c>
      <c r="H628" s="210">
        <v>54.682</v>
      </c>
      <c r="I628" s="211"/>
      <c r="J628" s="212">
        <f>ROUND(I628*H628,2)</f>
        <v>0</v>
      </c>
      <c r="K628" s="208" t="s">
        <v>133</v>
      </c>
      <c r="L628" s="46"/>
      <c r="M628" s="213" t="s">
        <v>19</v>
      </c>
      <c r="N628" s="214" t="s">
        <v>43</v>
      </c>
      <c r="O628" s="86"/>
      <c r="P628" s="215">
        <f>O628*H628</f>
        <v>0</v>
      </c>
      <c r="Q628" s="215">
        <v>0</v>
      </c>
      <c r="R628" s="215">
        <f>Q628*H628</f>
        <v>0</v>
      </c>
      <c r="S628" s="215">
        <v>0</v>
      </c>
      <c r="T628" s="216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17" t="s">
        <v>134</v>
      </c>
      <c r="AT628" s="217" t="s">
        <v>129</v>
      </c>
      <c r="AU628" s="217" t="s">
        <v>82</v>
      </c>
      <c r="AY628" s="19" t="s">
        <v>127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9" t="s">
        <v>80</v>
      </c>
      <c r="BK628" s="218">
        <f>ROUND(I628*H628,2)</f>
        <v>0</v>
      </c>
      <c r="BL628" s="19" t="s">
        <v>134</v>
      </c>
      <c r="BM628" s="217" t="s">
        <v>819</v>
      </c>
    </row>
    <row r="629" spans="1:47" s="2" customFormat="1" ht="12">
      <c r="A629" s="40"/>
      <c r="B629" s="41"/>
      <c r="C629" s="42"/>
      <c r="D629" s="219" t="s">
        <v>136</v>
      </c>
      <c r="E629" s="42"/>
      <c r="F629" s="220" t="s">
        <v>818</v>
      </c>
      <c r="G629" s="42"/>
      <c r="H629" s="42"/>
      <c r="I629" s="221"/>
      <c r="J629" s="42"/>
      <c r="K629" s="42"/>
      <c r="L629" s="46"/>
      <c r="M629" s="222"/>
      <c r="N629" s="223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136</v>
      </c>
      <c r="AU629" s="19" t="s">
        <v>82</v>
      </c>
    </row>
    <row r="630" spans="1:51" s="14" customFormat="1" ht="12">
      <c r="A630" s="14"/>
      <c r="B630" s="234"/>
      <c r="C630" s="235"/>
      <c r="D630" s="219" t="s">
        <v>138</v>
      </c>
      <c r="E630" s="236" t="s">
        <v>19</v>
      </c>
      <c r="F630" s="237" t="s">
        <v>820</v>
      </c>
      <c r="G630" s="235"/>
      <c r="H630" s="238">
        <v>54.682</v>
      </c>
      <c r="I630" s="239"/>
      <c r="J630" s="235"/>
      <c r="K630" s="235"/>
      <c r="L630" s="240"/>
      <c r="M630" s="241"/>
      <c r="N630" s="242"/>
      <c r="O630" s="242"/>
      <c r="P630" s="242"/>
      <c r="Q630" s="242"/>
      <c r="R630" s="242"/>
      <c r="S630" s="242"/>
      <c r="T630" s="24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4" t="s">
        <v>138</v>
      </c>
      <c r="AU630" s="244" t="s">
        <v>82</v>
      </c>
      <c r="AV630" s="14" t="s">
        <v>82</v>
      </c>
      <c r="AW630" s="14" t="s">
        <v>33</v>
      </c>
      <c r="AX630" s="14" t="s">
        <v>80</v>
      </c>
      <c r="AY630" s="244" t="s">
        <v>127</v>
      </c>
    </row>
    <row r="631" spans="1:63" s="12" customFormat="1" ht="22.8" customHeight="1">
      <c r="A631" s="12"/>
      <c r="B631" s="190"/>
      <c r="C631" s="191"/>
      <c r="D631" s="192" t="s">
        <v>71</v>
      </c>
      <c r="E631" s="204" t="s">
        <v>821</v>
      </c>
      <c r="F631" s="204" t="s">
        <v>822</v>
      </c>
      <c r="G631" s="191"/>
      <c r="H631" s="191"/>
      <c r="I631" s="194"/>
      <c r="J631" s="205">
        <f>BK631</f>
        <v>0</v>
      </c>
      <c r="K631" s="191"/>
      <c r="L631" s="196"/>
      <c r="M631" s="197"/>
      <c r="N631" s="198"/>
      <c r="O631" s="198"/>
      <c r="P631" s="199">
        <f>SUM(P632:P633)</f>
        <v>0</v>
      </c>
      <c r="Q631" s="198"/>
      <c r="R631" s="199">
        <f>SUM(R632:R633)</f>
        <v>0</v>
      </c>
      <c r="S631" s="198"/>
      <c r="T631" s="200">
        <f>SUM(T632:T633)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01" t="s">
        <v>80</v>
      </c>
      <c r="AT631" s="202" t="s">
        <v>71</v>
      </c>
      <c r="AU631" s="202" t="s">
        <v>80</v>
      </c>
      <c r="AY631" s="201" t="s">
        <v>127</v>
      </c>
      <c r="BK631" s="203">
        <f>SUM(BK632:BK633)</f>
        <v>0</v>
      </c>
    </row>
    <row r="632" spans="1:65" s="2" customFormat="1" ht="16.5" customHeight="1">
      <c r="A632" s="40"/>
      <c r="B632" s="41"/>
      <c r="C632" s="206" t="s">
        <v>823</v>
      </c>
      <c r="D632" s="206" t="s">
        <v>129</v>
      </c>
      <c r="E632" s="207" t="s">
        <v>824</v>
      </c>
      <c r="F632" s="208" t="s">
        <v>825</v>
      </c>
      <c r="G632" s="209" t="s">
        <v>219</v>
      </c>
      <c r="H632" s="210">
        <v>576.341</v>
      </c>
      <c r="I632" s="211"/>
      <c r="J632" s="212">
        <f>ROUND(I632*H632,2)</f>
        <v>0</v>
      </c>
      <c r="K632" s="208" t="s">
        <v>133</v>
      </c>
      <c r="L632" s="46"/>
      <c r="M632" s="213" t="s">
        <v>19</v>
      </c>
      <c r="N632" s="214" t="s">
        <v>43</v>
      </c>
      <c r="O632" s="86"/>
      <c r="P632" s="215">
        <f>O632*H632</f>
        <v>0</v>
      </c>
      <c r="Q632" s="215">
        <v>0</v>
      </c>
      <c r="R632" s="215">
        <f>Q632*H632</f>
        <v>0</v>
      </c>
      <c r="S632" s="215">
        <v>0</v>
      </c>
      <c r="T632" s="216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17" t="s">
        <v>134</v>
      </c>
      <c r="AT632" s="217" t="s">
        <v>129</v>
      </c>
      <c r="AU632" s="217" t="s">
        <v>82</v>
      </c>
      <c r="AY632" s="19" t="s">
        <v>127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9" t="s">
        <v>80</v>
      </c>
      <c r="BK632" s="218">
        <f>ROUND(I632*H632,2)</f>
        <v>0</v>
      </c>
      <c r="BL632" s="19" t="s">
        <v>134</v>
      </c>
      <c r="BM632" s="217" t="s">
        <v>826</v>
      </c>
    </row>
    <row r="633" spans="1:47" s="2" customFormat="1" ht="12">
      <c r="A633" s="40"/>
      <c r="B633" s="41"/>
      <c r="C633" s="42"/>
      <c r="D633" s="219" t="s">
        <v>136</v>
      </c>
      <c r="E633" s="42"/>
      <c r="F633" s="220" t="s">
        <v>827</v>
      </c>
      <c r="G633" s="42"/>
      <c r="H633" s="42"/>
      <c r="I633" s="221"/>
      <c r="J633" s="42"/>
      <c r="K633" s="42"/>
      <c r="L633" s="46"/>
      <c r="M633" s="222"/>
      <c r="N633" s="223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136</v>
      </c>
      <c r="AU633" s="19" t="s">
        <v>82</v>
      </c>
    </row>
    <row r="634" spans="1:63" s="12" customFormat="1" ht="25.9" customHeight="1">
      <c r="A634" s="12"/>
      <c r="B634" s="190"/>
      <c r="C634" s="191"/>
      <c r="D634" s="192" t="s">
        <v>71</v>
      </c>
      <c r="E634" s="193" t="s">
        <v>828</v>
      </c>
      <c r="F634" s="193" t="s">
        <v>829</v>
      </c>
      <c r="G634" s="191"/>
      <c r="H634" s="191"/>
      <c r="I634" s="194"/>
      <c r="J634" s="195">
        <f>BK634</f>
        <v>0</v>
      </c>
      <c r="K634" s="191"/>
      <c r="L634" s="196"/>
      <c r="M634" s="197"/>
      <c r="N634" s="198"/>
      <c r="O634" s="198"/>
      <c r="P634" s="199">
        <f>P635+P642+P651</f>
        <v>0</v>
      </c>
      <c r="Q634" s="198"/>
      <c r="R634" s="199">
        <f>R635+R642+R651</f>
        <v>0.13887048000000002</v>
      </c>
      <c r="S634" s="198"/>
      <c r="T634" s="200">
        <f>T635+T642+T651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01" t="s">
        <v>82</v>
      </c>
      <c r="AT634" s="202" t="s">
        <v>71</v>
      </c>
      <c r="AU634" s="202" t="s">
        <v>72</v>
      </c>
      <c r="AY634" s="201" t="s">
        <v>127</v>
      </c>
      <c r="BK634" s="203">
        <f>BK635+BK642+BK651</f>
        <v>0</v>
      </c>
    </row>
    <row r="635" spans="1:63" s="12" customFormat="1" ht="22.8" customHeight="1">
      <c r="A635" s="12"/>
      <c r="B635" s="190"/>
      <c r="C635" s="191"/>
      <c r="D635" s="192" t="s">
        <v>71</v>
      </c>
      <c r="E635" s="204" t="s">
        <v>830</v>
      </c>
      <c r="F635" s="204" t="s">
        <v>831</v>
      </c>
      <c r="G635" s="191"/>
      <c r="H635" s="191"/>
      <c r="I635" s="194"/>
      <c r="J635" s="205">
        <f>BK635</f>
        <v>0</v>
      </c>
      <c r="K635" s="191"/>
      <c r="L635" s="196"/>
      <c r="M635" s="197"/>
      <c r="N635" s="198"/>
      <c r="O635" s="198"/>
      <c r="P635" s="199">
        <f>SUM(P636:P641)</f>
        <v>0</v>
      </c>
      <c r="Q635" s="198"/>
      <c r="R635" s="199">
        <f>SUM(R636:R641)</f>
        <v>0.003008</v>
      </c>
      <c r="S635" s="198"/>
      <c r="T635" s="200">
        <f>SUM(T636:T641)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201" t="s">
        <v>82</v>
      </c>
      <c r="AT635" s="202" t="s">
        <v>71</v>
      </c>
      <c r="AU635" s="202" t="s">
        <v>80</v>
      </c>
      <c r="AY635" s="201" t="s">
        <v>127</v>
      </c>
      <c r="BK635" s="203">
        <f>SUM(BK636:BK641)</f>
        <v>0</v>
      </c>
    </row>
    <row r="636" spans="1:65" s="2" customFormat="1" ht="12">
      <c r="A636" s="40"/>
      <c r="B636" s="41"/>
      <c r="C636" s="206" t="s">
        <v>832</v>
      </c>
      <c r="D636" s="206" t="s">
        <v>129</v>
      </c>
      <c r="E636" s="207" t="s">
        <v>833</v>
      </c>
      <c r="F636" s="208" t="s">
        <v>834</v>
      </c>
      <c r="G636" s="209" t="s">
        <v>132</v>
      </c>
      <c r="H636" s="210">
        <v>7.52</v>
      </c>
      <c r="I636" s="211"/>
      <c r="J636" s="212">
        <f>ROUND(I636*H636,2)</f>
        <v>0</v>
      </c>
      <c r="K636" s="208" t="s">
        <v>133</v>
      </c>
      <c r="L636" s="46"/>
      <c r="M636" s="213" t="s">
        <v>19</v>
      </c>
      <c r="N636" s="214" t="s">
        <v>43</v>
      </c>
      <c r="O636" s="86"/>
      <c r="P636" s="215">
        <f>O636*H636</f>
        <v>0</v>
      </c>
      <c r="Q636" s="215">
        <v>0.0004</v>
      </c>
      <c r="R636" s="215">
        <f>Q636*H636</f>
        <v>0.003008</v>
      </c>
      <c r="S636" s="215">
        <v>0</v>
      </c>
      <c r="T636" s="216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17" t="s">
        <v>235</v>
      </c>
      <c r="AT636" s="217" t="s">
        <v>129</v>
      </c>
      <c r="AU636" s="217" t="s">
        <v>82</v>
      </c>
      <c r="AY636" s="19" t="s">
        <v>127</v>
      </c>
      <c r="BE636" s="218">
        <f>IF(N636="základní",J636,0)</f>
        <v>0</v>
      </c>
      <c r="BF636" s="218">
        <f>IF(N636="snížená",J636,0)</f>
        <v>0</v>
      </c>
      <c r="BG636" s="218">
        <f>IF(N636="zákl. přenesená",J636,0)</f>
        <v>0</v>
      </c>
      <c r="BH636" s="218">
        <f>IF(N636="sníž. přenesená",J636,0)</f>
        <v>0</v>
      </c>
      <c r="BI636" s="218">
        <f>IF(N636="nulová",J636,0)</f>
        <v>0</v>
      </c>
      <c r="BJ636" s="19" t="s">
        <v>80</v>
      </c>
      <c r="BK636" s="218">
        <f>ROUND(I636*H636,2)</f>
        <v>0</v>
      </c>
      <c r="BL636" s="19" t="s">
        <v>235</v>
      </c>
      <c r="BM636" s="217" t="s">
        <v>835</v>
      </c>
    </row>
    <row r="637" spans="1:47" s="2" customFormat="1" ht="12">
      <c r="A637" s="40"/>
      <c r="B637" s="41"/>
      <c r="C637" s="42"/>
      <c r="D637" s="219" t="s">
        <v>136</v>
      </c>
      <c r="E637" s="42"/>
      <c r="F637" s="220" t="s">
        <v>836</v>
      </c>
      <c r="G637" s="42"/>
      <c r="H637" s="42"/>
      <c r="I637" s="221"/>
      <c r="J637" s="42"/>
      <c r="K637" s="42"/>
      <c r="L637" s="46"/>
      <c r="M637" s="222"/>
      <c r="N637" s="223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136</v>
      </c>
      <c r="AU637" s="19" t="s">
        <v>82</v>
      </c>
    </row>
    <row r="638" spans="1:51" s="13" customFormat="1" ht="12">
      <c r="A638" s="13"/>
      <c r="B638" s="224"/>
      <c r="C638" s="225"/>
      <c r="D638" s="219" t="s">
        <v>138</v>
      </c>
      <c r="E638" s="226" t="s">
        <v>19</v>
      </c>
      <c r="F638" s="227" t="s">
        <v>281</v>
      </c>
      <c r="G638" s="225"/>
      <c r="H638" s="226" t="s">
        <v>19</v>
      </c>
      <c r="I638" s="228"/>
      <c r="J638" s="225"/>
      <c r="K638" s="225"/>
      <c r="L638" s="229"/>
      <c r="M638" s="230"/>
      <c r="N638" s="231"/>
      <c r="O638" s="231"/>
      <c r="P638" s="231"/>
      <c r="Q638" s="231"/>
      <c r="R638" s="231"/>
      <c r="S638" s="231"/>
      <c r="T638" s="23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3" t="s">
        <v>138</v>
      </c>
      <c r="AU638" s="233" t="s">
        <v>82</v>
      </c>
      <c r="AV638" s="13" t="s">
        <v>80</v>
      </c>
      <c r="AW638" s="13" t="s">
        <v>33</v>
      </c>
      <c r="AX638" s="13" t="s">
        <v>72</v>
      </c>
      <c r="AY638" s="233" t="s">
        <v>127</v>
      </c>
    </row>
    <row r="639" spans="1:51" s="14" customFormat="1" ht="12">
      <c r="A639" s="14"/>
      <c r="B639" s="234"/>
      <c r="C639" s="235"/>
      <c r="D639" s="219" t="s">
        <v>138</v>
      </c>
      <c r="E639" s="236" t="s">
        <v>19</v>
      </c>
      <c r="F639" s="237" t="s">
        <v>837</v>
      </c>
      <c r="G639" s="235"/>
      <c r="H639" s="238">
        <v>7.52</v>
      </c>
      <c r="I639" s="239"/>
      <c r="J639" s="235"/>
      <c r="K639" s="235"/>
      <c r="L639" s="240"/>
      <c r="M639" s="241"/>
      <c r="N639" s="242"/>
      <c r="O639" s="242"/>
      <c r="P639" s="242"/>
      <c r="Q639" s="242"/>
      <c r="R639" s="242"/>
      <c r="S639" s="242"/>
      <c r="T639" s="24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4" t="s">
        <v>138</v>
      </c>
      <c r="AU639" s="244" t="s">
        <v>82</v>
      </c>
      <c r="AV639" s="14" t="s">
        <v>82</v>
      </c>
      <c r="AW639" s="14" t="s">
        <v>33</v>
      </c>
      <c r="AX639" s="14" t="s">
        <v>80</v>
      </c>
      <c r="AY639" s="244" t="s">
        <v>127</v>
      </c>
    </row>
    <row r="640" spans="1:65" s="2" customFormat="1" ht="12">
      <c r="A640" s="40"/>
      <c r="B640" s="41"/>
      <c r="C640" s="206" t="s">
        <v>838</v>
      </c>
      <c r="D640" s="206" t="s">
        <v>129</v>
      </c>
      <c r="E640" s="207" t="s">
        <v>839</v>
      </c>
      <c r="F640" s="208" t="s">
        <v>840</v>
      </c>
      <c r="G640" s="209" t="s">
        <v>219</v>
      </c>
      <c r="H640" s="210">
        <v>0.003</v>
      </c>
      <c r="I640" s="211"/>
      <c r="J640" s="212">
        <f>ROUND(I640*H640,2)</f>
        <v>0</v>
      </c>
      <c r="K640" s="208" t="s">
        <v>133</v>
      </c>
      <c r="L640" s="46"/>
      <c r="M640" s="213" t="s">
        <v>19</v>
      </c>
      <c r="N640" s="214" t="s">
        <v>43</v>
      </c>
      <c r="O640" s="86"/>
      <c r="P640" s="215">
        <f>O640*H640</f>
        <v>0</v>
      </c>
      <c r="Q640" s="215">
        <v>0</v>
      </c>
      <c r="R640" s="215">
        <f>Q640*H640</f>
        <v>0</v>
      </c>
      <c r="S640" s="215">
        <v>0</v>
      </c>
      <c r="T640" s="216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17" t="s">
        <v>235</v>
      </c>
      <c r="AT640" s="217" t="s">
        <v>129</v>
      </c>
      <c r="AU640" s="217" t="s">
        <v>82</v>
      </c>
      <c r="AY640" s="19" t="s">
        <v>127</v>
      </c>
      <c r="BE640" s="218">
        <f>IF(N640="základní",J640,0)</f>
        <v>0</v>
      </c>
      <c r="BF640" s="218">
        <f>IF(N640="snížená",J640,0)</f>
        <v>0</v>
      </c>
      <c r="BG640" s="218">
        <f>IF(N640="zákl. přenesená",J640,0)</f>
        <v>0</v>
      </c>
      <c r="BH640" s="218">
        <f>IF(N640="sníž. přenesená",J640,0)</f>
        <v>0</v>
      </c>
      <c r="BI640" s="218">
        <f>IF(N640="nulová",J640,0)</f>
        <v>0</v>
      </c>
      <c r="BJ640" s="19" t="s">
        <v>80</v>
      </c>
      <c r="BK640" s="218">
        <f>ROUND(I640*H640,2)</f>
        <v>0</v>
      </c>
      <c r="BL640" s="19" t="s">
        <v>235</v>
      </c>
      <c r="BM640" s="217" t="s">
        <v>841</v>
      </c>
    </row>
    <row r="641" spans="1:47" s="2" customFormat="1" ht="12">
      <c r="A641" s="40"/>
      <c r="B641" s="41"/>
      <c r="C641" s="42"/>
      <c r="D641" s="219" t="s">
        <v>136</v>
      </c>
      <c r="E641" s="42"/>
      <c r="F641" s="220" t="s">
        <v>842</v>
      </c>
      <c r="G641" s="42"/>
      <c r="H641" s="42"/>
      <c r="I641" s="221"/>
      <c r="J641" s="42"/>
      <c r="K641" s="42"/>
      <c r="L641" s="46"/>
      <c r="M641" s="222"/>
      <c r="N641" s="223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136</v>
      </c>
      <c r="AU641" s="19" t="s">
        <v>82</v>
      </c>
    </row>
    <row r="642" spans="1:63" s="12" customFormat="1" ht="22.8" customHeight="1">
      <c r="A642" s="12"/>
      <c r="B642" s="190"/>
      <c r="C642" s="191"/>
      <c r="D642" s="192" t="s">
        <v>71</v>
      </c>
      <c r="E642" s="204" t="s">
        <v>843</v>
      </c>
      <c r="F642" s="204" t="s">
        <v>844</v>
      </c>
      <c r="G642" s="191"/>
      <c r="H642" s="191"/>
      <c r="I642" s="194"/>
      <c r="J642" s="205">
        <f>BK642</f>
        <v>0</v>
      </c>
      <c r="K642" s="191"/>
      <c r="L642" s="196"/>
      <c r="M642" s="197"/>
      <c r="N642" s="198"/>
      <c r="O642" s="198"/>
      <c r="P642" s="199">
        <f>SUM(P643:P650)</f>
        <v>0</v>
      </c>
      <c r="Q642" s="198"/>
      <c r="R642" s="199">
        <f>SUM(R643:R650)</f>
        <v>0.08899000000000001</v>
      </c>
      <c r="S642" s="198"/>
      <c r="T642" s="200">
        <f>SUM(T643:T650)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01" t="s">
        <v>82</v>
      </c>
      <c r="AT642" s="202" t="s">
        <v>71</v>
      </c>
      <c r="AU642" s="202" t="s">
        <v>80</v>
      </c>
      <c r="AY642" s="201" t="s">
        <v>127</v>
      </c>
      <c r="BK642" s="203">
        <f>SUM(BK643:BK650)</f>
        <v>0</v>
      </c>
    </row>
    <row r="643" spans="1:65" s="2" customFormat="1" ht="12">
      <c r="A643" s="40"/>
      <c r="B643" s="41"/>
      <c r="C643" s="206" t="s">
        <v>845</v>
      </c>
      <c r="D643" s="206" t="s">
        <v>129</v>
      </c>
      <c r="E643" s="207" t="s">
        <v>846</v>
      </c>
      <c r="F643" s="208" t="s">
        <v>847</v>
      </c>
      <c r="G643" s="209" t="s">
        <v>336</v>
      </c>
      <c r="H643" s="210">
        <v>3</v>
      </c>
      <c r="I643" s="211"/>
      <c r="J643" s="212">
        <f>ROUND(I643*H643,2)</f>
        <v>0</v>
      </c>
      <c r="K643" s="208" t="s">
        <v>19</v>
      </c>
      <c r="L643" s="46"/>
      <c r="M643" s="213" t="s">
        <v>19</v>
      </c>
      <c r="N643" s="214" t="s">
        <v>43</v>
      </c>
      <c r="O643" s="86"/>
      <c r="P643" s="215">
        <f>O643*H643</f>
        <v>0</v>
      </c>
      <c r="Q643" s="215">
        <v>0.00206</v>
      </c>
      <c r="R643" s="215">
        <f>Q643*H643</f>
        <v>0.006180000000000001</v>
      </c>
      <c r="S643" s="215">
        <v>0</v>
      </c>
      <c r="T643" s="216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17" t="s">
        <v>235</v>
      </c>
      <c r="AT643" s="217" t="s">
        <v>129</v>
      </c>
      <c r="AU643" s="217" t="s">
        <v>82</v>
      </c>
      <c r="AY643" s="19" t="s">
        <v>127</v>
      </c>
      <c r="BE643" s="218">
        <f>IF(N643="základní",J643,0)</f>
        <v>0</v>
      </c>
      <c r="BF643" s="218">
        <f>IF(N643="snížená",J643,0)</f>
        <v>0</v>
      </c>
      <c r="BG643" s="218">
        <f>IF(N643="zákl. přenesená",J643,0)</f>
        <v>0</v>
      </c>
      <c r="BH643" s="218">
        <f>IF(N643="sníž. přenesená",J643,0)</f>
        <v>0</v>
      </c>
      <c r="BI643" s="218">
        <f>IF(N643="nulová",J643,0)</f>
        <v>0</v>
      </c>
      <c r="BJ643" s="19" t="s">
        <v>80</v>
      </c>
      <c r="BK643" s="218">
        <f>ROUND(I643*H643,2)</f>
        <v>0</v>
      </c>
      <c r="BL643" s="19" t="s">
        <v>235</v>
      </c>
      <c r="BM643" s="217" t="s">
        <v>848</v>
      </c>
    </row>
    <row r="644" spans="1:47" s="2" customFormat="1" ht="12">
      <c r="A644" s="40"/>
      <c r="B644" s="41"/>
      <c r="C644" s="42"/>
      <c r="D644" s="219" t="s">
        <v>136</v>
      </c>
      <c r="E644" s="42"/>
      <c r="F644" s="220" t="s">
        <v>847</v>
      </c>
      <c r="G644" s="42"/>
      <c r="H644" s="42"/>
      <c r="I644" s="221"/>
      <c r="J644" s="42"/>
      <c r="K644" s="42"/>
      <c r="L644" s="46"/>
      <c r="M644" s="222"/>
      <c r="N644" s="223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136</v>
      </c>
      <c r="AU644" s="19" t="s">
        <v>82</v>
      </c>
    </row>
    <row r="645" spans="1:51" s="14" customFormat="1" ht="12">
      <c r="A645" s="14"/>
      <c r="B645" s="234"/>
      <c r="C645" s="235"/>
      <c r="D645" s="219" t="s">
        <v>138</v>
      </c>
      <c r="E645" s="236" t="s">
        <v>19</v>
      </c>
      <c r="F645" s="237" t="s">
        <v>146</v>
      </c>
      <c r="G645" s="235"/>
      <c r="H645" s="238">
        <v>3</v>
      </c>
      <c r="I645" s="239"/>
      <c r="J645" s="235"/>
      <c r="K645" s="235"/>
      <c r="L645" s="240"/>
      <c r="M645" s="241"/>
      <c r="N645" s="242"/>
      <c r="O645" s="242"/>
      <c r="P645" s="242"/>
      <c r="Q645" s="242"/>
      <c r="R645" s="242"/>
      <c r="S645" s="242"/>
      <c r="T645" s="24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4" t="s">
        <v>138</v>
      </c>
      <c r="AU645" s="244" t="s">
        <v>82</v>
      </c>
      <c r="AV645" s="14" t="s">
        <v>82</v>
      </c>
      <c r="AW645" s="14" t="s">
        <v>33</v>
      </c>
      <c r="AX645" s="14" t="s">
        <v>80</v>
      </c>
      <c r="AY645" s="244" t="s">
        <v>127</v>
      </c>
    </row>
    <row r="646" spans="1:65" s="2" customFormat="1" ht="12">
      <c r="A646" s="40"/>
      <c r="B646" s="41"/>
      <c r="C646" s="206" t="s">
        <v>849</v>
      </c>
      <c r="D646" s="206" t="s">
        <v>129</v>
      </c>
      <c r="E646" s="207" t="s">
        <v>850</v>
      </c>
      <c r="F646" s="208" t="s">
        <v>847</v>
      </c>
      <c r="G646" s="209" t="s">
        <v>851</v>
      </c>
      <c r="H646" s="210">
        <v>82.81</v>
      </c>
      <c r="I646" s="211"/>
      <c r="J646" s="212">
        <f>ROUND(I646*H646,2)</f>
        <v>0</v>
      </c>
      <c r="K646" s="208" t="s">
        <v>19</v>
      </c>
      <c r="L646" s="46"/>
      <c r="M646" s="213" t="s">
        <v>19</v>
      </c>
      <c r="N646" s="214" t="s">
        <v>43</v>
      </c>
      <c r="O646" s="86"/>
      <c r="P646" s="215">
        <f>O646*H646</f>
        <v>0</v>
      </c>
      <c r="Q646" s="215">
        <v>0.001</v>
      </c>
      <c r="R646" s="215">
        <f>Q646*H646</f>
        <v>0.08281000000000001</v>
      </c>
      <c r="S646" s="215">
        <v>0</v>
      </c>
      <c r="T646" s="21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17" t="s">
        <v>235</v>
      </c>
      <c r="AT646" s="217" t="s">
        <v>129</v>
      </c>
      <c r="AU646" s="217" t="s">
        <v>82</v>
      </c>
      <c r="AY646" s="19" t="s">
        <v>127</v>
      </c>
      <c r="BE646" s="218">
        <f>IF(N646="základní",J646,0)</f>
        <v>0</v>
      </c>
      <c r="BF646" s="218">
        <f>IF(N646="snížená",J646,0)</f>
        <v>0</v>
      </c>
      <c r="BG646" s="218">
        <f>IF(N646="zákl. přenesená",J646,0)</f>
        <v>0</v>
      </c>
      <c r="BH646" s="218">
        <f>IF(N646="sníž. přenesená",J646,0)</f>
        <v>0</v>
      </c>
      <c r="BI646" s="218">
        <f>IF(N646="nulová",J646,0)</f>
        <v>0</v>
      </c>
      <c r="BJ646" s="19" t="s">
        <v>80</v>
      </c>
      <c r="BK646" s="218">
        <f>ROUND(I646*H646,2)</f>
        <v>0</v>
      </c>
      <c r="BL646" s="19" t="s">
        <v>235</v>
      </c>
      <c r="BM646" s="217" t="s">
        <v>852</v>
      </c>
    </row>
    <row r="647" spans="1:47" s="2" customFormat="1" ht="12">
      <c r="A647" s="40"/>
      <c r="B647" s="41"/>
      <c r="C647" s="42"/>
      <c r="D647" s="219" t="s">
        <v>136</v>
      </c>
      <c r="E647" s="42"/>
      <c r="F647" s="220" t="s">
        <v>853</v>
      </c>
      <c r="G647" s="42"/>
      <c r="H647" s="42"/>
      <c r="I647" s="221"/>
      <c r="J647" s="42"/>
      <c r="K647" s="42"/>
      <c r="L647" s="46"/>
      <c r="M647" s="222"/>
      <c r="N647" s="223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136</v>
      </c>
      <c r="AU647" s="19" t="s">
        <v>82</v>
      </c>
    </row>
    <row r="648" spans="1:51" s="14" customFormat="1" ht="12">
      <c r="A648" s="14"/>
      <c r="B648" s="234"/>
      <c r="C648" s="235"/>
      <c r="D648" s="219" t="s">
        <v>138</v>
      </c>
      <c r="E648" s="236" t="s">
        <v>19</v>
      </c>
      <c r="F648" s="237" t="s">
        <v>854</v>
      </c>
      <c r="G648" s="235"/>
      <c r="H648" s="238">
        <v>82.81</v>
      </c>
      <c r="I648" s="239"/>
      <c r="J648" s="235"/>
      <c r="K648" s="235"/>
      <c r="L648" s="240"/>
      <c r="M648" s="241"/>
      <c r="N648" s="242"/>
      <c r="O648" s="242"/>
      <c r="P648" s="242"/>
      <c r="Q648" s="242"/>
      <c r="R648" s="242"/>
      <c r="S648" s="242"/>
      <c r="T648" s="24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4" t="s">
        <v>138</v>
      </c>
      <c r="AU648" s="244" t="s">
        <v>82</v>
      </c>
      <c r="AV648" s="14" t="s">
        <v>82</v>
      </c>
      <c r="AW648" s="14" t="s">
        <v>33</v>
      </c>
      <c r="AX648" s="14" t="s">
        <v>80</v>
      </c>
      <c r="AY648" s="244" t="s">
        <v>127</v>
      </c>
    </row>
    <row r="649" spans="1:65" s="2" customFormat="1" ht="12">
      <c r="A649" s="40"/>
      <c r="B649" s="41"/>
      <c r="C649" s="206" t="s">
        <v>855</v>
      </c>
      <c r="D649" s="206" t="s">
        <v>129</v>
      </c>
      <c r="E649" s="207" t="s">
        <v>856</v>
      </c>
      <c r="F649" s="208" t="s">
        <v>857</v>
      </c>
      <c r="G649" s="209" t="s">
        <v>219</v>
      </c>
      <c r="H649" s="210">
        <v>0.089</v>
      </c>
      <c r="I649" s="211"/>
      <c r="J649" s="212">
        <f>ROUND(I649*H649,2)</f>
        <v>0</v>
      </c>
      <c r="K649" s="208" t="s">
        <v>133</v>
      </c>
      <c r="L649" s="46"/>
      <c r="M649" s="213" t="s">
        <v>19</v>
      </c>
      <c r="N649" s="214" t="s">
        <v>43</v>
      </c>
      <c r="O649" s="86"/>
      <c r="P649" s="215">
        <f>O649*H649</f>
        <v>0</v>
      </c>
      <c r="Q649" s="215">
        <v>0</v>
      </c>
      <c r="R649" s="215">
        <f>Q649*H649</f>
        <v>0</v>
      </c>
      <c r="S649" s="215">
        <v>0</v>
      </c>
      <c r="T649" s="216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17" t="s">
        <v>235</v>
      </c>
      <c r="AT649" s="217" t="s">
        <v>129</v>
      </c>
      <c r="AU649" s="217" t="s">
        <v>82</v>
      </c>
      <c r="AY649" s="19" t="s">
        <v>127</v>
      </c>
      <c r="BE649" s="218">
        <f>IF(N649="základní",J649,0)</f>
        <v>0</v>
      </c>
      <c r="BF649" s="218">
        <f>IF(N649="snížená",J649,0)</f>
        <v>0</v>
      </c>
      <c r="BG649" s="218">
        <f>IF(N649="zákl. přenesená",J649,0)</f>
        <v>0</v>
      </c>
      <c r="BH649" s="218">
        <f>IF(N649="sníž. přenesená",J649,0)</f>
        <v>0</v>
      </c>
      <c r="BI649" s="218">
        <f>IF(N649="nulová",J649,0)</f>
        <v>0</v>
      </c>
      <c r="BJ649" s="19" t="s">
        <v>80</v>
      </c>
      <c r="BK649" s="218">
        <f>ROUND(I649*H649,2)</f>
        <v>0</v>
      </c>
      <c r="BL649" s="19" t="s">
        <v>235</v>
      </c>
      <c r="BM649" s="217" t="s">
        <v>858</v>
      </c>
    </row>
    <row r="650" spans="1:47" s="2" customFormat="1" ht="12">
      <c r="A650" s="40"/>
      <c r="B650" s="41"/>
      <c r="C650" s="42"/>
      <c r="D650" s="219" t="s">
        <v>136</v>
      </c>
      <c r="E650" s="42"/>
      <c r="F650" s="220" t="s">
        <v>859</v>
      </c>
      <c r="G650" s="42"/>
      <c r="H650" s="42"/>
      <c r="I650" s="221"/>
      <c r="J650" s="42"/>
      <c r="K650" s="42"/>
      <c r="L650" s="46"/>
      <c r="M650" s="222"/>
      <c r="N650" s="223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136</v>
      </c>
      <c r="AU650" s="19" t="s">
        <v>82</v>
      </c>
    </row>
    <row r="651" spans="1:63" s="12" customFormat="1" ht="22.8" customHeight="1">
      <c r="A651" s="12"/>
      <c r="B651" s="190"/>
      <c r="C651" s="191"/>
      <c r="D651" s="192" t="s">
        <v>71</v>
      </c>
      <c r="E651" s="204" t="s">
        <v>860</v>
      </c>
      <c r="F651" s="204" t="s">
        <v>861</v>
      </c>
      <c r="G651" s="191"/>
      <c r="H651" s="191"/>
      <c r="I651" s="194"/>
      <c r="J651" s="205">
        <f>BK651</f>
        <v>0</v>
      </c>
      <c r="K651" s="191"/>
      <c r="L651" s="196"/>
      <c r="M651" s="197"/>
      <c r="N651" s="198"/>
      <c r="O651" s="198"/>
      <c r="P651" s="199">
        <f>SUM(P652:P724)</f>
        <v>0</v>
      </c>
      <c r="Q651" s="198"/>
      <c r="R651" s="199">
        <f>SUM(R652:R724)</f>
        <v>0.04687248</v>
      </c>
      <c r="S651" s="198"/>
      <c r="T651" s="200">
        <f>SUM(T652:T724)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01" t="s">
        <v>82</v>
      </c>
      <c r="AT651" s="202" t="s">
        <v>71</v>
      </c>
      <c r="AU651" s="202" t="s">
        <v>80</v>
      </c>
      <c r="AY651" s="201" t="s">
        <v>127</v>
      </c>
      <c r="BK651" s="203">
        <f>SUM(BK652:BK724)</f>
        <v>0</v>
      </c>
    </row>
    <row r="652" spans="1:65" s="2" customFormat="1" ht="16.5" customHeight="1">
      <c r="A652" s="40"/>
      <c r="B652" s="41"/>
      <c r="C652" s="206" t="s">
        <v>862</v>
      </c>
      <c r="D652" s="206" t="s">
        <v>129</v>
      </c>
      <c r="E652" s="207" t="s">
        <v>863</v>
      </c>
      <c r="F652" s="208" t="s">
        <v>864</v>
      </c>
      <c r="G652" s="209" t="s">
        <v>132</v>
      </c>
      <c r="H652" s="210">
        <v>70.705</v>
      </c>
      <c r="I652" s="211"/>
      <c r="J652" s="212">
        <f>ROUND(I652*H652,2)</f>
        <v>0</v>
      </c>
      <c r="K652" s="208" t="s">
        <v>133</v>
      </c>
      <c r="L652" s="46"/>
      <c r="M652" s="213" t="s">
        <v>19</v>
      </c>
      <c r="N652" s="214" t="s">
        <v>43</v>
      </c>
      <c r="O652" s="86"/>
      <c r="P652" s="215">
        <f>O652*H652</f>
        <v>0</v>
      </c>
      <c r="Q652" s="215">
        <v>7E-05</v>
      </c>
      <c r="R652" s="215">
        <f>Q652*H652</f>
        <v>0.004949349999999999</v>
      </c>
      <c r="S652" s="215">
        <v>0</v>
      </c>
      <c r="T652" s="216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17" t="s">
        <v>235</v>
      </c>
      <c r="AT652" s="217" t="s">
        <v>129</v>
      </c>
      <c r="AU652" s="217" t="s">
        <v>82</v>
      </c>
      <c r="AY652" s="19" t="s">
        <v>127</v>
      </c>
      <c r="BE652" s="218">
        <f>IF(N652="základní",J652,0)</f>
        <v>0</v>
      </c>
      <c r="BF652" s="218">
        <f>IF(N652="snížená",J652,0)</f>
        <v>0</v>
      </c>
      <c r="BG652" s="218">
        <f>IF(N652="zákl. přenesená",J652,0)</f>
        <v>0</v>
      </c>
      <c r="BH652" s="218">
        <f>IF(N652="sníž. přenesená",J652,0)</f>
        <v>0</v>
      </c>
      <c r="BI652" s="218">
        <f>IF(N652="nulová",J652,0)</f>
        <v>0</v>
      </c>
      <c r="BJ652" s="19" t="s">
        <v>80</v>
      </c>
      <c r="BK652" s="218">
        <f>ROUND(I652*H652,2)</f>
        <v>0</v>
      </c>
      <c r="BL652" s="19" t="s">
        <v>235</v>
      </c>
      <c r="BM652" s="217" t="s">
        <v>865</v>
      </c>
    </row>
    <row r="653" spans="1:47" s="2" customFormat="1" ht="12">
      <c r="A653" s="40"/>
      <c r="B653" s="41"/>
      <c r="C653" s="42"/>
      <c r="D653" s="219" t="s">
        <v>136</v>
      </c>
      <c r="E653" s="42"/>
      <c r="F653" s="220" t="s">
        <v>866</v>
      </c>
      <c r="G653" s="42"/>
      <c r="H653" s="42"/>
      <c r="I653" s="221"/>
      <c r="J653" s="42"/>
      <c r="K653" s="42"/>
      <c r="L653" s="46"/>
      <c r="M653" s="222"/>
      <c r="N653" s="223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136</v>
      </c>
      <c r="AU653" s="19" t="s">
        <v>82</v>
      </c>
    </row>
    <row r="654" spans="1:51" s="13" customFormat="1" ht="12">
      <c r="A654" s="13"/>
      <c r="B654" s="224"/>
      <c r="C654" s="225"/>
      <c r="D654" s="219" t="s">
        <v>138</v>
      </c>
      <c r="E654" s="226" t="s">
        <v>19</v>
      </c>
      <c r="F654" s="227" t="s">
        <v>415</v>
      </c>
      <c r="G654" s="225"/>
      <c r="H654" s="226" t="s">
        <v>19</v>
      </c>
      <c r="I654" s="228"/>
      <c r="J654" s="225"/>
      <c r="K654" s="225"/>
      <c r="L654" s="229"/>
      <c r="M654" s="230"/>
      <c r="N654" s="231"/>
      <c r="O654" s="231"/>
      <c r="P654" s="231"/>
      <c r="Q654" s="231"/>
      <c r="R654" s="231"/>
      <c r="S654" s="231"/>
      <c r="T654" s="23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3" t="s">
        <v>138</v>
      </c>
      <c r="AU654" s="233" t="s">
        <v>82</v>
      </c>
      <c r="AV654" s="13" t="s">
        <v>80</v>
      </c>
      <c r="AW654" s="13" t="s">
        <v>33</v>
      </c>
      <c r="AX654" s="13" t="s">
        <v>72</v>
      </c>
      <c r="AY654" s="233" t="s">
        <v>127</v>
      </c>
    </row>
    <row r="655" spans="1:51" s="13" customFormat="1" ht="12">
      <c r="A655" s="13"/>
      <c r="B655" s="224"/>
      <c r="C655" s="225"/>
      <c r="D655" s="219" t="s">
        <v>138</v>
      </c>
      <c r="E655" s="226" t="s">
        <v>19</v>
      </c>
      <c r="F655" s="227" t="s">
        <v>867</v>
      </c>
      <c r="G655" s="225"/>
      <c r="H655" s="226" t="s">
        <v>19</v>
      </c>
      <c r="I655" s="228"/>
      <c r="J655" s="225"/>
      <c r="K655" s="225"/>
      <c r="L655" s="229"/>
      <c r="M655" s="230"/>
      <c r="N655" s="231"/>
      <c r="O655" s="231"/>
      <c r="P655" s="231"/>
      <c r="Q655" s="231"/>
      <c r="R655" s="231"/>
      <c r="S655" s="231"/>
      <c r="T655" s="232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3" t="s">
        <v>138</v>
      </c>
      <c r="AU655" s="233" t="s">
        <v>82</v>
      </c>
      <c r="AV655" s="13" t="s">
        <v>80</v>
      </c>
      <c r="AW655" s="13" t="s">
        <v>33</v>
      </c>
      <c r="AX655" s="13" t="s">
        <v>72</v>
      </c>
      <c r="AY655" s="233" t="s">
        <v>127</v>
      </c>
    </row>
    <row r="656" spans="1:51" s="14" customFormat="1" ht="12">
      <c r="A656" s="14"/>
      <c r="B656" s="234"/>
      <c r="C656" s="235"/>
      <c r="D656" s="219" t="s">
        <v>138</v>
      </c>
      <c r="E656" s="236" t="s">
        <v>19</v>
      </c>
      <c r="F656" s="237" t="s">
        <v>868</v>
      </c>
      <c r="G656" s="235"/>
      <c r="H656" s="238">
        <v>2.136</v>
      </c>
      <c r="I656" s="239"/>
      <c r="J656" s="235"/>
      <c r="K656" s="235"/>
      <c r="L656" s="240"/>
      <c r="M656" s="241"/>
      <c r="N656" s="242"/>
      <c r="O656" s="242"/>
      <c r="P656" s="242"/>
      <c r="Q656" s="242"/>
      <c r="R656" s="242"/>
      <c r="S656" s="242"/>
      <c r="T656" s="243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4" t="s">
        <v>138</v>
      </c>
      <c r="AU656" s="244" t="s">
        <v>82</v>
      </c>
      <c r="AV656" s="14" t="s">
        <v>82</v>
      </c>
      <c r="AW656" s="14" t="s">
        <v>33</v>
      </c>
      <c r="AX656" s="14" t="s">
        <v>72</v>
      </c>
      <c r="AY656" s="244" t="s">
        <v>127</v>
      </c>
    </row>
    <row r="657" spans="1:51" s="14" customFormat="1" ht="12">
      <c r="A657" s="14"/>
      <c r="B657" s="234"/>
      <c r="C657" s="235"/>
      <c r="D657" s="219" t="s">
        <v>138</v>
      </c>
      <c r="E657" s="236" t="s">
        <v>19</v>
      </c>
      <c r="F657" s="237" t="s">
        <v>869</v>
      </c>
      <c r="G657" s="235"/>
      <c r="H657" s="238">
        <v>1.124</v>
      </c>
      <c r="I657" s="239"/>
      <c r="J657" s="235"/>
      <c r="K657" s="235"/>
      <c r="L657" s="240"/>
      <c r="M657" s="241"/>
      <c r="N657" s="242"/>
      <c r="O657" s="242"/>
      <c r="P657" s="242"/>
      <c r="Q657" s="242"/>
      <c r="R657" s="242"/>
      <c r="S657" s="242"/>
      <c r="T657" s="243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4" t="s">
        <v>138</v>
      </c>
      <c r="AU657" s="244" t="s">
        <v>82</v>
      </c>
      <c r="AV657" s="14" t="s">
        <v>82</v>
      </c>
      <c r="AW657" s="14" t="s">
        <v>33</v>
      </c>
      <c r="AX657" s="14" t="s">
        <v>72</v>
      </c>
      <c r="AY657" s="244" t="s">
        <v>127</v>
      </c>
    </row>
    <row r="658" spans="1:51" s="14" customFormat="1" ht="12">
      <c r="A658" s="14"/>
      <c r="B658" s="234"/>
      <c r="C658" s="235"/>
      <c r="D658" s="219" t="s">
        <v>138</v>
      </c>
      <c r="E658" s="236" t="s">
        <v>19</v>
      </c>
      <c r="F658" s="237" t="s">
        <v>870</v>
      </c>
      <c r="G658" s="235"/>
      <c r="H658" s="238">
        <v>1.178</v>
      </c>
      <c r="I658" s="239"/>
      <c r="J658" s="235"/>
      <c r="K658" s="235"/>
      <c r="L658" s="240"/>
      <c r="M658" s="241"/>
      <c r="N658" s="242"/>
      <c r="O658" s="242"/>
      <c r="P658" s="242"/>
      <c r="Q658" s="242"/>
      <c r="R658" s="242"/>
      <c r="S658" s="242"/>
      <c r="T658" s="24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4" t="s">
        <v>138</v>
      </c>
      <c r="AU658" s="244" t="s">
        <v>82</v>
      </c>
      <c r="AV658" s="14" t="s">
        <v>82</v>
      </c>
      <c r="AW658" s="14" t="s">
        <v>33</v>
      </c>
      <c r="AX658" s="14" t="s">
        <v>72</v>
      </c>
      <c r="AY658" s="244" t="s">
        <v>127</v>
      </c>
    </row>
    <row r="659" spans="1:51" s="14" customFormat="1" ht="12">
      <c r="A659" s="14"/>
      <c r="B659" s="234"/>
      <c r="C659" s="235"/>
      <c r="D659" s="219" t="s">
        <v>138</v>
      </c>
      <c r="E659" s="236" t="s">
        <v>19</v>
      </c>
      <c r="F659" s="237" t="s">
        <v>871</v>
      </c>
      <c r="G659" s="235"/>
      <c r="H659" s="238">
        <v>1.231</v>
      </c>
      <c r="I659" s="239"/>
      <c r="J659" s="235"/>
      <c r="K659" s="235"/>
      <c r="L659" s="240"/>
      <c r="M659" s="241"/>
      <c r="N659" s="242"/>
      <c r="O659" s="242"/>
      <c r="P659" s="242"/>
      <c r="Q659" s="242"/>
      <c r="R659" s="242"/>
      <c r="S659" s="242"/>
      <c r="T659" s="243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4" t="s">
        <v>138</v>
      </c>
      <c r="AU659" s="244" t="s">
        <v>82</v>
      </c>
      <c r="AV659" s="14" t="s">
        <v>82</v>
      </c>
      <c r="AW659" s="14" t="s">
        <v>33</v>
      </c>
      <c r="AX659" s="14" t="s">
        <v>72</v>
      </c>
      <c r="AY659" s="244" t="s">
        <v>127</v>
      </c>
    </row>
    <row r="660" spans="1:51" s="14" customFormat="1" ht="12">
      <c r="A660" s="14"/>
      <c r="B660" s="234"/>
      <c r="C660" s="235"/>
      <c r="D660" s="219" t="s">
        <v>138</v>
      </c>
      <c r="E660" s="236" t="s">
        <v>19</v>
      </c>
      <c r="F660" s="237" t="s">
        <v>872</v>
      </c>
      <c r="G660" s="235"/>
      <c r="H660" s="238">
        <v>1.284</v>
      </c>
      <c r="I660" s="239"/>
      <c r="J660" s="235"/>
      <c r="K660" s="235"/>
      <c r="L660" s="240"/>
      <c r="M660" s="241"/>
      <c r="N660" s="242"/>
      <c r="O660" s="242"/>
      <c r="P660" s="242"/>
      <c r="Q660" s="242"/>
      <c r="R660" s="242"/>
      <c r="S660" s="242"/>
      <c r="T660" s="24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4" t="s">
        <v>138</v>
      </c>
      <c r="AU660" s="244" t="s">
        <v>82</v>
      </c>
      <c r="AV660" s="14" t="s">
        <v>82</v>
      </c>
      <c r="AW660" s="14" t="s">
        <v>33</v>
      </c>
      <c r="AX660" s="14" t="s">
        <v>72</v>
      </c>
      <c r="AY660" s="244" t="s">
        <v>127</v>
      </c>
    </row>
    <row r="661" spans="1:51" s="14" customFormat="1" ht="12">
      <c r="A661" s="14"/>
      <c r="B661" s="234"/>
      <c r="C661" s="235"/>
      <c r="D661" s="219" t="s">
        <v>138</v>
      </c>
      <c r="E661" s="236" t="s">
        <v>19</v>
      </c>
      <c r="F661" s="237" t="s">
        <v>873</v>
      </c>
      <c r="G661" s="235"/>
      <c r="H661" s="238">
        <v>1.335</v>
      </c>
      <c r="I661" s="239"/>
      <c r="J661" s="235"/>
      <c r="K661" s="235"/>
      <c r="L661" s="240"/>
      <c r="M661" s="241"/>
      <c r="N661" s="242"/>
      <c r="O661" s="242"/>
      <c r="P661" s="242"/>
      <c r="Q661" s="242"/>
      <c r="R661" s="242"/>
      <c r="S661" s="242"/>
      <c r="T661" s="24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4" t="s">
        <v>138</v>
      </c>
      <c r="AU661" s="244" t="s">
        <v>82</v>
      </c>
      <c r="AV661" s="14" t="s">
        <v>82</v>
      </c>
      <c r="AW661" s="14" t="s">
        <v>33</v>
      </c>
      <c r="AX661" s="14" t="s">
        <v>72</v>
      </c>
      <c r="AY661" s="244" t="s">
        <v>127</v>
      </c>
    </row>
    <row r="662" spans="1:51" s="14" customFormat="1" ht="12">
      <c r="A662" s="14"/>
      <c r="B662" s="234"/>
      <c r="C662" s="235"/>
      <c r="D662" s="219" t="s">
        <v>138</v>
      </c>
      <c r="E662" s="236" t="s">
        <v>19</v>
      </c>
      <c r="F662" s="237" t="s">
        <v>874</v>
      </c>
      <c r="G662" s="235"/>
      <c r="H662" s="238">
        <v>1.389</v>
      </c>
      <c r="I662" s="239"/>
      <c r="J662" s="235"/>
      <c r="K662" s="235"/>
      <c r="L662" s="240"/>
      <c r="M662" s="241"/>
      <c r="N662" s="242"/>
      <c r="O662" s="242"/>
      <c r="P662" s="242"/>
      <c r="Q662" s="242"/>
      <c r="R662" s="242"/>
      <c r="S662" s="242"/>
      <c r="T662" s="24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4" t="s">
        <v>138</v>
      </c>
      <c r="AU662" s="244" t="s">
        <v>82</v>
      </c>
      <c r="AV662" s="14" t="s">
        <v>82</v>
      </c>
      <c r="AW662" s="14" t="s">
        <v>33</v>
      </c>
      <c r="AX662" s="14" t="s">
        <v>72</v>
      </c>
      <c r="AY662" s="244" t="s">
        <v>127</v>
      </c>
    </row>
    <row r="663" spans="1:51" s="14" customFormat="1" ht="12">
      <c r="A663" s="14"/>
      <c r="B663" s="234"/>
      <c r="C663" s="235"/>
      <c r="D663" s="219" t="s">
        <v>138</v>
      </c>
      <c r="E663" s="236" t="s">
        <v>19</v>
      </c>
      <c r="F663" s="237" t="s">
        <v>875</v>
      </c>
      <c r="G663" s="235"/>
      <c r="H663" s="238">
        <v>1.439</v>
      </c>
      <c r="I663" s="239"/>
      <c r="J663" s="235"/>
      <c r="K663" s="235"/>
      <c r="L663" s="240"/>
      <c r="M663" s="241"/>
      <c r="N663" s="242"/>
      <c r="O663" s="242"/>
      <c r="P663" s="242"/>
      <c r="Q663" s="242"/>
      <c r="R663" s="242"/>
      <c r="S663" s="242"/>
      <c r="T663" s="243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4" t="s">
        <v>138</v>
      </c>
      <c r="AU663" s="244" t="s">
        <v>82</v>
      </c>
      <c r="AV663" s="14" t="s">
        <v>82</v>
      </c>
      <c r="AW663" s="14" t="s">
        <v>33</v>
      </c>
      <c r="AX663" s="14" t="s">
        <v>72</v>
      </c>
      <c r="AY663" s="244" t="s">
        <v>127</v>
      </c>
    </row>
    <row r="664" spans="1:51" s="14" customFormat="1" ht="12">
      <c r="A664" s="14"/>
      <c r="B664" s="234"/>
      <c r="C664" s="235"/>
      <c r="D664" s="219" t="s">
        <v>138</v>
      </c>
      <c r="E664" s="236" t="s">
        <v>19</v>
      </c>
      <c r="F664" s="237" t="s">
        <v>876</v>
      </c>
      <c r="G664" s="235"/>
      <c r="H664" s="238">
        <v>1.493</v>
      </c>
      <c r="I664" s="239"/>
      <c r="J664" s="235"/>
      <c r="K664" s="235"/>
      <c r="L664" s="240"/>
      <c r="M664" s="241"/>
      <c r="N664" s="242"/>
      <c r="O664" s="242"/>
      <c r="P664" s="242"/>
      <c r="Q664" s="242"/>
      <c r="R664" s="242"/>
      <c r="S664" s="242"/>
      <c r="T664" s="243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4" t="s">
        <v>138</v>
      </c>
      <c r="AU664" s="244" t="s">
        <v>82</v>
      </c>
      <c r="AV664" s="14" t="s">
        <v>82</v>
      </c>
      <c r="AW664" s="14" t="s">
        <v>33</v>
      </c>
      <c r="AX664" s="14" t="s">
        <v>72</v>
      </c>
      <c r="AY664" s="244" t="s">
        <v>127</v>
      </c>
    </row>
    <row r="665" spans="1:51" s="14" customFormat="1" ht="12">
      <c r="A665" s="14"/>
      <c r="B665" s="234"/>
      <c r="C665" s="235"/>
      <c r="D665" s="219" t="s">
        <v>138</v>
      </c>
      <c r="E665" s="236" t="s">
        <v>19</v>
      </c>
      <c r="F665" s="237" t="s">
        <v>877</v>
      </c>
      <c r="G665" s="235"/>
      <c r="H665" s="238">
        <v>4.767</v>
      </c>
      <c r="I665" s="239"/>
      <c r="J665" s="235"/>
      <c r="K665" s="235"/>
      <c r="L665" s="240"/>
      <c r="M665" s="241"/>
      <c r="N665" s="242"/>
      <c r="O665" s="242"/>
      <c r="P665" s="242"/>
      <c r="Q665" s="242"/>
      <c r="R665" s="242"/>
      <c r="S665" s="242"/>
      <c r="T665" s="24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4" t="s">
        <v>138</v>
      </c>
      <c r="AU665" s="244" t="s">
        <v>82</v>
      </c>
      <c r="AV665" s="14" t="s">
        <v>82</v>
      </c>
      <c r="AW665" s="14" t="s">
        <v>33</v>
      </c>
      <c r="AX665" s="14" t="s">
        <v>72</v>
      </c>
      <c r="AY665" s="244" t="s">
        <v>127</v>
      </c>
    </row>
    <row r="666" spans="1:51" s="14" customFormat="1" ht="12">
      <c r="A666" s="14"/>
      <c r="B666" s="234"/>
      <c r="C666" s="235"/>
      <c r="D666" s="219" t="s">
        <v>138</v>
      </c>
      <c r="E666" s="236" t="s">
        <v>19</v>
      </c>
      <c r="F666" s="237" t="s">
        <v>878</v>
      </c>
      <c r="G666" s="235"/>
      <c r="H666" s="238">
        <v>1.535</v>
      </c>
      <c r="I666" s="239"/>
      <c r="J666" s="235"/>
      <c r="K666" s="235"/>
      <c r="L666" s="240"/>
      <c r="M666" s="241"/>
      <c r="N666" s="242"/>
      <c r="O666" s="242"/>
      <c r="P666" s="242"/>
      <c r="Q666" s="242"/>
      <c r="R666" s="242"/>
      <c r="S666" s="242"/>
      <c r="T666" s="24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4" t="s">
        <v>138</v>
      </c>
      <c r="AU666" s="244" t="s">
        <v>82</v>
      </c>
      <c r="AV666" s="14" t="s">
        <v>82</v>
      </c>
      <c r="AW666" s="14" t="s">
        <v>33</v>
      </c>
      <c r="AX666" s="14" t="s">
        <v>72</v>
      </c>
      <c r="AY666" s="244" t="s">
        <v>127</v>
      </c>
    </row>
    <row r="667" spans="1:51" s="14" customFormat="1" ht="12">
      <c r="A667" s="14"/>
      <c r="B667" s="234"/>
      <c r="C667" s="235"/>
      <c r="D667" s="219" t="s">
        <v>138</v>
      </c>
      <c r="E667" s="236" t="s">
        <v>19</v>
      </c>
      <c r="F667" s="237" t="s">
        <v>879</v>
      </c>
      <c r="G667" s="235"/>
      <c r="H667" s="238">
        <v>1.744</v>
      </c>
      <c r="I667" s="239"/>
      <c r="J667" s="235"/>
      <c r="K667" s="235"/>
      <c r="L667" s="240"/>
      <c r="M667" s="241"/>
      <c r="N667" s="242"/>
      <c r="O667" s="242"/>
      <c r="P667" s="242"/>
      <c r="Q667" s="242"/>
      <c r="R667" s="242"/>
      <c r="S667" s="242"/>
      <c r="T667" s="243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4" t="s">
        <v>138</v>
      </c>
      <c r="AU667" s="244" t="s">
        <v>82</v>
      </c>
      <c r="AV667" s="14" t="s">
        <v>82</v>
      </c>
      <c r="AW667" s="14" t="s">
        <v>33</v>
      </c>
      <c r="AX667" s="14" t="s">
        <v>72</v>
      </c>
      <c r="AY667" s="244" t="s">
        <v>127</v>
      </c>
    </row>
    <row r="668" spans="1:51" s="14" customFormat="1" ht="12">
      <c r="A668" s="14"/>
      <c r="B668" s="234"/>
      <c r="C668" s="235"/>
      <c r="D668" s="219" t="s">
        <v>138</v>
      </c>
      <c r="E668" s="236" t="s">
        <v>19</v>
      </c>
      <c r="F668" s="237" t="s">
        <v>880</v>
      </c>
      <c r="G668" s="235"/>
      <c r="H668" s="238">
        <v>13.795</v>
      </c>
      <c r="I668" s="239"/>
      <c r="J668" s="235"/>
      <c r="K668" s="235"/>
      <c r="L668" s="240"/>
      <c r="M668" s="241"/>
      <c r="N668" s="242"/>
      <c r="O668" s="242"/>
      <c r="P668" s="242"/>
      <c r="Q668" s="242"/>
      <c r="R668" s="242"/>
      <c r="S668" s="242"/>
      <c r="T668" s="243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4" t="s">
        <v>138</v>
      </c>
      <c r="AU668" s="244" t="s">
        <v>82</v>
      </c>
      <c r="AV668" s="14" t="s">
        <v>82</v>
      </c>
      <c r="AW668" s="14" t="s">
        <v>33</v>
      </c>
      <c r="AX668" s="14" t="s">
        <v>72</v>
      </c>
      <c r="AY668" s="244" t="s">
        <v>127</v>
      </c>
    </row>
    <row r="669" spans="1:51" s="14" customFormat="1" ht="12">
      <c r="A669" s="14"/>
      <c r="B669" s="234"/>
      <c r="C669" s="235"/>
      <c r="D669" s="219" t="s">
        <v>138</v>
      </c>
      <c r="E669" s="236" t="s">
        <v>19</v>
      </c>
      <c r="F669" s="237" t="s">
        <v>881</v>
      </c>
      <c r="G669" s="235"/>
      <c r="H669" s="238">
        <v>6.687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4" t="s">
        <v>138</v>
      </c>
      <c r="AU669" s="244" t="s">
        <v>82</v>
      </c>
      <c r="AV669" s="14" t="s">
        <v>82</v>
      </c>
      <c r="AW669" s="14" t="s">
        <v>33</v>
      </c>
      <c r="AX669" s="14" t="s">
        <v>72</v>
      </c>
      <c r="AY669" s="244" t="s">
        <v>127</v>
      </c>
    </row>
    <row r="670" spans="1:51" s="14" customFormat="1" ht="12">
      <c r="A670" s="14"/>
      <c r="B670" s="234"/>
      <c r="C670" s="235"/>
      <c r="D670" s="219" t="s">
        <v>138</v>
      </c>
      <c r="E670" s="236" t="s">
        <v>19</v>
      </c>
      <c r="F670" s="237" t="s">
        <v>882</v>
      </c>
      <c r="G670" s="235"/>
      <c r="H670" s="238">
        <v>1.979</v>
      </c>
      <c r="I670" s="239"/>
      <c r="J670" s="235"/>
      <c r="K670" s="235"/>
      <c r="L670" s="240"/>
      <c r="M670" s="241"/>
      <c r="N670" s="242"/>
      <c r="O670" s="242"/>
      <c r="P670" s="242"/>
      <c r="Q670" s="242"/>
      <c r="R670" s="242"/>
      <c r="S670" s="242"/>
      <c r="T670" s="243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4" t="s">
        <v>138</v>
      </c>
      <c r="AU670" s="244" t="s">
        <v>82</v>
      </c>
      <c r="AV670" s="14" t="s">
        <v>82</v>
      </c>
      <c r="AW670" s="14" t="s">
        <v>33</v>
      </c>
      <c r="AX670" s="14" t="s">
        <v>72</v>
      </c>
      <c r="AY670" s="244" t="s">
        <v>127</v>
      </c>
    </row>
    <row r="671" spans="1:51" s="14" customFormat="1" ht="12">
      <c r="A671" s="14"/>
      <c r="B671" s="234"/>
      <c r="C671" s="235"/>
      <c r="D671" s="219" t="s">
        <v>138</v>
      </c>
      <c r="E671" s="236" t="s">
        <v>19</v>
      </c>
      <c r="F671" s="237" t="s">
        <v>883</v>
      </c>
      <c r="G671" s="235"/>
      <c r="H671" s="238">
        <v>8.908</v>
      </c>
      <c r="I671" s="239"/>
      <c r="J671" s="235"/>
      <c r="K671" s="235"/>
      <c r="L671" s="240"/>
      <c r="M671" s="241"/>
      <c r="N671" s="242"/>
      <c r="O671" s="242"/>
      <c r="P671" s="242"/>
      <c r="Q671" s="242"/>
      <c r="R671" s="242"/>
      <c r="S671" s="242"/>
      <c r="T671" s="243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4" t="s">
        <v>138</v>
      </c>
      <c r="AU671" s="244" t="s">
        <v>82</v>
      </c>
      <c r="AV671" s="14" t="s">
        <v>82</v>
      </c>
      <c r="AW671" s="14" t="s">
        <v>33</v>
      </c>
      <c r="AX671" s="14" t="s">
        <v>72</v>
      </c>
      <c r="AY671" s="244" t="s">
        <v>127</v>
      </c>
    </row>
    <row r="672" spans="1:51" s="14" customFormat="1" ht="12">
      <c r="A672" s="14"/>
      <c r="B672" s="234"/>
      <c r="C672" s="235"/>
      <c r="D672" s="219" t="s">
        <v>138</v>
      </c>
      <c r="E672" s="236" t="s">
        <v>19</v>
      </c>
      <c r="F672" s="237" t="s">
        <v>884</v>
      </c>
      <c r="G672" s="235"/>
      <c r="H672" s="238">
        <v>1.854</v>
      </c>
      <c r="I672" s="239"/>
      <c r="J672" s="235"/>
      <c r="K672" s="235"/>
      <c r="L672" s="240"/>
      <c r="M672" s="241"/>
      <c r="N672" s="242"/>
      <c r="O672" s="242"/>
      <c r="P672" s="242"/>
      <c r="Q672" s="242"/>
      <c r="R672" s="242"/>
      <c r="S672" s="242"/>
      <c r="T672" s="243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4" t="s">
        <v>138</v>
      </c>
      <c r="AU672" s="244" t="s">
        <v>82</v>
      </c>
      <c r="AV672" s="14" t="s">
        <v>82</v>
      </c>
      <c r="AW672" s="14" t="s">
        <v>33</v>
      </c>
      <c r="AX672" s="14" t="s">
        <v>72</v>
      </c>
      <c r="AY672" s="244" t="s">
        <v>127</v>
      </c>
    </row>
    <row r="673" spans="1:51" s="14" customFormat="1" ht="12">
      <c r="A673" s="14"/>
      <c r="B673" s="234"/>
      <c r="C673" s="235"/>
      <c r="D673" s="219" t="s">
        <v>138</v>
      </c>
      <c r="E673" s="236" t="s">
        <v>19</v>
      </c>
      <c r="F673" s="237" t="s">
        <v>885</v>
      </c>
      <c r="G673" s="235"/>
      <c r="H673" s="238">
        <v>0.254</v>
      </c>
      <c r="I673" s="239"/>
      <c r="J673" s="235"/>
      <c r="K673" s="235"/>
      <c r="L673" s="240"/>
      <c r="M673" s="241"/>
      <c r="N673" s="242"/>
      <c r="O673" s="242"/>
      <c r="P673" s="242"/>
      <c r="Q673" s="242"/>
      <c r="R673" s="242"/>
      <c r="S673" s="242"/>
      <c r="T673" s="24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4" t="s">
        <v>138</v>
      </c>
      <c r="AU673" s="244" t="s">
        <v>82</v>
      </c>
      <c r="AV673" s="14" t="s">
        <v>82</v>
      </c>
      <c r="AW673" s="14" t="s">
        <v>33</v>
      </c>
      <c r="AX673" s="14" t="s">
        <v>72</v>
      </c>
      <c r="AY673" s="244" t="s">
        <v>127</v>
      </c>
    </row>
    <row r="674" spans="1:51" s="14" customFormat="1" ht="12">
      <c r="A674" s="14"/>
      <c r="B674" s="234"/>
      <c r="C674" s="235"/>
      <c r="D674" s="219" t="s">
        <v>138</v>
      </c>
      <c r="E674" s="236" t="s">
        <v>19</v>
      </c>
      <c r="F674" s="237" t="s">
        <v>886</v>
      </c>
      <c r="G674" s="235"/>
      <c r="H674" s="238">
        <v>7.424</v>
      </c>
      <c r="I674" s="239"/>
      <c r="J674" s="235"/>
      <c r="K674" s="235"/>
      <c r="L674" s="240"/>
      <c r="M674" s="241"/>
      <c r="N674" s="242"/>
      <c r="O674" s="242"/>
      <c r="P674" s="242"/>
      <c r="Q674" s="242"/>
      <c r="R674" s="242"/>
      <c r="S674" s="242"/>
      <c r="T674" s="243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4" t="s">
        <v>138</v>
      </c>
      <c r="AU674" s="244" t="s">
        <v>82</v>
      </c>
      <c r="AV674" s="14" t="s">
        <v>82</v>
      </c>
      <c r="AW674" s="14" t="s">
        <v>33</v>
      </c>
      <c r="AX674" s="14" t="s">
        <v>72</v>
      </c>
      <c r="AY674" s="244" t="s">
        <v>127</v>
      </c>
    </row>
    <row r="675" spans="1:51" s="14" customFormat="1" ht="12">
      <c r="A675" s="14"/>
      <c r="B675" s="234"/>
      <c r="C675" s="235"/>
      <c r="D675" s="219" t="s">
        <v>138</v>
      </c>
      <c r="E675" s="236" t="s">
        <v>19</v>
      </c>
      <c r="F675" s="237" t="s">
        <v>887</v>
      </c>
      <c r="G675" s="235"/>
      <c r="H675" s="238">
        <v>1.932</v>
      </c>
      <c r="I675" s="239"/>
      <c r="J675" s="235"/>
      <c r="K675" s="235"/>
      <c r="L675" s="240"/>
      <c r="M675" s="241"/>
      <c r="N675" s="242"/>
      <c r="O675" s="242"/>
      <c r="P675" s="242"/>
      <c r="Q675" s="242"/>
      <c r="R675" s="242"/>
      <c r="S675" s="242"/>
      <c r="T675" s="243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4" t="s">
        <v>138</v>
      </c>
      <c r="AU675" s="244" t="s">
        <v>82</v>
      </c>
      <c r="AV675" s="14" t="s">
        <v>82</v>
      </c>
      <c r="AW675" s="14" t="s">
        <v>33</v>
      </c>
      <c r="AX675" s="14" t="s">
        <v>72</v>
      </c>
      <c r="AY675" s="244" t="s">
        <v>127</v>
      </c>
    </row>
    <row r="676" spans="1:51" s="14" customFormat="1" ht="12">
      <c r="A676" s="14"/>
      <c r="B676" s="234"/>
      <c r="C676" s="235"/>
      <c r="D676" s="219" t="s">
        <v>138</v>
      </c>
      <c r="E676" s="236" t="s">
        <v>19</v>
      </c>
      <c r="F676" s="237" t="s">
        <v>888</v>
      </c>
      <c r="G676" s="235"/>
      <c r="H676" s="238">
        <v>5.2</v>
      </c>
      <c r="I676" s="239"/>
      <c r="J676" s="235"/>
      <c r="K676" s="235"/>
      <c r="L676" s="240"/>
      <c r="M676" s="241"/>
      <c r="N676" s="242"/>
      <c r="O676" s="242"/>
      <c r="P676" s="242"/>
      <c r="Q676" s="242"/>
      <c r="R676" s="242"/>
      <c r="S676" s="242"/>
      <c r="T676" s="243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4" t="s">
        <v>138</v>
      </c>
      <c r="AU676" s="244" t="s">
        <v>82</v>
      </c>
      <c r="AV676" s="14" t="s">
        <v>82</v>
      </c>
      <c r="AW676" s="14" t="s">
        <v>33</v>
      </c>
      <c r="AX676" s="14" t="s">
        <v>72</v>
      </c>
      <c r="AY676" s="244" t="s">
        <v>127</v>
      </c>
    </row>
    <row r="677" spans="1:51" s="14" customFormat="1" ht="12">
      <c r="A677" s="14"/>
      <c r="B677" s="234"/>
      <c r="C677" s="235"/>
      <c r="D677" s="219" t="s">
        <v>138</v>
      </c>
      <c r="E677" s="236" t="s">
        <v>19</v>
      </c>
      <c r="F677" s="237" t="s">
        <v>889</v>
      </c>
      <c r="G677" s="235"/>
      <c r="H677" s="238">
        <v>1.153</v>
      </c>
      <c r="I677" s="239"/>
      <c r="J677" s="235"/>
      <c r="K677" s="235"/>
      <c r="L677" s="240"/>
      <c r="M677" s="241"/>
      <c r="N677" s="242"/>
      <c r="O677" s="242"/>
      <c r="P677" s="242"/>
      <c r="Q677" s="242"/>
      <c r="R677" s="242"/>
      <c r="S677" s="242"/>
      <c r="T677" s="24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4" t="s">
        <v>138</v>
      </c>
      <c r="AU677" s="244" t="s">
        <v>82</v>
      </c>
      <c r="AV677" s="14" t="s">
        <v>82</v>
      </c>
      <c r="AW677" s="14" t="s">
        <v>33</v>
      </c>
      <c r="AX677" s="14" t="s">
        <v>72</v>
      </c>
      <c r="AY677" s="244" t="s">
        <v>127</v>
      </c>
    </row>
    <row r="678" spans="1:51" s="14" customFormat="1" ht="12">
      <c r="A678" s="14"/>
      <c r="B678" s="234"/>
      <c r="C678" s="235"/>
      <c r="D678" s="219" t="s">
        <v>138</v>
      </c>
      <c r="E678" s="236" t="s">
        <v>19</v>
      </c>
      <c r="F678" s="237" t="s">
        <v>890</v>
      </c>
      <c r="G678" s="235"/>
      <c r="H678" s="238">
        <v>0.864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4" t="s">
        <v>138</v>
      </c>
      <c r="AU678" s="244" t="s">
        <v>82</v>
      </c>
      <c r="AV678" s="14" t="s">
        <v>82</v>
      </c>
      <c r="AW678" s="14" t="s">
        <v>33</v>
      </c>
      <c r="AX678" s="14" t="s">
        <v>72</v>
      </c>
      <c r="AY678" s="244" t="s">
        <v>127</v>
      </c>
    </row>
    <row r="679" spans="1:51" s="15" customFormat="1" ht="12">
      <c r="A679" s="15"/>
      <c r="B679" s="245"/>
      <c r="C679" s="246"/>
      <c r="D679" s="219" t="s">
        <v>138</v>
      </c>
      <c r="E679" s="247" t="s">
        <v>19</v>
      </c>
      <c r="F679" s="248" t="s">
        <v>175</v>
      </c>
      <c r="G679" s="246"/>
      <c r="H679" s="249">
        <v>70.70500000000001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55" t="s">
        <v>138</v>
      </c>
      <c r="AU679" s="255" t="s">
        <v>82</v>
      </c>
      <c r="AV679" s="15" t="s">
        <v>134</v>
      </c>
      <c r="AW679" s="15" t="s">
        <v>33</v>
      </c>
      <c r="AX679" s="15" t="s">
        <v>80</v>
      </c>
      <c r="AY679" s="255" t="s">
        <v>127</v>
      </c>
    </row>
    <row r="680" spans="1:65" s="2" customFormat="1" ht="12">
      <c r="A680" s="40"/>
      <c r="B680" s="41"/>
      <c r="C680" s="206" t="s">
        <v>891</v>
      </c>
      <c r="D680" s="206" t="s">
        <v>129</v>
      </c>
      <c r="E680" s="207" t="s">
        <v>892</v>
      </c>
      <c r="F680" s="208" t="s">
        <v>893</v>
      </c>
      <c r="G680" s="209" t="s">
        <v>132</v>
      </c>
      <c r="H680" s="210">
        <v>70.705</v>
      </c>
      <c r="I680" s="211"/>
      <c r="J680" s="212">
        <f>ROUND(I680*H680,2)</f>
        <v>0</v>
      </c>
      <c r="K680" s="208" t="s">
        <v>133</v>
      </c>
      <c r="L680" s="46"/>
      <c r="M680" s="213" t="s">
        <v>19</v>
      </c>
      <c r="N680" s="214" t="s">
        <v>43</v>
      </c>
      <c r="O680" s="86"/>
      <c r="P680" s="215">
        <f>O680*H680</f>
        <v>0</v>
      </c>
      <c r="Q680" s="215">
        <v>0.00011</v>
      </c>
      <c r="R680" s="215">
        <f>Q680*H680</f>
        <v>0.00777755</v>
      </c>
      <c r="S680" s="215">
        <v>0</v>
      </c>
      <c r="T680" s="216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17" t="s">
        <v>235</v>
      </c>
      <c r="AT680" s="217" t="s">
        <v>129</v>
      </c>
      <c r="AU680" s="217" t="s">
        <v>82</v>
      </c>
      <c r="AY680" s="19" t="s">
        <v>127</v>
      </c>
      <c r="BE680" s="218">
        <f>IF(N680="základní",J680,0)</f>
        <v>0</v>
      </c>
      <c r="BF680" s="218">
        <f>IF(N680="snížená",J680,0)</f>
        <v>0</v>
      </c>
      <c r="BG680" s="218">
        <f>IF(N680="zákl. přenesená",J680,0)</f>
        <v>0</v>
      </c>
      <c r="BH680" s="218">
        <f>IF(N680="sníž. přenesená",J680,0)</f>
        <v>0</v>
      </c>
      <c r="BI680" s="218">
        <f>IF(N680="nulová",J680,0)</f>
        <v>0</v>
      </c>
      <c r="BJ680" s="19" t="s">
        <v>80</v>
      </c>
      <c r="BK680" s="218">
        <f>ROUND(I680*H680,2)</f>
        <v>0</v>
      </c>
      <c r="BL680" s="19" t="s">
        <v>235</v>
      </c>
      <c r="BM680" s="217" t="s">
        <v>894</v>
      </c>
    </row>
    <row r="681" spans="1:47" s="2" customFormat="1" ht="12">
      <c r="A681" s="40"/>
      <c r="B681" s="41"/>
      <c r="C681" s="42"/>
      <c r="D681" s="219" t="s">
        <v>136</v>
      </c>
      <c r="E681" s="42"/>
      <c r="F681" s="220" t="s">
        <v>895</v>
      </c>
      <c r="G681" s="42"/>
      <c r="H681" s="42"/>
      <c r="I681" s="221"/>
      <c r="J681" s="42"/>
      <c r="K681" s="42"/>
      <c r="L681" s="46"/>
      <c r="M681" s="222"/>
      <c r="N681" s="223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136</v>
      </c>
      <c r="AU681" s="19" t="s">
        <v>82</v>
      </c>
    </row>
    <row r="682" spans="1:65" s="2" customFormat="1" ht="12">
      <c r="A682" s="40"/>
      <c r="B682" s="41"/>
      <c r="C682" s="206" t="s">
        <v>896</v>
      </c>
      <c r="D682" s="206" t="s">
        <v>129</v>
      </c>
      <c r="E682" s="207" t="s">
        <v>897</v>
      </c>
      <c r="F682" s="208" t="s">
        <v>898</v>
      </c>
      <c r="G682" s="209" t="s">
        <v>132</v>
      </c>
      <c r="H682" s="210">
        <v>81.299</v>
      </c>
      <c r="I682" s="211"/>
      <c r="J682" s="212">
        <f>ROUND(I682*H682,2)</f>
        <v>0</v>
      </c>
      <c r="K682" s="208" t="s">
        <v>133</v>
      </c>
      <c r="L682" s="46"/>
      <c r="M682" s="213" t="s">
        <v>19</v>
      </c>
      <c r="N682" s="214" t="s">
        <v>43</v>
      </c>
      <c r="O682" s="86"/>
      <c r="P682" s="215">
        <f>O682*H682</f>
        <v>0</v>
      </c>
      <c r="Q682" s="215">
        <v>0.00014</v>
      </c>
      <c r="R682" s="215">
        <f>Q682*H682</f>
        <v>0.01138186</v>
      </c>
      <c r="S682" s="215">
        <v>0</v>
      </c>
      <c r="T682" s="216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17" t="s">
        <v>235</v>
      </c>
      <c r="AT682" s="217" t="s">
        <v>129</v>
      </c>
      <c r="AU682" s="217" t="s">
        <v>82</v>
      </c>
      <c r="AY682" s="19" t="s">
        <v>127</v>
      </c>
      <c r="BE682" s="218">
        <f>IF(N682="základní",J682,0)</f>
        <v>0</v>
      </c>
      <c r="BF682" s="218">
        <f>IF(N682="snížená",J682,0)</f>
        <v>0</v>
      </c>
      <c r="BG682" s="218">
        <f>IF(N682="zákl. přenesená",J682,0)</f>
        <v>0</v>
      </c>
      <c r="BH682" s="218">
        <f>IF(N682="sníž. přenesená",J682,0)</f>
        <v>0</v>
      </c>
      <c r="BI682" s="218">
        <f>IF(N682="nulová",J682,0)</f>
        <v>0</v>
      </c>
      <c r="BJ682" s="19" t="s">
        <v>80</v>
      </c>
      <c r="BK682" s="218">
        <f>ROUND(I682*H682,2)</f>
        <v>0</v>
      </c>
      <c r="BL682" s="19" t="s">
        <v>235</v>
      </c>
      <c r="BM682" s="217" t="s">
        <v>899</v>
      </c>
    </row>
    <row r="683" spans="1:47" s="2" customFormat="1" ht="12">
      <c r="A683" s="40"/>
      <c r="B683" s="41"/>
      <c r="C683" s="42"/>
      <c r="D683" s="219" t="s">
        <v>136</v>
      </c>
      <c r="E683" s="42"/>
      <c r="F683" s="220" t="s">
        <v>900</v>
      </c>
      <c r="G683" s="42"/>
      <c r="H683" s="42"/>
      <c r="I683" s="221"/>
      <c r="J683" s="42"/>
      <c r="K683" s="42"/>
      <c r="L683" s="46"/>
      <c r="M683" s="222"/>
      <c r="N683" s="223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136</v>
      </c>
      <c r="AU683" s="19" t="s">
        <v>82</v>
      </c>
    </row>
    <row r="684" spans="1:51" s="13" customFormat="1" ht="12">
      <c r="A684" s="13"/>
      <c r="B684" s="224"/>
      <c r="C684" s="225"/>
      <c r="D684" s="219" t="s">
        <v>138</v>
      </c>
      <c r="E684" s="226" t="s">
        <v>19</v>
      </c>
      <c r="F684" s="227" t="s">
        <v>415</v>
      </c>
      <c r="G684" s="225"/>
      <c r="H684" s="226" t="s">
        <v>19</v>
      </c>
      <c r="I684" s="228"/>
      <c r="J684" s="225"/>
      <c r="K684" s="225"/>
      <c r="L684" s="229"/>
      <c r="M684" s="230"/>
      <c r="N684" s="231"/>
      <c r="O684" s="231"/>
      <c r="P684" s="231"/>
      <c r="Q684" s="231"/>
      <c r="R684" s="231"/>
      <c r="S684" s="231"/>
      <c r="T684" s="23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3" t="s">
        <v>138</v>
      </c>
      <c r="AU684" s="233" t="s">
        <v>82</v>
      </c>
      <c r="AV684" s="13" t="s">
        <v>80</v>
      </c>
      <c r="AW684" s="13" t="s">
        <v>33</v>
      </c>
      <c r="AX684" s="13" t="s">
        <v>72</v>
      </c>
      <c r="AY684" s="233" t="s">
        <v>127</v>
      </c>
    </row>
    <row r="685" spans="1:51" s="13" customFormat="1" ht="12">
      <c r="A685" s="13"/>
      <c r="B685" s="224"/>
      <c r="C685" s="225"/>
      <c r="D685" s="219" t="s">
        <v>138</v>
      </c>
      <c r="E685" s="226" t="s">
        <v>19</v>
      </c>
      <c r="F685" s="227" t="s">
        <v>867</v>
      </c>
      <c r="G685" s="225"/>
      <c r="H685" s="226" t="s">
        <v>19</v>
      </c>
      <c r="I685" s="228"/>
      <c r="J685" s="225"/>
      <c r="K685" s="225"/>
      <c r="L685" s="229"/>
      <c r="M685" s="230"/>
      <c r="N685" s="231"/>
      <c r="O685" s="231"/>
      <c r="P685" s="231"/>
      <c r="Q685" s="231"/>
      <c r="R685" s="231"/>
      <c r="S685" s="231"/>
      <c r="T685" s="23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3" t="s">
        <v>138</v>
      </c>
      <c r="AU685" s="233" t="s">
        <v>82</v>
      </c>
      <c r="AV685" s="13" t="s">
        <v>80</v>
      </c>
      <c r="AW685" s="13" t="s">
        <v>33</v>
      </c>
      <c r="AX685" s="13" t="s">
        <v>72</v>
      </c>
      <c r="AY685" s="233" t="s">
        <v>127</v>
      </c>
    </row>
    <row r="686" spans="1:51" s="14" customFormat="1" ht="12">
      <c r="A686" s="14"/>
      <c r="B686" s="234"/>
      <c r="C686" s="235"/>
      <c r="D686" s="219" t="s">
        <v>138</v>
      </c>
      <c r="E686" s="236" t="s">
        <v>19</v>
      </c>
      <c r="F686" s="237" t="s">
        <v>868</v>
      </c>
      <c r="G686" s="235"/>
      <c r="H686" s="238">
        <v>2.136</v>
      </c>
      <c r="I686" s="239"/>
      <c r="J686" s="235"/>
      <c r="K686" s="235"/>
      <c r="L686" s="240"/>
      <c r="M686" s="241"/>
      <c r="N686" s="242"/>
      <c r="O686" s="242"/>
      <c r="P686" s="242"/>
      <c r="Q686" s="242"/>
      <c r="R686" s="242"/>
      <c r="S686" s="242"/>
      <c r="T686" s="243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4" t="s">
        <v>138</v>
      </c>
      <c r="AU686" s="244" t="s">
        <v>82</v>
      </c>
      <c r="AV686" s="14" t="s">
        <v>82</v>
      </c>
      <c r="AW686" s="14" t="s">
        <v>33</v>
      </c>
      <c r="AX686" s="14" t="s">
        <v>72</v>
      </c>
      <c r="AY686" s="244" t="s">
        <v>127</v>
      </c>
    </row>
    <row r="687" spans="1:51" s="14" customFormat="1" ht="12">
      <c r="A687" s="14"/>
      <c r="B687" s="234"/>
      <c r="C687" s="235"/>
      <c r="D687" s="219" t="s">
        <v>138</v>
      </c>
      <c r="E687" s="236" t="s">
        <v>19</v>
      </c>
      <c r="F687" s="237" t="s">
        <v>869</v>
      </c>
      <c r="G687" s="235"/>
      <c r="H687" s="238">
        <v>1.124</v>
      </c>
      <c r="I687" s="239"/>
      <c r="J687" s="235"/>
      <c r="K687" s="235"/>
      <c r="L687" s="240"/>
      <c r="M687" s="241"/>
      <c r="N687" s="242"/>
      <c r="O687" s="242"/>
      <c r="P687" s="242"/>
      <c r="Q687" s="242"/>
      <c r="R687" s="242"/>
      <c r="S687" s="242"/>
      <c r="T687" s="243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4" t="s">
        <v>138</v>
      </c>
      <c r="AU687" s="244" t="s">
        <v>82</v>
      </c>
      <c r="AV687" s="14" t="s">
        <v>82</v>
      </c>
      <c r="AW687" s="14" t="s">
        <v>33</v>
      </c>
      <c r="AX687" s="14" t="s">
        <v>72</v>
      </c>
      <c r="AY687" s="244" t="s">
        <v>127</v>
      </c>
    </row>
    <row r="688" spans="1:51" s="14" customFormat="1" ht="12">
      <c r="A688" s="14"/>
      <c r="B688" s="234"/>
      <c r="C688" s="235"/>
      <c r="D688" s="219" t="s">
        <v>138</v>
      </c>
      <c r="E688" s="236" t="s">
        <v>19</v>
      </c>
      <c r="F688" s="237" t="s">
        <v>870</v>
      </c>
      <c r="G688" s="235"/>
      <c r="H688" s="238">
        <v>1.178</v>
      </c>
      <c r="I688" s="239"/>
      <c r="J688" s="235"/>
      <c r="K688" s="235"/>
      <c r="L688" s="240"/>
      <c r="M688" s="241"/>
      <c r="N688" s="242"/>
      <c r="O688" s="242"/>
      <c r="P688" s="242"/>
      <c r="Q688" s="242"/>
      <c r="R688" s="242"/>
      <c r="S688" s="242"/>
      <c r="T688" s="243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4" t="s">
        <v>138</v>
      </c>
      <c r="AU688" s="244" t="s">
        <v>82</v>
      </c>
      <c r="AV688" s="14" t="s">
        <v>82</v>
      </c>
      <c r="AW688" s="14" t="s">
        <v>33</v>
      </c>
      <c r="AX688" s="14" t="s">
        <v>72</v>
      </c>
      <c r="AY688" s="244" t="s">
        <v>127</v>
      </c>
    </row>
    <row r="689" spans="1:51" s="14" customFormat="1" ht="12">
      <c r="A689" s="14"/>
      <c r="B689" s="234"/>
      <c r="C689" s="235"/>
      <c r="D689" s="219" t="s">
        <v>138</v>
      </c>
      <c r="E689" s="236" t="s">
        <v>19</v>
      </c>
      <c r="F689" s="237" t="s">
        <v>871</v>
      </c>
      <c r="G689" s="235"/>
      <c r="H689" s="238">
        <v>1.231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4" t="s">
        <v>138</v>
      </c>
      <c r="AU689" s="244" t="s">
        <v>82</v>
      </c>
      <c r="AV689" s="14" t="s">
        <v>82</v>
      </c>
      <c r="AW689" s="14" t="s">
        <v>33</v>
      </c>
      <c r="AX689" s="14" t="s">
        <v>72</v>
      </c>
      <c r="AY689" s="244" t="s">
        <v>127</v>
      </c>
    </row>
    <row r="690" spans="1:51" s="14" customFormat="1" ht="12">
      <c r="A690" s="14"/>
      <c r="B690" s="234"/>
      <c r="C690" s="235"/>
      <c r="D690" s="219" t="s">
        <v>138</v>
      </c>
      <c r="E690" s="236" t="s">
        <v>19</v>
      </c>
      <c r="F690" s="237" t="s">
        <v>872</v>
      </c>
      <c r="G690" s="235"/>
      <c r="H690" s="238">
        <v>1.284</v>
      </c>
      <c r="I690" s="239"/>
      <c r="J690" s="235"/>
      <c r="K690" s="235"/>
      <c r="L690" s="240"/>
      <c r="M690" s="241"/>
      <c r="N690" s="242"/>
      <c r="O690" s="242"/>
      <c r="P690" s="242"/>
      <c r="Q690" s="242"/>
      <c r="R690" s="242"/>
      <c r="S690" s="242"/>
      <c r="T690" s="243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4" t="s">
        <v>138</v>
      </c>
      <c r="AU690" s="244" t="s">
        <v>82</v>
      </c>
      <c r="AV690" s="14" t="s">
        <v>82</v>
      </c>
      <c r="AW690" s="14" t="s">
        <v>33</v>
      </c>
      <c r="AX690" s="14" t="s">
        <v>72</v>
      </c>
      <c r="AY690" s="244" t="s">
        <v>127</v>
      </c>
    </row>
    <row r="691" spans="1:51" s="14" customFormat="1" ht="12">
      <c r="A691" s="14"/>
      <c r="B691" s="234"/>
      <c r="C691" s="235"/>
      <c r="D691" s="219" t="s">
        <v>138</v>
      </c>
      <c r="E691" s="236" t="s">
        <v>19</v>
      </c>
      <c r="F691" s="237" t="s">
        <v>873</v>
      </c>
      <c r="G691" s="235"/>
      <c r="H691" s="238">
        <v>1.335</v>
      </c>
      <c r="I691" s="239"/>
      <c r="J691" s="235"/>
      <c r="K691" s="235"/>
      <c r="L691" s="240"/>
      <c r="M691" s="241"/>
      <c r="N691" s="242"/>
      <c r="O691" s="242"/>
      <c r="P691" s="242"/>
      <c r="Q691" s="242"/>
      <c r="R691" s="242"/>
      <c r="S691" s="242"/>
      <c r="T691" s="243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4" t="s">
        <v>138</v>
      </c>
      <c r="AU691" s="244" t="s">
        <v>82</v>
      </c>
      <c r="AV691" s="14" t="s">
        <v>82</v>
      </c>
      <c r="AW691" s="14" t="s">
        <v>33</v>
      </c>
      <c r="AX691" s="14" t="s">
        <v>72</v>
      </c>
      <c r="AY691" s="244" t="s">
        <v>127</v>
      </c>
    </row>
    <row r="692" spans="1:51" s="14" customFormat="1" ht="12">
      <c r="A692" s="14"/>
      <c r="B692" s="234"/>
      <c r="C692" s="235"/>
      <c r="D692" s="219" t="s">
        <v>138</v>
      </c>
      <c r="E692" s="236" t="s">
        <v>19</v>
      </c>
      <c r="F692" s="237" t="s">
        <v>874</v>
      </c>
      <c r="G692" s="235"/>
      <c r="H692" s="238">
        <v>1.389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4" t="s">
        <v>138</v>
      </c>
      <c r="AU692" s="244" t="s">
        <v>82</v>
      </c>
      <c r="AV692" s="14" t="s">
        <v>82</v>
      </c>
      <c r="AW692" s="14" t="s">
        <v>33</v>
      </c>
      <c r="AX692" s="14" t="s">
        <v>72</v>
      </c>
      <c r="AY692" s="244" t="s">
        <v>127</v>
      </c>
    </row>
    <row r="693" spans="1:51" s="14" customFormat="1" ht="12">
      <c r="A693" s="14"/>
      <c r="B693" s="234"/>
      <c r="C693" s="235"/>
      <c r="D693" s="219" t="s">
        <v>138</v>
      </c>
      <c r="E693" s="236" t="s">
        <v>19</v>
      </c>
      <c r="F693" s="237" t="s">
        <v>875</v>
      </c>
      <c r="G693" s="235"/>
      <c r="H693" s="238">
        <v>1.439</v>
      </c>
      <c r="I693" s="239"/>
      <c r="J693" s="235"/>
      <c r="K693" s="235"/>
      <c r="L693" s="240"/>
      <c r="M693" s="241"/>
      <c r="N693" s="242"/>
      <c r="O693" s="242"/>
      <c r="P693" s="242"/>
      <c r="Q693" s="242"/>
      <c r="R693" s="242"/>
      <c r="S693" s="242"/>
      <c r="T693" s="243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4" t="s">
        <v>138</v>
      </c>
      <c r="AU693" s="244" t="s">
        <v>82</v>
      </c>
      <c r="AV693" s="14" t="s">
        <v>82</v>
      </c>
      <c r="AW693" s="14" t="s">
        <v>33</v>
      </c>
      <c r="AX693" s="14" t="s">
        <v>72</v>
      </c>
      <c r="AY693" s="244" t="s">
        <v>127</v>
      </c>
    </row>
    <row r="694" spans="1:51" s="14" customFormat="1" ht="12">
      <c r="A694" s="14"/>
      <c r="B694" s="234"/>
      <c r="C694" s="235"/>
      <c r="D694" s="219" t="s">
        <v>138</v>
      </c>
      <c r="E694" s="236" t="s">
        <v>19</v>
      </c>
      <c r="F694" s="237" t="s">
        <v>876</v>
      </c>
      <c r="G694" s="235"/>
      <c r="H694" s="238">
        <v>1.493</v>
      </c>
      <c r="I694" s="239"/>
      <c r="J694" s="235"/>
      <c r="K694" s="235"/>
      <c r="L694" s="240"/>
      <c r="M694" s="241"/>
      <c r="N694" s="242"/>
      <c r="O694" s="242"/>
      <c r="P694" s="242"/>
      <c r="Q694" s="242"/>
      <c r="R694" s="242"/>
      <c r="S694" s="242"/>
      <c r="T694" s="243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4" t="s">
        <v>138</v>
      </c>
      <c r="AU694" s="244" t="s">
        <v>82</v>
      </c>
      <c r="AV694" s="14" t="s">
        <v>82</v>
      </c>
      <c r="AW694" s="14" t="s">
        <v>33</v>
      </c>
      <c r="AX694" s="14" t="s">
        <v>72</v>
      </c>
      <c r="AY694" s="244" t="s">
        <v>127</v>
      </c>
    </row>
    <row r="695" spans="1:51" s="14" customFormat="1" ht="12">
      <c r="A695" s="14"/>
      <c r="B695" s="234"/>
      <c r="C695" s="235"/>
      <c r="D695" s="219" t="s">
        <v>138</v>
      </c>
      <c r="E695" s="236" t="s">
        <v>19</v>
      </c>
      <c r="F695" s="237" t="s">
        <v>901</v>
      </c>
      <c r="G695" s="235"/>
      <c r="H695" s="238">
        <v>6.355</v>
      </c>
      <c r="I695" s="239"/>
      <c r="J695" s="235"/>
      <c r="K695" s="235"/>
      <c r="L695" s="240"/>
      <c r="M695" s="241"/>
      <c r="N695" s="242"/>
      <c r="O695" s="242"/>
      <c r="P695" s="242"/>
      <c r="Q695" s="242"/>
      <c r="R695" s="242"/>
      <c r="S695" s="242"/>
      <c r="T695" s="243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4" t="s">
        <v>138</v>
      </c>
      <c r="AU695" s="244" t="s">
        <v>82</v>
      </c>
      <c r="AV695" s="14" t="s">
        <v>82</v>
      </c>
      <c r="AW695" s="14" t="s">
        <v>33</v>
      </c>
      <c r="AX695" s="14" t="s">
        <v>72</v>
      </c>
      <c r="AY695" s="244" t="s">
        <v>127</v>
      </c>
    </row>
    <row r="696" spans="1:51" s="14" customFormat="1" ht="12">
      <c r="A696" s="14"/>
      <c r="B696" s="234"/>
      <c r="C696" s="235"/>
      <c r="D696" s="219" t="s">
        <v>138</v>
      </c>
      <c r="E696" s="236" t="s">
        <v>19</v>
      </c>
      <c r="F696" s="237" t="s">
        <v>878</v>
      </c>
      <c r="G696" s="235"/>
      <c r="H696" s="238">
        <v>1.535</v>
      </c>
      <c r="I696" s="239"/>
      <c r="J696" s="235"/>
      <c r="K696" s="235"/>
      <c r="L696" s="240"/>
      <c r="M696" s="241"/>
      <c r="N696" s="242"/>
      <c r="O696" s="242"/>
      <c r="P696" s="242"/>
      <c r="Q696" s="242"/>
      <c r="R696" s="242"/>
      <c r="S696" s="242"/>
      <c r="T696" s="243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4" t="s">
        <v>138</v>
      </c>
      <c r="AU696" s="244" t="s">
        <v>82</v>
      </c>
      <c r="AV696" s="14" t="s">
        <v>82</v>
      </c>
      <c r="AW696" s="14" t="s">
        <v>33</v>
      </c>
      <c r="AX696" s="14" t="s">
        <v>72</v>
      </c>
      <c r="AY696" s="244" t="s">
        <v>127</v>
      </c>
    </row>
    <row r="697" spans="1:51" s="14" customFormat="1" ht="12">
      <c r="A697" s="14"/>
      <c r="B697" s="234"/>
      <c r="C697" s="235"/>
      <c r="D697" s="219" t="s">
        <v>138</v>
      </c>
      <c r="E697" s="236" t="s">
        <v>19</v>
      </c>
      <c r="F697" s="237" t="s">
        <v>879</v>
      </c>
      <c r="G697" s="235"/>
      <c r="H697" s="238">
        <v>1.744</v>
      </c>
      <c r="I697" s="239"/>
      <c r="J697" s="235"/>
      <c r="K697" s="235"/>
      <c r="L697" s="240"/>
      <c r="M697" s="241"/>
      <c r="N697" s="242"/>
      <c r="O697" s="242"/>
      <c r="P697" s="242"/>
      <c r="Q697" s="242"/>
      <c r="R697" s="242"/>
      <c r="S697" s="242"/>
      <c r="T697" s="24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4" t="s">
        <v>138</v>
      </c>
      <c r="AU697" s="244" t="s">
        <v>82</v>
      </c>
      <c r="AV697" s="14" t="s">
        <v>82</v>
      </c>
      <c r="AW697" s="14" t="s">
        <v>33</v>
      </c>
      <c r="AX697" s="14" t="s">
        <v>72</v>
      </c>
      <c r="AY697" s="244" t="s">
        <v>127</v>
      </c>
    </row>
    <row r="698" spans="1:51" s="14" customFormat="1" ht="12">
      <c r="A698" s="14"/>
      <c r="B698" s="234"/>
      <c r="C698" s="235"/>
      <c r="D698" s="219" t="s">
        <v>138</v>
      </c>
      <c r="E698" s="236" t="s">
        <v>19</v>
      </c>
      <c r="F698" s="237" t="s">
        <v>880</v>
      </c>
      <c r="G698" s="235"/>
      <c r="H698" s="238">
        <v>13.795</v>
      </c>
      <c r="I698" s="239"/>
      <c r="J698" s="235"/>
      <c r="K698" s="235"/>
      <c r="L698" s="240"/>
      <c r="M698" s="241"/>
      <c r="N698" s="242"/>
      <c r="O698" s="242"/>
      <c r="P698" s="242"/>
      <c r="Q698" s="242"/>
      <c r="R698" s="242"/>
      <c r="S698" s="242"/>
      <c r="T698" s="243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4" t="s">
        <v>138</v>
      </c>
      <c r="AU698" s="244" t="s">
        <v>82</v>
      </c>
      <c r="AV698" s="14" t="s">
        <v>82</v>
      </c>
      <c r="AW698" s="14" t="s">
        <v>33</v>
      </c>
      <c r="AX698" s="14" t="s">
        <v>72</v>
      </c>
      <c r="AY698" s="244" t="s">
        <v>127</v>
      </c>
    </row>
    <row r="699" spans="1:51" s="14" customFormat="1" ht="12">
      <c r="A699" s="14"/>
      <c r="B699" s="234"/>
      <c r="C699" s="235"/>
      <c r="D699" s="219" t="s">
        <v>138</v>
      </c>
      <c r="E699" s="236" t="s">
        <v>19</v>
      </c>
      <c r="F699" s="237" t="s">
        <v>881</v>
      </c>
      <c r="G699" s="235"/>
      <c r="H699" s="238">
        <v>6.687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4" t="s">
        <v>138</v>
      </c>
      <c r="AU699" s="244" t="s">
        <v>82</v>
      </c>
      <c r="AV699" s="14" t="s">
        <v>82</v>
      </c>
      <c r="AW699" s="14" t="s">
        <v>33</v>
      </c>
      <c r="AX699" s="14" t="s">
        <v>72</v>
      </c>
      <c r="AY699" s="244" t="s">
        <v>127</v>
      </c>
    </row>
    <row r="700" spans="1:51" s="14" customFormat="1" ht="12">
      <c r="A700" s="14"/>
      <c r="B700" s="234"/>
      <c r="C700" s="235"/>
      <c r="D700" s="219" t="s">
        <v>138</v>
      </c>
      <c r="E700" s="236" t="s">
        <v>19</v>
      </c>
      <c r="F700" s="237" t="s">
        <v>882</v>
      </c>
      <c r="G700" s="235"/>
      <c r="H700" s="238">
        <v>1.979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4" t="s">
        <v>138</v>
      </c>
      <c r="AU700" s="244" t="s">
        <v>82</v>
      </c>
      <c r="AV700" s="14" t="s">
        <v>82</v>
      </c>
      <c r="AW700" s="14" t="s">
        <v>33</v>
      </c>
      <c r="AX700" s="14" t="s">
        <v>72</v>
      </c>
      <c r="AY700" s="244" t="s">
        <v>127</v>
      </c>
    </row>
    <row r="701" spans="1:51" s="14" customFormat="1" ht="12">
      <c r="A701" s="14"/>
      <c r="B701" s="234"/>
      <c r="C701" s="235"/>
      <c r="D701" s="219" t="s">
        <v>138</v>
      </c>
      <c r="E701" s="236" t="s">
        <v>19</v>
      </c>
      <c r="F701" s="237" t="s">
        <v>883</v>
      </c>
      <c r="G701" s="235"/>
      <c r="H701" s="238">
        <v>8.908</v>
      </c>
      <c r="I701" s="239"/>
      <c r="J701" s="235"/>
      <c r="K701" s="235"/>
      <c r="L701" s="240"/>
      <c r="M701" s="241"/>
      <c r="N701" s="242"/>
      <c r="O701" s="242"/>
      <c r="P701" s="242"/>
      <c r="Q701" s="242"/>
      <c r="R701" s="242"/>
      <c r="S701" s="242"/>
      <c r="T701" s="24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4" t="s">
        <v>138</v>
      </c>
      <c r="AU701" s="244" t="s">
        <v>82</v>
      </c>
      <c r="AV701" s="14" t="s">
        <v>82</v>
      </c>
      <c r="AW701" s="14" t="s">
        <v>33</v>
      </c>
      <c r="AX701" s="14" t="s">
        <v>72</v>
      </c>
      <c r="AY701" s="244" t="s">
        <v>127</v>
      </c>
    </row>
    <row r="702" spans="1:51" s="14" customFormat="1" ht="12">
      <c r="A702" s="14"/>
      <c r="B702" s="234"/>
      <c r="C702" s="235"/>
      <c r="D702" s="219" t="s">
        <v>138</v>
      </c>
      <c r="E702" s="236" t="s">
        <v>19</v>
      </c>
      <c r="F702" s="237" t="s">
        <v>884</v>
      </c>
      <c r="G702" s="235"/>
      <c r="H702" s="238">
        <v>1.854</v>
      </c>
      <c r="I702" s="239"/>
      <c r="J702" s="235"/>
      <c r="K702" s="235"/>
      <c r="L702" s="240"/>
      <c r="M702" s="241"/>
      <c r="N702" s="242"/>
      <c r="O702" s="242"/>
      <c r="P702" s="242"/>
      <c r="Q702" s="242"/>
      <c r="R702" s="242"/>
      <c r="S702" s="242"/>
      <c r="T702" s="243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4" t="s">
        <v>138</v>
      </c>
      <c r="AU702" s="244" t="s">
        <v>82</v>
      </c>
      <c r="AV702" s="14" t="s">
        <v>82</v>
      </c>
      <c r="AW702" s="14" t="s">
        <v>33</v>
      </c>
      <c r="AX702" s="14" t="s">
        <v>72</v>
      </c>
      <c r="AY702" s="244" t="s">
        <v>127</v>
      </c>
    </row>
    <row r="703" spans="1:51" s="14" customFormat="1" ht="12">
      <c r="A703" s="14"/>
      <c r="B703" s="234"/>
      <c r="C703" s="235"/>
      <c r="D703" s="219" t="s">
        <v>138</v>
      </c>
      <c r="E703" s="236" t="s">
        <v>19</v>
      </c>
      <c r="F703" s="237" t="s">
        <v>885</v>
      </c>
      <c r="G703" s="235"/>
      <c r="H703" s="238">
        <v>0.254</v>
      </c>
      <c r="I703" s="239"/>
      <c r="J703" s="235"/>
      <c r="K703" s="235"/>
      <c r="L703" s="240"/>
      <c r="M703" s="241"/>
      <c r="N703" s="242"/>
      <c r="O703" s="242"/>
      <c r="P703" s="242"/>
      <c r="Q703" s="242"/>
      <c r="R703" s="242"/>
      <c r="S703" s="242"/>
      <c r="T703" s="24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4" t="s">
        <v>138</v>
      </c>
      <c r="AU703" s="244" t="s">
        <v>82</v>
      </c>
      <c r="AV703" s="14" t="s">
        <v>82</v>
      </c>
      <c r="AW703" s="14" t="s">
        <v>33</v>
      </c>
      <c r="AX703" s="14" t="s">
        <v>72</v>
      </c>
      <c r="AY703" s="244" t="s">
        <v>127</v>
      </c>
    </row>
    <row r="704" spans="1:51" s="14" customFormat="1" ht="12">
      <c r="A704" s="14"/>
      <c r="B704" s="234"/>
      <c r="C704" s="235"/>
      <c r="D704" s="219" t="s">
        <v>138</v>
      </c>
      <c r="E704" s="236" t="s">
        <v>19</v>
      </c>
      <c r="F704" s="237" t="s">
        <v>902</v>
      </c>
      <c r="G704" s="235"/>
      <c r="H704" s="238">
        <v>0.424</v>
      </c>
      <c r="I704" s="239"/>
      <c r="J704" s="235"/>
      <c r="K704" s="235"/>
      <c r="L704" s="240"/>
      <c r="M704" s="241"/>
      <c r="N704" s="242"/>
      <c r="O704" s="242"/>
      <c r="P704" s="242"/>
      <c r="Q704" s="242"/>
      <c r="R704" s="242"/>
      <c r="S704" s="242"/>
      <c r="T704" s="243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4" t="s">
        <v>138</v>
      </c>
      <c r="AU704" s="244" t="s">
        <v>82</v>
      </c>
      <c r="AV704" s="14" t="s">
        <v>82</v>
      </c>
      <c r="AW704" s="14" t="s">
        <v>33</v>
      </c>
      <c r="AX704" s="14" t="s">
        <v>72</v>
      </c>
      <c r="AY704" s="244" t="s">
        <v>127</v>
      </c>
    </row>
    <row r="705" spans="1:51" s="14" customFormat="1" ht="12">
      <c r="A705" s="14"/>
      <c r="B705" s="234"/>
      <c r="C705" s="235"/>
      <c r="D705" s="219" t="s">
        <v>138</v>
      </c>
      <c r="E705" s="236" t="s">
        <v>19</v>
      </c>
      <c r="F705" s="237" t="s">
        <v>886</v>
      </c>
      <c r="G705" s="235"/>
      <c r="H705" s="238">
        <v>7.424</v>
      </c>
      <c r="I705" s="239"/>
      <c r="J705" s="235"/>
      <c r="K705" s="235"/>
      <c r="L705" s="240"/>
      <c r="M705" s="241"/>
      <c r="N705" s="242"/>
      <c r="O705" s="242"/>
      <c r="P705" s="242"/>
      <c r="Q705" s="242"/>
      <c r="R705" s="242"/>
      <c r="S705" s="242"/>
      <c r="T705" s="243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4" t="s">
        <v>138</v>
      </c>
      <c r="AU705" s="244" t="s">
        <v>82</v>
      </c>
      <c r="AV705" s="14" t="s">
        <v>82</v>
      </c>
      <c r="AW705" s="14" t="s">
        <v>33</v>
      </c>
      <c r="AX705" s="14" t="s">
        <v>72</v>
      </c>
      <c r="AY705" s="244" t="s">
        <v>127</v>
      </c>
    </row>
    <row r="706" spans="1:51" s="14" customFormat="1" ht="12">
      <c r="A706" s="14"/>
      <c r="B706" s="234"/>
      <c r="C706" s="235"/>
      <c r="D706" s="219" t="s">
        <v>138</v>
      </c>
      <c r="E706" s="236" t="s">
        <v>19</v>
      </c>
      <c r="F706" s="237" t="s">
        <v>887</v>
      </c>
      <c r="G706" s="235"/>
      <c r="H706" s="238">
        <v>1.932</v>
      </c>
      <c r="I706" s="239"/>
      <c r="J706" s="235"/>
      <c r="K706" s="235"/>
      <c r="L706" s="240"/>
      <c r="M706" s="241"/>
      <c r="N706" s="242"/>
      <c r="O706" s="242"/>
      <c r="P706" s="242"/>
      <c r="Q706" s="242"/>
      <c r="R706" s="242"/>
      <c r="S706" s="242"/>
      <c r="T706" s="243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4" t="s">
        <v>138</v>
      </c>
      <c r="AU706" s="244" t="s">
        <v>82</v>
      </c>
      <c r="AV706" s="14" t="s">
        <v>82</v>
      </c>
      <c r="AW706" s="14" t="s">
        <v>33</v>
      </c>
      <c r="AX706" s="14" t="s">
        <v>72</v>
      </c>
      <c r="AY706" s="244" t="s">
        <v>127</v>
      </c>
    </row>
    <row r="707" spans="1:51" s="14" customFormat="1" ht="12">
      <c r="A707" s="14"/>
      <c r="B707" s="234"/>
      <c r="C707" s="235"/>
      <c r="D707" s="219" t="s">
        <v>138</v>
      </c>
      <c r="E707" s="236" t="s">
        <v>19</v>
      </c>
      <c r="F707" s="237" t="s">
        <v>888</v>
      </c>
      <c r="G707" s="235"/>
      <c r="H707" s="238">
        <v>5.2</v>
      </c>
      <c r="I707" s="239"/>
      <c r="J707" s="235"/>
      <c r="K707" s="235"/>
      <c r="L707" s="240"/>
      <c r="M707" s="241"/>
      <c r="N707" s="242"/>
      <c r="O707" s="242"/>
      <c r="P707" s="242"/>
      <c r="Q707" s="242"/>
      <c r="R707" s="242"/>
      <c r="S707" s="242"/>
      <c r="T707" s="243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4" t="s">
        <v>138</v>
      </c>
      <c r="AU707" s="244" t="s">
        <v>82</v>
      </c>
      <c r="AV707" s="14" t="s">
        <v>82</v>
      </c>
      <c r="AW707" s="14" t="s">
        <v>33</v>
      </c>
      <c r="AX707" s="14" t="s">
        <v>72</v>
      </c>
      <c r="AY707" s="244" t="s">
        <v>127</v>
      </c>
    </row>
    <row r="708" spans="1:51" s="14" customFormat="1" ht="12">
      <c r="A708" s="14"/>
      <c r="B708" s="234"/>
      <c r="C708" s="235"/>
      <c r="D708" s="219" t="s">
        <v>138</v>
      </c>
      <c r="E708" s="236" t="s">
        <v>19</v>
      </c>
      <c r="F708" s="237" t="s">
        <v>903</v>
      </c>
      <c r="G708" s="235"/>
      <c r="H708" s="238">
        <v>1.554</v>
      </c>
      <c r="I708" s="239"/>
      <c r="J708" s="235"/>
      <c r="K708" s="235"/>
      <c r="L708" s="240"/>
      <c r="M708" s="241"/>
      <c r="N708" s="242"/>
      <c r="O708" s="242"/>
      <c r="P708" s="242"/>
      <c r="Q708" s="242"/>
      <c r="R708" s="242"/>
      <c r="S708" s="242"/>
      <c r="T708" s="243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4" t="s">
        <v>138</v>
      </c>
      <c r="AU708" s="244" t="s">
        <v>82</v>
      </c>
      <c r="AV708" s="14" t="s">
        <v>82</v>
      </c>
      <c r="AW708" s="14" t="s">
        <v>33</v>
      </c>
      <c r="AX708" s="14" t="s">
        <v>72</v>
      </c>
      <c r="AY708" s="244" t="s">
        <v>127</v>
      </c>
    </row>
    <row r="709" spans="1:51" s="14" customFormat="1" ht="12">
      <c r="A709" s="14"/>
      <c r="B709" s="234"/>
      <c r="C709" s="235"/>
      <c r="D709" s="219" t="s">
        <v>138</v>
      </c>
      <c r="E709" s="236" t="s">
        <v>19</v>
      </c>
      <c r="F709" s="237" t="s">
        <v>890</v>
      </c>
      <c r="G709" s="235"/>
      <c r="H709" s="238">
        <v>0.864</v>
      </c>
      <c r="I709" s="239"/>
      <c r="J709" s="235"/>
      <c r="K709" s="235"/>
      <c r="L709" s="240"/>
      <c r="M709" s="241"/>
      <c r="N709" s="242"/>
      <c r="O709" s="242"/>
      <c r="P709" s="242"/>
      <c r="Q709" s="242"/>
      <c r="R709" s="242"/>
      <c r="S709" s="242"/>
      <c r="T709" s="243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4" t="s">
        <v>138</v>
      </c>
      <c r="AU709" s="244" t="s">
        <v>82</v>
      </c>
      <c r="AV709" s="14" t="s">
        <v>82</v>
      </c>
      <c r="AW709" s="14" t="s">
        <v>33</v>
      </c>
      <c r="AX709" s="14" t="s">
        <v>72</v>
      </c>
      <c r="AY709" s="244" t="s">
        <v>127</v>
      </c>
    </row>
    <row r="710" spans="1:51" s="14" customFormat="1" ht="12">
      <c r="A710" s="14"/>
      <c r="B710" s="234"/>
      <c r="C710" s="235"/>
      <c r="D710" s="219" t="s">
        <v>138</v>
      </c>
      <c r="E710" s="236" t="s">
        <v>19</v>
      </c>
      <c r="F710" s="237" t="s">
        <v>904</v>
      </c>
      <c r="G710" s="235"/>
      <c r="H710" s="238">
        <v>8.181</v>
      </c>
      <c r="I710" s="239"/>
      <c r="J710" s="235"/>
      <c r="K710" s="235"/>
      <c r="L710" s="240"/>
      <c r="M710" s="241"/>
      <c r="N710" s="242"/>
      <c r="O710" s="242"/>
      <c r="P710" s="242"/>
      <c r="Q710" s="242"/>
      <c r="R710" s="242"/>
      <c r="S710" s="242"/>
      <c r="T710" s="243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4" t="s">
        <v>138</v>
      </c>
      <c r="AU710" s="244" t="s">
        <v>82</v>
      </c>
      <c r="AV710" s="14" t="s">
        <v>82</v>
      </c>
      <c r="AW710" s="14" t="s">
        <v>33</v>
      </c>
      <c r="AX710" s="14" t="s">
        <v>72</v>
      </c>
      <c r="AY710" s="244" t="s">
        <v>127</v>
      </c>
    </row>
    <row r="711" spans="1:51" s="15" customFormat="1" ht="12">
      <c r="A711" s="15"/>
      <c r="B711" s="245"/>
      <c r="C711" s="246"/>
      <c r="D711" s="219" t="s">
        <v>138</v>
      </c>
      <c r="E711" s="247" t="s">
        <v>19</v>
      </c>
      <c r="F711" s="248" t="s">
        <v>175</v>
      </c>
      <c r="G711" s="246"/>
      <c r="H711" s="249">
        <v>81.29899999999999</v>
      </c>
      <c r="I711" s="250"/>
      <c r="J711" s="246"/>
      <c r="K711" s="246"/>
      <c r="L711" s="251"/>
      <c r="M711" s="252"/>
      <c r="N711" s="253"/>
      <c r="O711" s="253"/>
      <c r="P711" s="253"/>
      <c r="Q711" s="253"/>
      <c r="R711" s="253"/>
      <c r="S711" s="253"/>
      <c r="T711" s="254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55" t="s">
        <v>138</v>
      </c>
      <c r="AU711" s="255" t="s">
        <v>82</v>
      </c>
      <c r="AV711" s="15" t="s">
        <v>134</v>
      </c>
      <c r="AW711" s="15" t="s">
        <v>33</v>
      </c>
      <c r="AX711" s="15" t="s">
        <v>80</v>
      </c>
      <c r="AY711" s="255" t="s">
        <v>127</v>
      </c>
    </row>
    <row r="712" spans="1:65" s="2" customFormat="1" ht="12">
      <c r="A712" s="40"/>
      <c r="B712" s="41"/>
      <c r="C712" s="206" t="s">
        <v>905</v>
      </c>
      <c r="D712" s="206" t="s">
        <v>129</v>
      </c>
      <c r="E712" s="207" t="s">
        <v>906</v>
      </c>
      <c r="F712" s="208" t="s">
        <v>907</v>
      </c>
      <c r="G712" s="209" t="s">
        <v>132</v>
      </c>
      <c r="H712" s="210">
        <v>81.299</v>
      </c>
      <c r="I712" s="211"/>
      <c r="J712" s="212">
        <f>ROUND(I712*H712,2)</f>
        <v>0</v>
      </c>
      <c r="K712" s="208" t="s">
        <v>133</v>
      </c>
      <c r="L712" s="46"/>
      <c r="M712" s="213" t="s">
        <v>19</v>
      </c>
      <c r="N712" s="214" t="s">
        <v>43</v>
      </c>
      <c r="O712" s="86"/>
      <c r="P712" s="215">
        <f>O712*H712</f>
        <v>0</v>
      </c>
      <c r="Q712" s="215">
        <v>0.00014</v>
      </c>
      <c r="R712" s="215">
        <f>Q712*H712</f>
        <v>0.01138186</v>
      </c>
      <c r="S712" s="215">
        <v>0</v>
      </c>
      <c r="T712" s="216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17" t="s">
        <v>235</v>
      </c>
      <c r="AT712" s="217" t="s">
        <v>129</v>
      </c>
      <c r="AU712" s="217" t="s">
        <v>82</v>
      </c>
      <c r="AY712" s="19" t="s">
        <v>127</v>
      </c>
      <c r="BE712" s="218">
        <f>IF(N712="základní",J712,0)</f>
        <v>0</v>
      </c>
      <c r="BF712" s="218">
        <f>IF(N712="snížená",J712,0)</f>
        <v>0</v>
      </c>
      <c r="BG712" s="218">
        <f>IF(N712="zákl. přenesená",J712,0)</f>
        <v>0</v>
      </c>
      <c r="BH712" s="218">
        <f>IF(N712="sníž. přenesená",J712,0)</f>
        <v>0</v>
      </c>
      <c r="BI712" s="218">
        <f>IF(N712="nulová",J712,0)</f>
        <v>0</v>
      </c>
      <c r="BJ712" s="19" t="s">
        <v>80</v>
      </c>
      <c r="BK712" s="218">
        <f>ROUND(I712*H712,2)</f>
        <v>0</v>
      </c>
      <c r="BL712" s="19" t="s">
        <v>235</v>
      </c>
      <c r="BM712" s="217" t="s">
        <v>908</v>
      </c>
    </row>
    <row r="713" spans="1:47" s="2" customFormat="1" ht="12">
      <c r="A713" s="40"/>
      <c r="B713" s="41"/>
      <c r="C713" s="42"/>
      <c r="D713" s="219" t="s">
        <v>136</v>
      </c>
      <c r="E713" s="42"/>
      <c r="F713" s="220" t="s">
        <v>909</v>
      </c>
      <c r="G713" s="42"/>
      <c r="H713" s="42"/>
      <c r="I713" s="221"/>
      <c r="J713" s="42"/>
      <c r="K713" s="42"/>
      <c r="L713" s="46"/>
      <c r="M713" s="222"/>
      <c r="N713" s="223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136</v>
      </c>
      <c r="AU713" s="19" t="s">
        <v>82</v>
      </c>
    </row>
    <row r="714" spans="1:65" s="2" customFormat="1" ht="12">
      <c r="A714" s="40"/>
      <c r="B714" s="41"/>
      <c r="C714" s="206" t="s">
        <v>910</v>
      </c>
      <c r="D714" s="206" t="s">
        <v>129</v>
      </c>
      <c r="E714" s="207" t="s">
        <v>911</v>
      </c>
      <c r="F714" s="208" t="s">
        <v>912</v>
      </c>
      <c r="G714" s="209" t="s">
        <v>132</v>
      </c>
      <c r="H714" s="210">
        <v>81.299</v>
      </c>
      <c r="I714" s="211"/>
      <c r="J714" s="212">
        <f>ROUND(I714*H714,2)</f>
        <v>0</v>
      </c>
      <c r="K714" s="208" t="s">
        <v>133</v>
      </c>
      <c r="L714" s="46"/>
      <c r="M714" s="213" t="s">
        <v>19</v>
      </c>
      <c r="N714" s="214" t="s">
        <v>43</v>
      </c>
      <c r="O714" s="86"/>
      <c r="P714" s="215">
        <f>O714*H714</f>
        <v>0</v>
      </c>
      <c r="Q714" s="215">
        <v>0.00014</v>
      </c>
      <c r="R714" s="215">
        <f>Q714*H714</f>
        <v>0.01138186</v>
      </c>
      <c r="S714" s="215">
        <v>0</v>
      </c>
      <c r="T714" s="216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17" t="s">
        <v>235</v>
      </c>
      <c r="AT714" s="217" t="s">
        <v>129</v>
      </c>
      <c r="AU714" s="217" t="s">
        <v>82</v>
      </c>
      <c r="AY714" s="19" t="s">
        <v>127</v>
      </c>
      <c r="BE714" s="218">
        <f>IF(N714="základní",J714,0)</f>
        <v>0</v>
      </c>
      <c r="BF714" s="218">
        <f>IF(N714="snížená",J714,0)</f>
        <v>0</v>
      </c>
      <c r="BG714" s="218">
        <f>IF(N714="zákl. přenesená",J714,0)</f>
        <v>0</v>
      </c>
      <c r="BH714" s="218">
        <f>IF(N714="sníž. přenesená",J714,0)</f>
        <v>0</v>
      </c>
      <c r="BI714" s="218">
        <f>IF(N714="nulová",J714,0)</f>
        <v>0</v>
      </c>
      <c r="BJ714" s="19" t="s">
        <v>80</v>
      </c>
      <c r="BK714" s="218">
        <f>ROUND(I714*H714,2)</f>
        <v>0</v>
      </c>
      <c r="BL714" s="19" t="s">
        <v>235</v>
      </c>
      <c r="BM714" s="217" t="s">
        <v>913</v>
      </c>
    </row>
    <row r="715" spans="1:47" s="2" customFormat="1" ht="12">
      <c r="A715" s="40"/>
      <c r="B715" s="41"/>
      <c r="C715" s="42"/>
      <c r="D715" s="219" t="s">
        <v>136</v>
      </c>
      <c r="E715" s="42"/>
      <c r="F715" s="220" t="s">
        <v>914</v>
      </c>
      <c r="G715" s="42"/>
      <c r="H715" s="42"/>
      <c r="I715" s="221"/>
      <c r="J715" s="42"/>
      <c r="K715" s="42"/>
      <c r="L715" s="46"/>
      <c r="M715" s="222"/>
      <c r="N715" s="223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136</v>
      </c>
      <c r="AU715" s="19" t="s">
        <v>82</v>
      </c>
    </row>
    <row r="716" spans="1:65" s="2" customFormat="1" ht="16.5" customHeight="1">
      <c r="A716" s="40"/>
      <c r="B716" s="41"/>
      <c r="C716" s="206" t="s">
        <v>915</v>
      </c>
      <c r="D716" s="206" t="s">
        <v>129</v>
      </c>
      <c r="E716" s="207" t="s">
        <v>916</v>
      </c>
      <c r="F716" s="208" t="s">
        <v>917</v>
      </c>
      <c r="G716" s="209" t="s">
        <v>132</v>
      </c>
      <c r="H716" s="210">
        <v>100.75</v>
      </c>
      <c r="I716" s="211"/>
      <c r="J716" s="212">
        <f>ROUND(I716*H716,2)</f>
        <v>0</v>
      </c>
      <c r="K716" s="208" t="s">
        <v>133</v>
      </c>
      <c r="L716" s="46"/>
      <c r="M716" s="213" t="s">
        <v>19</v>
      </c>
      <c r="N716" s="214" t="s">
        <v>43</v>
      </c>
      <c r="O716" s="86"/>
      <c r="P716" s="215">
        <f>O716*H716</f>
        <v>0</v>
      </c>
      <c r="Q716" s="215">
        <v>0</v>
      </c>
      <c r="R716" s="215">
        <f>Q716*H716</f>
        <v>0</v>
      </c>
      <c r="S716" s="215">
        <v>0</v>
      </c>
      <c r="T716" s="216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17" t="s">
        <v>235</v>
      </c>
      <c r="AT716" s="217" t="s">
        <v>129</v>
      </c>
      <c r="AU716" s="217" t="s">
        <v>82</v>
      </c>
      <c r="AY716" s="19" t="s">
        <v>127</v>
      </c>
      <c r="BE716" s="218">
        <f>IF(N716="základní",J716,0)</f>
        <v>0</v>
      </c>
      <c r="BF716" s="218">
        <f>IF(N716="snížená",J716,0)</f>
        <v>0</v>
      </c>
      <c r="BG716" s="218">
        <f>IF(N716="zákl. přenesená",J716,0)</f>
        <v>0</v>
      </c>
      <c r="BH716" s="218">
        <f>IF(N716="sníž. přenesená",J716,0)</f>
        <v>0</v>
      </c>
      <c r="BI716" s="218">
        <f>IF(N716="nulová",J716,0)</f>
        <v>0</v>
      </c>
      <c r="BJ716" s="19" t="s">
        <v>80</v>
      </c>
      <c r="BK716" s="218">
        <f>ROUND(I716*H716,2)</f>
        <v>0</v>
      </c>
      <c r="BL716" s="19" t="s">
        <v>235</v>
      </c>
      <c r="BM716" s="217" t="s">
        <v>918</v>
      </c>
    </row>
    <row r="717" spans="1:47" s="2" customFormat="1" ht="12">
      <c r="A717" s="40"/>
      <c r="B717" s="41"/>
      <c r="C717" s="42"/>
      <c r="D717" s="219" t="s">
        <v>136</v>
      </c>
      <c r="E717" s="42"/>
      <c r="F717" s="220" t="s">
        <v>919</v>
      </c>
      <c r="G717" s="42"/>
      <c r="H717" s="42"/>
      <c r="I717" s="221"/>
      <c r="J717" s="42"/>
      <c r="K717" s="42"/>
      <c r="L717" s="46"/>
      <c r="M717" s="222"/>
      <c r="N717" s="223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136</v>
      </c>
      <c r="AU717" s="19" t="s">
        <v>82</v>
      </c>
    </row>
    <row r="718" spans="1:51" s="13" customFormat="1" ht="12">
      <c r="A718" s="13"/>
      <c r="B718" s="224"/>
      <c r="C718" s="225"/>
      <c r="D718" s="219" t="s">
        <v>138</v>
      </c>
      <c r="E718" s="226" t="s">
        <v>19</v>
      </c>
      <c r="F718" s="227" t="s">
        <v>415</v>
      </c>
      <c r="G718" s="225"/>
      <c r="H718" s="226" t="s">
        <v>19</v>
      </c>
      <c r="I718" s="228"/>
      <c r="J718" s="225"/>
      <c r="K718" s="225"/>
      <c r="L718" s="229"/>
      <c r="M718" s="230"/>
      <c r="N718" s="231"/>
      <c r="O718" s="231"/>
      <c r="P718" s="231"/>
      <c r="Q718" s="231"/>
      <c r="R718" s="231"/>
      <c r="S718" s="231"/>
      <c r="T718" s="232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3" t="s">
        <v>138</v>
      </c>
      <c r="AU718" s="233" t="s">
        <v>82</v>
      </c>
      <c r="AV718" s="13" t="s">
        <v>80</v>
      </c>
      <c r="AW718" s="13" t="s">
        <v>33</v>
      </c>
      <c r="AX718" s="13" t="s">
        <v>72</v>
      </c>
      <c r="AY718" s="233" t="s">
        <v>127</v>
      </c>
    </row>
    <row r="719" spans="1:51" s="14" customFormat="1" ht="12">
      <c r="A719" s="14"/>
      <c r="B719" s="234"/>
      <c r="C719" s="235"/>
      <c r="D719" s="219" t="s">
        <v>138</v>
      </c>
      <c r="E719" s="236" t="s">
        <v>19</v>
      </c>
      <c r="F719" s="237" t="s">
        <v>545</v>
      </c>
      <c r="G719" s="235"/>
      <c r="H719" s="238">
        <v>65.5</v>
      </c>
      <c r="I719" s="239"/>
      <c r="J719" s="235"/>
      <c r="K719" s="235"/>
      <c r="L719" s="240"/>
      <c r="M719" s="241"/>
      <c r="N719" s="242"/>
      <c r="O719" s="242"/>
      <c r="P719" s="242"/>
      <c r="Q719" s="242"/>
      <c r="R719" s="242"/>
      <c r="S719" s="242"/>
      <c r="T719" s="243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4" t="s">
        <v>138</v>
      </c>
      <c r="AU719" s="244" t="s">
        <v>82</v>
      </c>
      <c r="AV719" s="14" t="s">
        <v>82</v>
      </c>
      <c r="AW719" s="14" t="s">
        <v>33</v>
      </c>
      <c r="AX719" s="14" t="s">
        <v>72</v>
      </c>
      <c r="AY719" s="244" t="s">
        <v>127</v>
      </c>
    </row>
    <row r="720" spans="1:51" s="14" customFormat="1" ht="12">
      <c r="A720" s="14"/>
      <c r="B720" s="234"/>
      <c r="C720" s="235"/>
      <c r="D720" s="219" t="s">
        <v>138</v>
      </c>
      <c r="E720" s="236" t="s">
        <v>19</v>
      </c>
      <c r="F720" s="237" t="s">
        <v>546</v>
      </c>
      <c r="G720" s="235"/>
      <c r="H720" s="238">
        <v>79.9</v>
      </c>
      <c r="I720" s="239"/>
      <c r="J720" s="235"/>
      <c r="K720" s="235"/>
      <c r="L720" s="240"/>
      <c r="M720" s="241"/>
      <c r="N720" s="242"/>
      <c r="O720" s="242"/>
      <c r="P720" s="242"/>
      <c r="Q720" s="242"/>
      <c r="R720" s="242"/>
      <c r="S720" s="242"/>
      <c r="T720" s="243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4" t="s">
        <v>138</v>
      </c>
      <c r="AU720" s="244" t="s">
        <v>82</v>
      </c>
      <c r="AV720" s="14" t="s">
        <v>82</v>
      </c>
      <c r="AW720" s="14" t="s">
        <v>33</v>
      </c>
      <c r="AX720" s="14" t="s">
        <v>72</v>
      </c>
      <c r="AY720" s="244" t="s">
        <v>127</v>
      </c>
    </row>
    <row r="721" spans="1:51" s="14" customFormat="1" ht="12">
      <c r="A721" s="14"/>
      <c r="B721" s="234"/>
      <c r="C721" s="235"/>
      <c r="D721" s="219" t="s">
        <v>138</v>
      </c>
      <c r="E721" s="236" t="s">
        <v>19</v>
      </c>
      <c r="F721" s="237" t="s">
        <v>547</v>
      </c>
      <c r="G721" s="235"/>
      <c r="H721" s="238">
        <v>13.5</v>
      </c>
      <c r="I721" s="239"/>
      <c r="J721" s="235"/>
      <c r="K721" s="235"/>
      <c r="L721" s="240"/>
      <c r="M721" s="241"/>
      <c r="N721" s="242"/>
      <c r="O721" s="242"/>
      <c r="P721" s="242"/>
      <c r="Q721" s="242"/>
      <c r="R721" s="242"/>
      <c r="S721" s="242"/>
      <c r="T721" s="243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4" t="s">
        <v>138</v>
      </c>
      <c r="AU721" s="244" t="s">
        <v>82</v>
      </c>
      <c r="AV721" s="14" t="s">
        <v>82</v>
      </c>
      <c r="AW721" s="14" t="s">
        <v>33</v>
      </c>
      <c r="AX721" s="14" t="s">
        <v>72</v>
      </c>
      <c r="AY721" s="244" t="s">
        <v>127</v>
      </c>
    </row>
    <row r="722" spans="1:51" s="14" customFormat="1" ht="12">
      <c r="A722" s="14"/>
      <c r="B722" s="234"/>
      <c r="C722" s="235"/>
      <c r="D722" s="219" t="s">
        <v>138</v>
      </c>
      <c r="E722" s="236" t="s">
        <v>19</v>
      </c>
      <c r="F722" s="237" t="s">
        <v>548</v>
      </c>
      <c r="G722" s="235"/>
      <c r="H722" s="238">
        <v>42.6</v>
      </c>
      <c r="I722" s="239"/>
      <c r="J722" s="235"/>
      <c r="K722" s="235"/>
      <c r="L722" s="240"/>
      <c r="M722" s="241"/>
      <c r="N722" s="242"/>
      <c r="O722" s="242"/>
      <c r="P722" s="242"/>
      <c r="Q722" s="242"/>
      <c r="R722" s="242"/>
      <c r="S722" s="242"/>
      <c r="T722" s="24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4" t="s">
        <v>138</v>
      </c>
      <c r="AU722" s="244" t="s">
        <v>82</v>
      </c>
      <c r="AV722" s="14" t="s">
        <v>82</v>
      </c>
      <c r="AW722" s="14" t="s">
        <v>33</v>
      </c>
      <c r="AX722" s="14" t="s">
        <v>72</v>
      </c>
      <c r="AY722" s="244" t="s">
        <v>127</v>
      </c>
    </row>
    <row r="723" spans="1:51" s="15" customFormat="1" ht="12">
      <c r="A723" s="15"/>
      <c r="B723" s="245"/>
      <c r="C723" s="246"/>
      <c r="D723" s="219" t="s">
        <v>138</v>
      </c>
      <c r="E723" s="247" t="s">
        <v>19</v>
      </c>
      <c r="F723" s="248" t="s">
        <v>175</v>
      </c>
      <c r="G723" s="246"/>
      <c r="H723" s="249">
        <v>201.5</v>
      </c>
      <c r="I723" s="250"/>
      <c r="J723" s="246"/>
      <c r="K723" s="246"/>
      <c r="L723" s="251"/>
      <c r="M723" s="252"/>
      <c r="N723" s="253"/>
      <c r="O723" s="253"/>
      <c r="P723" s="253"/>
      <c r="Q723" s="253"/>
      <c r="R723" s="253"/>
      <c r="S723" s="253"/>
      <c r="T723" s="254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55" t="s">
        <v>138</v>
      </c>
      <c r="AU723" s="255" t="s">
        <v>82</v>
      </c>
      <c r="AV723" s="15" t="s">
        <v>134</v>
      </c>
      <c r="AW723" s="15" t="s">
        <v>33</v>
      </c>
      <c r="AX723" s="15" t="s">
        <v>72</v>
      </c>
      <c r="AY723" s="255" t="s">
        <v>127</v>
      </c>
    </row>
    <row r="724" spans="1:51" s="14" customFormat="1" ht="12">
      <c r="A724" s="14"/>
      <c r="B724" s="234"/>
      <c r="C724" s="235"/>
      <c r="D724" s="219" t="s">
        <v>138</v>
      </c>
      <c r="E724" s="236" t="s">
        <v>19</v>
      </c>
      <c r="F724" s="237" t="s">
        <v>920</v>
      </c>
      <c r="G724" s="235"/>
      <c r="H724" s="238">
        <v>100.75</v>
      </c>
      <c r="I724" s="239"/>
      <c r="J724" s="235"/>
      <c r="K724" s="235"/>
      <c r="L724" s="240"/>
      <c r="M724" s="241"/>
      <c r="N724" s="242"/>
      <c r="O724" s="242"/>
      <c r="P724" s="242"/>
      <c r="Q724" s="242"/>
      <c r="R724" s="242"/>
      <c r="S724" s="242"/>
      <c r="T724" s="243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4" t="s">
        <v>138</v>
      </c>
      <c r="AU724" s="244" t="s">
        <v>82</v>
      </c>
      <c r="AV724" s="14" t="s">
        <v>82</v>
      </c>
      <c r="AW724" s="14" t="s">
        <v>33</v>
      </c>
      <c r="AX724" s="14" t="s">
        <v>80</v>
      </c>
      <c r="AY724" s="244" t="s">
        <v>127</v>
      </c>
    </row>
    <row r="725" spans="1:63" s="12" customFormat="1" ht="25.9" customHeight="1">
      <c r="A725" s="12"/>
      <c r="B725" s="190"/>
      <c r="C725" s="191"/>
      <c r="D725" s="192" t="s">
        <v>71</v>
      </c>
      <c r="E725" s="193" t="s">
        <v>921</v>
      </c>
      <c r="F725" s="193" t="s">
        <v>922</v>
      </c>
      <c r="G725" s="191"/>
      <c r="H725" s="191"/>
      <c r="I725" s="194"/>
      <c r="J725" s="195">
        <f>BK725</f>
        <v>0</v>
      </c>
      <c r="K725" s="191"/>
      <c r="L725" s="196"/>
      <c r="M725" s="197"/>
      <c r="N725" s="198"/>
      <c r="O725" s="198"/>
      <c r="P725" s="199">
        <f>P726+P732+P736</f>
        <v>0</v>
      </c>
      <c r="Q725" s="198"/>
      <c r="R725" s="199">
        <f>R726+R732+R736</f>
        <v>0</v>
      </c>
      <c r="S725" s="198"/>
      <c r="T725" s="200">
        <f>T726+T732+T736</f>
        <v>0</v>
      </c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R725" s="201" t="s">
        <v>155</v>
      </c>
      <c r="AT725" s="202" t="s">
        <v>71</v>
      </c>
      <c r="AU725" s="202" t="s">
        <v>72</v>
      </c>
      <c r="AY725" s="201" t="s">
        <v>127</v>
      </c>
      <c r="BK725" s="203">
        <f>BK726+BK732+BK736</f>
        <v>0</v>
      </c>
    </row>
    <row r="726" spans="1:63" s="12" customFormat="1" ht="22.8" customHeight="1">
      <c r="A726" s="12"/>
      <c r="B726" s="190"/>
      <c r="C726" s="191"/>
      <c r="D726" s="192" t="s">
        <v>71</v>
      </c>
      <c r="E726" s="204" t="s">
        <v>923</v>
      </c>
      <c r="F726" s="204" t="s">
        <v>924</v>
      </c>
      <c r="G726" s="191"/>
      <c r="H726" s="191"/>
      <c r="I726" s="194"/>
      <c r="J726" s="205">
        <f>BK726</f>
        <v>0</v>
      </c>
      <c r="K726" s="191"/>
      <c r="L726" s="196"/>
      <c r="M726" s="197"/>
      <c r="N726" s="198"/>
      <c r="O726" s="198"/>
      <c r="P726" s="199">
        <f>SUM(P727:P731)</f>
        <v>0</v>
      </c>
      <c r="Q726" s="198"/>
      <c r="R726" s="199">
        <f>SUM(R727:R731)</f>
        <v>0</v>
      </c>
      <c r="S726" s="198"/>
      <c r="T726" s="200">
        <f>SUM(T727:T731)</f>
        <v>0</v>
      </c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R726" s="201" t="s">
        <v>155</v>
      </c>
      <c r="AT726" s="202" t="s">
        <v>71</v>
      </c>
      <c r="AU726" s="202" t="s">
        <v>80</v>
      </c>
      <c r="AY726" s="201" t="s">
        <v>127</v>
      </c>
      <c r="BK726" s="203">
        <f>SUM(BK727:BK731)</f>
        <v>0</v>
      </c>
    </row>
    <row r="727" spans="1:65" s="2" customFormat="1" ht="16.5" customHeight="1">
      <c r="A727" s="40"/>
      <c r="B727" s="41"/>
      <c r="C727" s="206" t="s">
        <v>925</v>
      </c>
      <c r="D727" s="206" t="s">
        <v>129</v>
      </c>
      <c r="E727" s="207" t="s">
        <v>926</v>
      </c>
      <c r="F727" s="208" t="s">
        <v>927</v>
      </c>
      <c r="G727" s="209" t="s">
        <v>928</v>
      </c>
      <c r="H727" s="210">
        <v>1</v>
      </c>
      <c r="I727" s="211"/>
      <c r="J727" s="212">
        <f>ROUND(I727*H727,2)</f>
        <v>0</v>
      </c>
      <c r="K727" s="208" t="s">
        <v>133</v>
      </c>
      <c r="L727" s="46"/>
      <c r="M727" s="213" t="s">
        <v>19</v>
      </c>
      <c r="N727" s="214" t="s">
        <v>43</v>
      </c>
      <c r="O727" s="86"/>
      <c r="P727" s="215">
        <f>O727*H727</f>
        <v>0</v>
      </c>
      <c r="Q727" s="215">
        <v>0</v>
      </c>
      <c r="R727" s="215">
        <f>Q727*H727</f>
        <v>0</v>
      </c>
      <c r="S727" s="215">
        <v>0</v>
      </c>
      <c r="T727" s="216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17" t="s">
        <v>929</v>
      </c>
      <c r="AT727" s="217" t="s">
        <v>129</v>
      </c>
      <c r="AU727" s="217" t="s">
        <v>82</v>
      </c>
      <c r="AY727" s="19" t="s">
        <v>127</v>
      </c>
      <c r="BE727" s="218">
        <f>IF(N727="základní",J727,0)</f>
        <v>0</v>
      </c>
      <c r="BF727" s="218">
        <f>IF(N727="snížená",J727,0)</f>
        <v>0</v>
      </c>
      <c r="BG727" s="218">
        <f>IF(N727="zákl. přenesená",J727,0)</f>
        <v>0</v>
      </c>
      <c r="BH727" s="218">
        <f>IF(N727="sníž. přenesená",J727,0)</f>
        <v>0</v>
      </c>
      <c r="BI727" s="218">
        <f>IF(N727="nulová",J727,0)</f>
        <v>0</v>
      </c>
      <c r="BJ727" s="19" t="s">
        <v>80</v>
      </c>
      <c r="BK727" s="218">
        <f>ROUND(I727*H727,2)</f>
        <v>0</v>
      </c>
      <c r="BL727" s="19" t="s">
        <v>929</v>
      </c>
      <c r="BM727" s="217" t="s">
        <v>930</v>
      </c>
    </row>
    <row r="728" spans="1:47" s="2" customFormat="1" ht="12">
      <c r="A728" s="40"/>
      <c r="B728" s="41"/>
      <c r="C728" s="42"/>
      <c r="D728" s="219" t="s">
        <v>136</v>
      </c>
      <c r="E728" s="42"/>
      <c r="F728" s="220" t="s">
        <v>927</v>
      </c>
      <c r="G728" s="42"/>
      <c r="H728" s="42"/>
      <c r="I728" s="221"/>
      <c r="J728" s="42"/>
      <c r="K728" s="42"/>
      <c r="L728" s="46"/>
      <c r="M728" s="222"/>
      <c r="N728" s="223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136</v>
      </c>
      <c r="AU728" s="19" t="s">
        <v>82</v>
      </c>
    </row>
    <row r="729" spans="1:65" s="2" customFormat="1" ht="12">
      <c r="A729" s="40"/>
      <c r="B729" s="41"/>
      <c r="C729" s="206" t="s">
        <v>931</v>
      </c>
      <c r="D729" s="206" t="s">
        <v>129</v>
      </c>
      <c r="E729" s="207" t="s">
        <v>932</v>
      </c>
      <c r="F729" s="208" t="s">
        <v>933</v>
      </c>
      <c r="G729" s="209" t="s">
        <v>928</v>
      </c>
      <c r="H729" s="210">
        <v>1</v>
      </c>
      <c r="I729" s="211"/>
      <c r="J729" s="212">
        <f>ROUND(I729*H729,2)</f>
        <v>0</v>
      </c>
      <c r="K729" s="208" t="s">
        <v>133</v>
      </c>
      <c r="L729" s="46"/>
      <c r="M729" s="213" t="s">
        <v>19</v>
      </c>
      <c r="N729" s="214" t="s">
        <v>43</v>
      </c>
      <c r="O729" s="86"/>
      <c r="P729" s="215">
        <f>O729*H729</f>
        <v>0</v>
      </c>
      <c r="Q729" s="215">
        <v>0</v>
      </c>
      <c r="R729" s="215">
        <f>Q729*H729</f>
        <v>0</v>
      </c>
      <c r="S729" s="215">
        <v>0</v>
      </c>
      <c r="T729" s="216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17" t="s">
        <v>929</v>
      </c>
      <c r="AT729" s="217" t="s">
        <v>129</v>
      </c>
      <c r="AU729" s="217" t="s">
        <v>82</v>
      </c>
      <c r="AY729" s="19" t="s">
        <v>127</v>
      </c>
      <c r="BE729" s="218">
        <f>IF(N729="základní",J729,0)</f>
        <v>0</v>
      </c>
      <c r="BF729" s="218">
        <f>IF(N729="snížená",J729,0)</f>
        <v>0</v>
      </c>
      <c r="BG729" s="218">
        <f>IF(N729="zákl. přenesená",J729,0)</f>
        <v>0</v>
      </c>
      <c r="BH729" s="218">
        <f>IF(N729="sníž. přenesená",J729,0)</f>
        <v>0</v>
      </c>
      <c r="BI729" s="218">
        <f>IF(N729="nulová",J729,0)</f>
        <v>0</v>
      </c>
      <c r="BJ729" s="19" t="s">
        <v>80</v>
      </c>
      <c r="BK729" s="218">
        <f>ROUND(I729*H729,2)</f>
        <v>0</v>
      </c>
      <c r="BL729" s="19" t="s">
        <v>929</v>
      </c>
      <c r="BM729" s="217" t="s">
        <v>934</v>
      </c>
    </row>
    <row r="730" spans="1:47" s="2" customFormat="1" ht="12">
      <c r="A730" s="40"/>
      <c r="B730" s="41"/>
      <c r="C730" s="42"/>
      <c r="D730" s="219" t="s">
        <v>136</v>
      </c>
      <c r="E730" s="42"/>
      <c r="F730" s="220" t="s">
        <v>935</v>
      </c>
      <c r="G730" s="42"/>
      <c r="H730" s="42"/>
      <c r="I730" s="221"/>
      <c r="J730" s="42"/>
      <c r="K730" s="42"/>
      <c r="L730" s="46"/>
      <c r="M730" s="222"/>
      <c r="N730" s="223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136</v>
      </c>
      <c r="AU730" s="19" t="s">
        <v>82</v>
      </c>
    </row>
    <row r="731" spans="1:47" s="2" customFormat="1" ht="12">
      <c r="A731" s="40"/>
      <c r="B731" s="41"/>
      <c r="C731" s="42"/>
      <c r="D731" s="219" t="s">
        <v>261</v>
      </c>
      <c r="E731" s="42"/>
      <c r="F731" s="266" t="s">
        <v>936</v>
      </c>
      <c r="G731" s="42"/>
      <c r="H731" s="42"/>
      <c r="I731" s="221"/>
      <c r="J731" s="42"/>
      <c r="K731" s="42"/>
      <c r="L731" s="46"/>
      <c r="M731" s="222"/>
      <c r="N731" s="223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261</v>
      </c>
      <c r="AU731" s="19" t="s">
        <v>82</v>
      </c>
    </row>
    <row r="732" spans="1:63" s="12" customFormat="1" ht="22.8" customHeight="1">
      <c r="A732" s="12"/>
      <c r="B732" s="190"/>
      <c r="C732" s="191"/>
      <c r="D732" s="192" t="s">
        <v>71</v>
      </c>
      <c r="E732" s="204" t="s">
        <v>937</v>
      </c>
      <c r="F732" s="204" t="s">
        <v>938</v>
      </c>
      <c r="G732" s="191"/>
      <c r="H732" s="191"/>
      <c r="I732" s="194"/>
      <c r="J732" s="205">
        <f>BK732</f>
        <v>0</v>
      </c>
      <c r="K732" s="191"/>
      <c r="L732" s="196"/>
      <c r="M732" s="197"/>
      <c r="N732" s="198"/>
      <c r="O732" s="198"/>
      <c r="P732" s="199">
        <f>SUM(P733:P735)</f>
        <v>0</v>
      </c>
      <c r="Q732" s="198"/>
      <c r="R732" s="199">
        <f>SUM(R733:R735)</f>
        <v>0</v>
      </c>
      <c r="S732" s="198"/>
      <c r="T732" s="200">
        <f>SUM(T733:T735)</f>
        <v>0</v>
      </c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R732" s="201" t="s">
        <v>155</v>
      </c>
      <c r="AT732" s="202" t="s">
        <v>71</v>
      </c>
      <c r="AU732" s="202" t="s">
        <v>80</v>
      </c>
      <c r="AY732" s="201" t="s">
        <v>127</v>
      </c>
      <c r="BK732" s="203">
        <f>SUM(BK733:BK735)</f>
        <v>0</v>
      </c>
    </row>
    <row r="733" spans="1:65" s="2" customFormat="1" ht="21.75" customHeight="1">
      <c r="A733" s="40"/>
      <c r="B733" s="41"/>
      <c r="C733" s="206" t="s">
        <v>939</v>
      </c>
      <c r="D733" s="206" t="s">
        <v>129</v>
      </c>
      <c r="E733" s="207" t="s">
        <v>940</v>
      </c>
      <c r="F733" s="208" t="s">
        <v>941</v>
      </c>
      <c r="G733" s="209" t="s">
        <v>928</v>
      </c>
      <c r="H733" s="210">
        <v>1</v>
      </c>
      <c r="I733" s="211"/>
      <c r="J733" s="212">
        <f>ROUND(I733*H733,2)</f>
        <v>0</v>
      </c>
      <c r="K733" s="208" t="s">
        <v>133</v>
      </c>
      <c r="L733" s="46"/>
      <c r="M733" s="213" t="s">
        <v>19</v>
      </c>
      <c r="N733" s="214" t="s">
        <v>43</v>
      </c>
      <c r="O733" s="86"/>
      <c r="P733" s="215">
        <f>O733*H733</f>
        <v>0</v>
      </c>
      <c r="Q733" s="215">
        <v>0</v>
      </c>
      <c r="R733" s="215">
        <f>Q733*H733</f>
        <v>0</v>
      </c>
      <c r="S733" s="215">
        <v>0</v>
      </c>
      <c r="T733" s="216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17" t="s">
        <v>929</v>
      </c>
      <c r="AT733" s="217" t="s">
        <v>129</v>
      </c>
      <c r="AU733" s="217" t="s">
        <v>82</v>
      </c>
      <c r="AY733" s="19" t="s">
        <v>127</v>
      </c>
      <c r="BE733" s="218">
        <f>IF(N733="základní",J733,0)</f>
        <v>0</v>
      </c>
      <c r="BF733" s="218">
        <f>IF(N733="snížená",J733,0)</f>
        <v>0</v>
      </c>
      <c r="BG733" s="218">
        <f>IF(N733="zákl. přenesená",J733,0)</f>
        <v>0</v>
      </c>
      <c r="BH733" s="218">
        <f>IF(N733="sníž. přenesená",J733,0)</f>
        <v>0</v>
      </c>
      <c r="BI733" s="218">
        <f>IF(N733="nulová",J733,0)</f>
        <v>0</v>
      </c>
      <c r="BJ733" s="19" t="s">
        <v>80</v>
      </c>
      <c r="BK733" s="218">
        <f>ROUND(I733*H733,2)</f>
        <v>0</v>
      </c>
      <c r="BL733" s="19" t="s">
        <v>929</v>
      </c>
      <c r="BM733" s="217" t="s">
        <v>942</v>
      </c>
    </row>
    <row r="734" spans="1:47" s="2" customFormat="1" ht="12">
      <c r="A734" s="40"/>
      <c r="B734" s="41"/>
      <c r="C734" s="42"/>
      <c r="D734" s="219" t="s">
        <v>136</v>
      </c>
      <c r="E734" s="42"/>
      <c r="F734" s="220" t="s">
        <v>943</v>
      </c>
      <c r="G734" s="42"/>
      <c r="H734" s="42"/>
      <c r="I734" s="221"/>
      <c r="J734" s="42"/>
      <c r="K734" s="42"/>
      <c r="L734" s="46"/>
      <c r="M734" s="222"/>
      <c r="N734" s="223"/>
      <c r="O734" s="86"/>
      <c r="P734" s="86"/>
      <c r="Q734" s="86"/>
      <c r="R734" s="86"/>
      <c r="S734" s="86"/>
      <c r="T734" s="87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9" t="s">
        <v>136</v>
      </c>
      <c r="AU734" s="19" t="s">
        <v>82</v>
      </c>
    </row>
    <row r="735" spans="1:47" s="2" customFormat="1" ht="12">
      <c r="A735" s="40"/>
      <c r="B735" s="41"/>
      <c r="C735" s="42"/>
      <c r="D735" s="219" t="s">
        <v>261</v>
      </c>
      <c r="E735" s="42"/>
      <c r="F735" s="266" t="s">
        <v>944</v>
      </c>
      <c r="G735" s="42"/>
      <c r="H735" s="42"/>
      <c r="I735" s="221"/>
      <c r="J735" s="42"/>
      <c r="K735" s="42"/>
      <c r="L735" s="46"/>
      <c r="M735" s="222"/>
      <c r="N735" s="223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261</v>
      </c>
      <c r="AU735" s="19" t="s">
        <v>82</v>
      </c>
    </row>
    <row r="736" spans="1:63" s="12" customFormat="1" ht="22.8" customHeight="1">
      <c r="A736" s="12"/>
      <c r="B736" s="190"/>
      <c r="C736" s="191"/>
      <c r="D736" s="192" t="s">
        <v>71</v>
      </c>
      <c r="E736" s="204" t="s">
        <v>945</v>
      </c>
      <c r="F736" s="204" t="s">
        <v>946</v>
      </c>
      <c r="G736" s="191"/>
      <c r="H736" s="191"/>
      <c r="I736" s="194"/>
      <c r="J736" s="205">
        <f>BK736</f>
        <v>0</v>
      </c>
      <c r="K736" s="191"/>
      <c r="L736" s="196"/>
      <c r="M736" s="197"/>
      <c r="N736" s="198"/>
      <c r="O736" s="198"/>
      <c r="P736" s="199">
        <f>SUM(P737:P741)</f>
        <v>0</v>
      </c>
      <c r="Q736" s="198"/>
      <c r="R736" s="199">
        <f>SUM(R737:R741)</f>
        <v>0</v>
      </c>
      <c r="S736" s="198"/>
      <c r="T736" s="200">
        <f>SUM(T737:T741)</f>
        <v>0</v>
      </c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R736" s="201" t="s">
        <v>155</v>
      </c>
      <c r="AT736" s="202" t="s">
        <v>71</v>
      </c>
      <c r="AU736" s="202" t="s">
        <v>80</v>
      </c>
      <c r="AY736" s="201" t="s">
        <v>127</v>
      </c>
      <c r="BK736" s="203">
        <f>SUM(BK737:BK741)</f>
        <v>0</v>
      </c>
    </row>
    <row r="737" spans="1:65" s="2" customFormat="1" ht="16.5" customHeight="1">
      <c r="A737" s="40"/>
      <c r="B737" s="41"/>
      <c r="C737" s="206" t="s">
        <v>947</v>
      </c>
      <c r="D737" s="206" t="s">
        <v>129</v>
      </c>
      <c r="E737" s="207" t="s">
        <v>948</v>
      </c>
      <c r="F737" s="208" t="s">
        <v>949</v>
      </c>
      <c r="G737" s="209" t="s">
        <v>928</v>
      </c>
      <c r="H737" s="210">
        <v>1</v>
      </c>
      <c r="I737" s="211"/>
      <c r="J737" s="212">
        <f>ROUND(I737*H737,2)</f>
        <v>0</v>
      </c>
      <c r="K737" s="208" t="s">
        <v>133</v>
      </c>
      <c r="L737" s="46"/>
      <c r="M737" s="213" t="s">
        <v>19</v>
      </c>
      <c r="N737" s="214" t="s">
        <v>43</v>
      </c>
      <c r="O737" s="86"/>
      <c r="P737" s="215">
        <f>O737*H737</f>
        <v>0</v>
      </c>
      <c r="Q737" s="215">
        <v>0</v>
      </c>
      <c r="R737" s="215">
        <f>Q737*H737</f>
        <v>0</v>
      </c>
      <c r="S737" s="215">
        <v>0</v>
      </c>
      <c r="T737" s="216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7" t="s">
        <v>929</v>
      </c>
      <c r="AT737" s="217" t="s">
        <v>129</v>
      </c>
      <c r="AU737" s="217" t="s">
        <v>82</v>
      </c>
      <c r="AY737" s="19" t="s">
        <v>127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9" t="s">
        <v>80</v>
      </c>
      <c r="BK737" s="218">
        <f>ROUND(I737*H737,2)</f>
        <v>0</v>
      </c>
      <c r="BL737" s="19" t="s">
        <v>929</v>
      </c>
      <c r="BM737" s="217" t="s">
        <v>950</v>
      </c>
    </row>
    <row r="738" spans="1:47" s="2" customFormat="1" ht="12">
      <c r="A738" s="40"/>
      <c r="B738" s="41"/>
      <c r="C738" s="42"/>
      <c r="D738" s="219" t="s">
        <v>136</v>
      </c>
      <c r="E738" s="42"/>
      <c r="F738" s="220" t="s">
        <v>949</v>
      </c>
      <c r="G738" s="42"/>
      <c r="H738" s="42"/>
      <c r="I738" s="221"/>
      <c r="J738" s="42"/>
      <c r="K738" s="42"/>
      <c r="L738" s="46"/>
      <c r="M738" s="222"/>
      <c r="N738" s="223"/>
      <c r="O738" s="86"/>
      <c r="P738" s="86"/>
      <c r="Q738" s="86"/>
      <c r="R738" s="86"/>
      <c r="S738" s="86"/>
      <c r="T738" s="87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T738" s="19" t="s">
        <v>136</v>
      </c>
      <c r="AU738" s="19" t="s">
        <v>82</v>
      </c>
    </row>
    <row r="739" spans="1:47" s="2" customFormat="1" ht="12">
      <c r="A739" s="40"/>
      <c r="B739" s="41"/>
      <c r="C739" s="42"/>
      <c r="D739" s="219" t="s">
        <v>261</v>
      </c>
      <c r="E739" s="42"/>
      <c r="F739" s="266" t="s">
        <v>951</v>
      </c>
      <c r="G739" s="42"/>
      <c r="H739" s="42"/>
      <c r="I739" s="221"/>
      <c r="J739" s="42"/>
      <c r="K739" s="42"/>
      <c r="L739" s="46"/>
      <c r="M739" s="222"/>
      <c r="N739" s="223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261</v>
      </c>
      <c r="AU739" s="19" t="s">
        <v>82</v>
      </c>
    </row>
    <row r="740" spans="1:65" s="2" customFormat="1" ht="33" customHeight="1">
      <c r="A740" s="40"/>
      <c r="B740" s="41"/>
      <c r="C740" s="206" t="s">
        <v>952</v>
      </c>
      <c r="D740" s="206" t="s">
        <v>129</v>
      </c>
      <c r="E740" s="207" t="s">
        <v>953</v>
      </c>
      <c r="F740" s="208" t="s">
        <v>954</v>
      </c>
      <c r="G740" s="209" t="s">
        <v>928</v>
      </c>
      <c r="H740" s="210">
        <v>1</v>
      </c>
      <c r="I740" s="211"/>
      <c r="J740" s="212">
        <f>ROUND(I740*H740,2)</f>
        <v>0</v>
      </c>
      <c r="K740" s="208" t="s">
        <v>133</v>
      </c>
      <c r="L740" s="46"/>
      <c r="M740" s="213" t="s">
        <v>19</v>
      </c>
      <c r="N740" s="214" t="s">
        <v>43</v>
      </c>
      <c r="O740" s="86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7" t="s">
        <v>929</v>
      </c>
      <c r="AT740" s="217" t="s">
        <v>129</v>
      </c>
      <c r="AU740" s="217" t="s">
        <v>82</v>
      </c>
      <c r="AY740" s="19" t="s">
        <v>127</v>
      </c>
      <c r="BE740" s="218">
        <f>IF(N740="základní",J740,0)</f>
        <v>0</v>
      </c>
      <c r="BF740" s="218">
        <f>IF(N740="snížená",J740,0)</f>
        <v>0</v>
      </c>
      <c r="BG740" s="218">
        <f>IF(N740="zákl. přenesená",J740,0)</f>
        <v>0</v>
      </c>
      <c r="BH740" s="218">
        <f>IF(N740="sníž. přenesená",J740,0)</f>
        <v>0</v>
      </c>
      <c r="BI740" s="218">
        <f>IF(N740="nulová",J740,0)</f>
        <v>0</v>
      </c>
      <c r="BJ740" s="19" t="s">
        <v>80</v>
      </c>
      <c r="BK740" s="218">
        <f>ROUND(I740*H740,2)</f>
        <v>0</v>
      </c>
      <c r="BL740" s="19" t="s">
        <v>929</v>
      </c>
      <c r="BM740" s="217" t="s">
        <v>955</v>
      </c>
    </row>
    <row r="741" spans="1:47" s="2" customFormat="1" ht="12">
      <c r="A741" s="40"/>
      <c r="B741" s="41"/>
      <c r="C741" s="42"/>
      <c r="D741" s="219" t="s">
        <v>136</v>
      </c>
      <c r="E741" s="42"/>
      <c r="F741" s="220" t="s">
        <v>954</v>
      </c>
      <c r="G741" s="42"/>
      <c r="H741" s="42"/>
      <c r="I741" s="221"/>
      <c r="J741" s="42"/>
      <c r="K741" s="42"/>
      <c r="L741" s="46"/>
      <c r="M741" s="278"/>
      <c r="N741" s="279"/>
      <c r="O741" s="280"/>
      <c r="P741" s="280"/>
      <c r="Q741" s="280"/>
      <c r="R741" s="280"/>
      <c r="S741" s="280"/>
      <c r="T741" s="281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136</v>
      </c>
      <c r="AU741" s="19" t="s">
        <v>82</v>
      </c>
    </row>
    <row r="742" spans="1:31" s="2" customFormat="1" ht="6.95" customHeight="1">
      <c r="A742" s="40"/>
      <c r="B742" s="61"/>
      <c r="C742" s="62"/>
      <c r="D742" s="62"/>
      <c r="E742" s="62"/>
      <c r="F742" s="62"/>
      <c r="G742" s="62"/>
      <c r="H742" s="62"/>
      <c r="I742" s="62"/>
      <c r="J742" s="62"/>
      <c r="K742" s="62"/>
      <c r="L742" s="46"/>
      <c r="M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</row>
  </sheetData>
  <sheetProtection password="CC35" sheet="1" objects="1" scenarios="1" formatColumns="0" formatRows="0" autoFilter="0"/>
  <autoFilter ref="C96:K74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ZŠ Hroznová 1 - Rekonstrukce školního hřiště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956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5. 5. 2021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89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ROUND((SUM(BE90:BE281)),2)</f>
        <v>0</v>
      </c>
      <c r="G33" s="40"/>
      <c r="H33" s="40"/>
      <c r="I33" s="150">
        <v>0.21</v>
      </c>
      <c r="J33" s="149">
        <f>ROUND(((SUM(BE90:BE281))*I33),2)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ROUND((SUM(BF90:BF281)),2)</f>
        <v>0</v>
      </c>
      <c r="G34" s="40"/>
      <c r="H34" s="40"/>
      <c r="I34" s="150">
        <v>0.15</v>
      </c>
      <c r="J34" s="149">
        <f>ROUND(((SUM(BF90:BF281))*I34),2)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ROUND((SUM(BG90:BG281)),2)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ROUND((SUM(BH90:BH281)),2)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ROUND((SUM(BI90:BI281)),2)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ZŠ Hroznová 1 - Rekonstrukce školního hřiště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21-SO045-02 - SO 02 Úprava svahu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ZŠ Hroznová 1</v>
      </c>
      <c r="G52" s="42"/>
      <c r="H52" s="42"/>
      <c r="I52" s="34" t="s">
        <v>23</v>
      </c>
      <c r="J52" s="74" t="str">
        <f>IF(J12="","",J12)</f>
        <v>5. 5. 2021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Statutární město Brno, Dominikánská 264/2</v>
      </c>
      <c r="G54" s="42"/>
      <c r="H54" s="42"/>
      <c r="I54" s="34" t="s">
        <v>31</v>
      </c>
      <c r="J54" s="38" t="str">
        <f>E21</f>
        <v>ARCHITEKTI A90 S.R.O.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Votavová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95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96</v>
      </c>
      <c r="E62" s="176"/>
      <c r="F62" s="176"/>
      <c r="G62" s="176"/>
      <c r="H62" s="176"/>
      <c r="I62" s="176"/>
      <c r="J62" s="177">
        <f>J158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957</v>
      </c>
      <c r="E63" s="176"/>
      <c r="F63" s="176"/>
      <c r="G63" s="176"/>
      <c r="H63" s="176"/>
      <c r="I63" s="176"/>
      <c r="J63" s="177">
        <f>J195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</v>
      </c>
      <c r="E64" s="176"/>
      <c r="F64" s="176"/>
      <c r="G64" s="176"/>
      <c r="H64" s="176"/>
      <c r="I64" s="176"/>
      <c r="J64" s="177">
        <f>J208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100</v>
      </c>
      <c r="E65" s="176"/>
      <c r="F65" s="176"/>
      <c r="G65" s="176"/>
      <c r="H65" s="176"/>
      <c r="I65" s="176"/>
      <c r="J65" s="177">
        <f>J233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103</v>
      </c>
      <c r="E66" s="176"/>
      <c r="F66" s="176"/>
      <c r="G66" s="176"/>
      <c r="H66" s="176"/>
      <c r="I66" s="176"/>
      <c r="J66" s="177">
        <f>J263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108</v>
      </c>
      <c r="E67" s="170"/>
      <c r="F67" s="170"/>
      <c r="G67" s="170"/>
      <c r="H67" s="170"/>
      <c r="I67" s="170"/>
      <c r="J67" s="171">
        <f>J266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109</v>
      </c>
      <c r="E68" s="176"/>
      <c r="F68" s="176"/>
      <c r="G68" s="176"/>
      <c r="H68" s="176"/>
      <c r="I68" s="176"/>
      <c r="J68" s="177">
        <f>J267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110</v>
      </c>
      <c r="E69" s="176"/>
      <c r="F69" s="176"/>
      <c r="G69" s="176"/>
      <c r="H69" s="176"/>
      <c r="I69" s="176"/>
      <c r="J69" s="177">
        <f>J273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111</v>
      </c>
      <c r="E70" s="176"/>
      <c r="F70" s="176"/>
      <c r="G70" s="176"/>
      <c r="H70" s="176"/>
      <c r="I70" s="176"/>
      <c r="J70" s="177">
        <f>J277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112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ZŠ Hroznová 1 - Rekonstrukce školního hřiště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87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21-SO045-02 - SO 02 Úprava svahu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>ZŠ Hroznová 1</v>
      </c>
      <c r="G84" s="42"/>
      <c r="H84" s="42"/>
      <c r="I84" s="34" t="s">
        <v>23</v>
      </c>
      <c r="J84" s="74" t="str">
        <f>IF(J12="","",J12)</f>
        <v>5. 5. 2021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25</v>
      </c>
      <c r="D86" s="42"/>
      <c r="E86" s="42"/>
      <c r="F86" s="29" t="str">
        <f>E15</f>
        <v>Statutární město Brno, Dominikánská 264/2</v>
      </c>
      <c r="G86" s="42"/>
      <c r="H86" s="42"/>
      <c r="I86" s="34" t="s">
        <v>31</v>
      </c>
      <c r="J86" s="38" t="str">
        <f>E21</f>
        <v>ARCHITEKTI A90 S.R.O.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IF(E18="","",E18)</f>
        <v>Vyplň údaj</v>
      </c>
      <c r="G87" s="42"/>
      <c r="H87" s="42"/>
      <c r="I87" s="34" t="s">
        <v>34</v>
      </c>
      <c r="J87" s="38" t="str">
        <f>E24</f>
        <v>Votavová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113</v>
      </c>
      <c r="D89" s="182" t="s">
        <v>57</v>
      </c>
      <c r="E89" s="182" t="s">
        <v>53</v>
      </c>
      <c r="F89" s="182" t="s">
        <v>54</v>
      </c>
      <c r="G89" s="182" t="s">
        <v>114</v>
      </c>
      <c r="H89" s="182" t="s">
        <v>115</v>
      </c>
      <c r="I89" s="182" t="s">
        <v>116</v>
      </c>
      <c r="J89" s="182" t="s">
        <v>92</v>
      </c>
      <c r="K89" s="183" t="s">
        <v>117</v>
      </c>
      <c r="L89" s="184"/>
      <c r="M89" s="94" t="s">
        <v>19</v>
      </c>
      <c r="N89" s="95" t="s">
        <v>42</v>
      </c>
      <c r="O89" s="95" t="s">
        <v>118</v>
      </c>
      <c r="P89" s="95" t="s">
        <v>119</v>
      </c>
      <c r="Q89" s="95" t="s">
        <v>120</v>
      </c>
      <c r="R89" s="95" t="s">
        <v>121</v>
      </c>
      <c r="S89" s="95" t="s">
        <v>122</v>
      </c>
      <c r="T89" s="96" t="s">
        <v>123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124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P91+P266</f>
        <v>0</v>
      </c>
      <c r="Q90" s="98"/>
      <c r="R90" s="187">
        <f>R91+R266</f>
        <v>68.57720031999999</v>
      </c>
      <c r="S90" s="98"/>
      <c r="T90" s="188">
        <f>T91+T266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93</v>
      </c>
      <c r="BK90" s="189">
        <f>BK91+BK266</f>
        <v>0</v>
      </c>
    </row>
    <row r="91" spans="1:63" s="12" customFormat="1" ht="25.9" customHeight="1">
      <c r="A91" s="12"/>
      <c r="B91" s="190"/>
      <c r="C91" s="191"/>
      <c r="D91" s="192" t="s">
        <v>71</v>
      </c>
      <c r="E91" s="193" t="s">
        <v>125</v>
      </c>
      <c r="F91" s="193" t="s">
        <v>126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P92+P158+P195+P208+P233+P263</f>
        <v>0</v>
      </c>
      <c r="Q91" s="198"/>
      <c r="R91" s="199">
        <f>R92+R158+R195+R208+R233+R263</f>
        <v>68.57720031999999</v>
      </c>
      <c r="S91" s="198"/>
      <c r="T91" s="200">
        <f>T92+T158+T195+T208+T233+T263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72</v>
      </c>
      <c r="AY91" s="201" t="s">
        <v>127</v>
      </c>
      <c r="BK91" s="203">
        <f>BK92+BK158+BK195+BK208+BK233+BK263</f>
        <v>0</v>
      </c>
    </row>
    <row r="92" spans="1:63" s="12" customFormat="1" ht="22.8" customHeight="1">
      <c r="A92" s="12"/>
      <c r="B92" s="190"/>
      <c r="C92" s="191"/>
      <c r="D92" s="192" t="s">
        <v>71</v>
      </c>
      <c r="E92" s="204" t="s">
        <v>80</v>
      </c>
      <c r="F92" s="204" t="s">
        <v>128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SUM(P93:P157)</f>
        <v>0</v>
      </c>
      <c r="Q92" s="198"/>
      <c r="R92" s="199">
        <f>SUM(R93:R157)</f>
        <v>3.5820862</v>
      </c>
      <c r="S92" s="198"/>
      <c r="T92" s="200">
        <f>SUM(T93:T157)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80</v>
      </c>
      <c r="AT92" s="202" t="s">
        <v>71</v>
      </c>
      <c r="AU92" s="202" t="s">
        <v>80</v>
      </c>
      <c r="AY92" s="201" t="s">
        <v>127</v>
      </c>
      <c r="BK92" s="203">
        <f>SUM(BK93:BK157)</f>
        <v>0</v>
      </c>
    </row>
    <row r="93" spans="1:65" s="2" customFormat="1" ht="12">
      <c r="A93" s="40"/>
      <c r="B93" s="41"/>
      <c r="C93" s="206" t="s">
        <v>80</v>
      </c>
      <c r="D93" s="206" t="s">
        <v>129</v>
      </c>
      <c r="E93" s="207" t="s">
        <v>958</v>
      </c>
      <c r="F93" s="208" t="s">
        <v>959</v>
      </c>
      <c r="G93" s="209" t="s">
        <v>179</v>
      </c>
      <c r="H93" s="210">
        <v>29.353</v>
      </c>
      <c r="I93" s="211"/>
      <c r="J93" s="212">
        <f>ROUND(I93*H93,2)</f>
        <v>0</v>
      </c>
      <c r="K93" s="208" t="s">
        <v>133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134</v>
      </c>
      <c r="AT93" s="217" t="s">
        <v>129</v>
      </c>
      <c r="AU93" s="217" t="s">
        <v>82</v>
      </c>
      <c r="AY93" s="19" t="s">
        <v>127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134</v>
      </c>
      <c r="BM93" s="217" t="s">
        <v>960</v>
      </c>
    </row>
    <row r="94" spans="1:47" s="2" customFormat="1" ht="12">
      <c r="A94" s="40"/>
      <c r="B94" s="41"/>
      <c r="C94" s="42"/>
      <c r="D94" s="219" t="s">
        <v>136</v>
      </c>
      <c r="E94" s="42"/>
      <c r="F94" s="220" t="s">
        <v>961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136</v>
      </c>
      <c r="AU94" s="19" t="s">
        <v>82</v>
      </c>
    </row>
    <row r="95" spans="1:51" s="13" customFormat="1" ht="12">
      <c r="A95" s="13"/>
      <c r="B95" s="224"/>
      <c r="C95" s="225"/>
      <c r="D95" s="219" t="s">
        <v>138</v>
      </c>
      <c r="E95" s="226" t="s">
        <v>19</v>
      </c>
      <c r="F95" s="227" t="s">
        <v>962</v>
      </c>
      <c r="G95" s="225"/>
      <c r="H95" s="226" t="s">
        <v>19</v>
      </c>
      <c r="I95" s="228"/>
      <c r="J95" s="225"/>
      <c r="K95" s="225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138</v>
      </c>
      <c r="AU95" s="233" t="s">
        <v>82</v>
      </c>
      <c r="AV95" s="13" t="s">
        <v>80</v>
      </c>
      <c r="AW95" s="13" t="s">
        <v>33</v>
      </c>
      <c r="AX95" s="13" t="s">
        <v>72</v>
      </c>
      <c r="AY95" s="233" t="s">
        <v>127</v>
      </c>
    </row>
    <row r="96" spans="1:51" s="13" customFormat="1" ht="12">
      <c r="A96" s="13"/>
      <c r="B96" s="224"/>
      <c r="C96" s="225"/>
      <c r="D96" s="219" t="s">
        <v>138</v>
      </c>
      <c r="E96" s="226" t="s">
        <v>19</v>
      </c>
      <c r="F96" s="227" t="s">
        <v>963</v>
      </c>
      <c r="G96" s="225"/>
      <c r="H96" s="226" t="s">
        <v>19</v>
      </c>
      <c r="I96" s="228"/>
      <c r="J96" s="225"/>
      <c r="K96" s="225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138</v>
      </c>
      <c r="AU96" s="233" t="s">
        <v>82</v>
      </c>
      <c r="AV96" s="13" t="s">
        <v>80</v>
      </c>
      <c r="AW96" s="13" t="s">
        <v>33</v>
      </c>
      <c r="AX96" s="13" t="s">
        <v>72</v>
      </c>
      <c r="AY96" s="233" t="s">
        <v>127</v>
      </c>
    </row>
    <row r="97" spans="1:51" s="14" customFormat="1" ht="12">
      <c r="A97" s="14"/>
      <c r="B97" s="234"/>
      <c r="C97" s="235"/>
      <c r="D97" s="219" t="s">
        <v>138</v>
      </c>
      <c r="E97" s="236" t="s">
        <v>19</v>
      </c>
      <c r="F97" s="237" t="s">
        <v>964</v>
      </c>
      <c r="G97" s="235"/>
      <c r="H97" s="238">
        <v>6.405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138</v>
      </c>
      <c r="AU97" s="244" t="s">
        <v>82</v>
      </c>
      <c r="AV97" s="14" t="s">
        <v>82</v>
      </c>
      <c r="AW97" s="14" t="s">
        <v>33</v>
      </c>
      <c r="AX97" s="14" t="s">
        <v>72</v>
      </c>
      <c r="AY97" s="244" t="s">
        <v>127</v>
      </c>
    </row>
    <row r="98" spans="1:51" s="14" customFormat="1" ht="12">
      <c r="A98" s="14"/>
      <c r="B98" s="234"/>
      <c r="C98" s="235"/>
      <c r="D98" s="219" t="s">
        <v>138</v>
      </c>
      <c r="E98" s="236" t="s">
        <v>19</v>
      </c>
      <c r="F98" s="237" t="s">
        <v>965</v>
      </c>
      <c r="G98" s="235"/>
      <c r="H98" s="238">
        <v>12.81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138</v>
      </c>
      <c r="AU98" s="244" t="s">
        <v>82</v>
      </c>
      <c r="AV98" s="14" t="s">
        <v>82</v>
      </c>
      <c r="AW98" s="14" t="s">
        <v>33</v>
      </c>
      <c r="AX98" s="14" t="s">
        <v>72</v>
      </c>
      <c r="AY98" s="244" t="s">
        <v>127</v>
      </c>
    </row>
    <row r="99" spans="1:51" s="14" customFormat="1" ht="12">
      <c r="A99" s="14"/>
      <c r="B99" s="234"/>
      <c r="C99" s="235"/>
      <c r="D99" s="219" t="s">
        <v>138</v>
      </c>
      <c r="E99" s="236" t="s">
        <v>19</v>
      </c>
      <c r="F99" s="237" t="s">
        <v>966</v>
      </c>
      <c r="G99" s="235"/>
      <c r="H99" s="238">
        <v>2.466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138</v>
      </c>
      <c r="AU99" s="244" t="s">
        <v>82</v>
      </c>
      <c r="AV99" s="14" t="s">
        <v>82</v>
      </c>
      <c r="AW99" s="14" t="s">
        <v>33</v>
      </c>
      <c r="AX99" s="14" t="s">
        <v>72</v>
      </c>
      <c r="AY99" s="244" t="s">
        <v>127</v>
      </c>
    </row>
    <row r="100" spans="1:51" s="14" customFormat="1" ht="12">
      <c r="A100" s="14"/>
      <c r="B100" s="234"/>
      <c r="C100" s="235"/>
      <c r="D100" s="219" t="s">
        <v>138</v>
      </c>
      <c r="E100" s="236" t="s">
        <v>19</v>
      </c>
      <c r="F100" s="237" t="s">
        <v>967</v>
      </c>
      <c r="G100" s="235"/>
      <c r="H100" s="238">
        <v>7.672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138</v>
      </c>
      <c r="AU100" s="244" t="s">
        <v>82</v>
      </c>
      <c r="AV100" s="14" t="s">
        <v>82</v>
      </c>
      <c r="AW100" s="14" t="s">
        <v>33</v>
      </c>
      <c r="AX100" s="14" t="s">
        <v>72</v>
      </c>
      <c r="AY100" s="244" t="s">
        <v>127</v>
      </c>
    </row>
    <row r="101" spans="1:51" s="15" customFormat="1" ht="12">
      <c r="A101" s="15"/>
      <c r="B101" s="245"/>
      <c r="C101" s="246"/>
      <c r="D101" s="219" t="s">
        <v>138</v>
      </c>
      <c r="E101" s="247" t="s">
        <v>19</v>
      </c>
      <c r="F101" s="248" t="s">
        <v>175</v>
      </c>
      <c r="G101" s="246"/>
      <c r="H101" s="249">
        <v>29.353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5" t="s">
        <v>138</v>
      </c>
      <c r="AU101" s="255" t="s">
        <v>82</v>
      </c>
      <c r="AV101" s="15" t="s">
        <v>134</v>
      </c>
      <c r="AW101" s="15" t="s">
        <v>33</v>
      </c>
      <c r="AX101" s="15" t="s">
        <v>80</v>
      </c>
      <c r="AY101" s="255" t="s">
        <v>127</v>
      </c>
    </row>
    <row r="102" spans="1:65" s="2" customFormat="1" ht="12">
      <c r="A102" s="40"/>
      <c r="B102" s="41"/>
      <c r="C102" s="206" t="s">
        <v>82</v>
      </c>
      <c r="D102" s="206" t="s">
        <v>129</v>
      </c>
      <c r="E102" s="207" t="s">
        <v>196</v>
      </c>
      <c r="F102" s="208" t="s">
        <v>197</v>
      </c>
      <c r="G102" s="209" t="s">
        <v>179</v>
      </c>
      <c r="H102" s="210">
        <v>16.829</v>
      </c>
      <c r="I102" s="211"/>
      <c r="J102" s="212">
        <f>ROUND(I102*H102,2)</f>
        <v>0</v>
      </c>
      <c r="K102" s="208" t="s">
        <v>133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134</v>
      </c>
      <c r="AT102" s="217" t="s">
        <v>129</v>
      </c>
      <c r="AU102" s="217" t="s">
        <v>82</v>
      </c>
      <c r="AY102" s="19" t="s">
        <v>127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134</v>
      </c>
      <c r="BM102" s="217" t="s">
        <v>968</v>
      </c>
    </row>
    <row r="103" spans="1:47" s="2" customFormat="1" ht="12">
      <c r="A103" s="40"/>
      <c r="B103" s="41"/>
      <c r="C103" s="42"/>
      <c r="D103" s="219" t="s">
        <v>136</v>
      </c>
      <c r="E103" s="42"/>
      <c r="F103" s="220" t="s">
        <v>199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136</v>
      </c>
      <c r="AU103" s="19" t="s">
        <v>82</v>
      </c>
    </row>
    <row r="104" spans="1:51" s="13" customFormat="1" ht="12">
      <c r="A104" s="13"/>
      <c r="B104" s="224"/>
      <c r="C104" s="225"/>
      <c r="D104" s="219" t="s">
        <v>138</v>
      </c>
      <c r="E104" s="226" t="s">
        <v>19</v>
      </c>
      <c r="F104" s="227" t="s">
        <v>962</v>
      </c>
      <c r="G104" s="225"/>
      <c r="H104" s="226" t="s">
        <v>19</v>
      </c>
      <c r="I104" s="228"/>
      <c r="J104" s="225"/>
      <c r="K104" s="225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138</v>
      </c>
      <c r="AU104" s="233" t="s">
        <v>82</v>
      </c>
      <c r="AV104" s="13" t="s">
        <v>80</v>
      </c>
      <c r="AW104" s="13" t="s">
        <v>33</v>
      </c>
      <c r="AX104" s="13" t="s">
        <v>72</v>
      </c>
      <c r="AY104" s="233" t="s">
        <v>127</v>
      </c>
    </row>
    <row r="105" spans="1:51" s="13" customFormat="1" ht="12">
      <c r="A105" s="13"/>
      <c r="B105" s="224"/>
      <c r="C105" s="225"/>
      <c r="D105" s="219" t="s">
        <v>138</v>
      </c>
      <c r="E105" s="226" t="s">
        <v>19</v>
      </c>
      <c r="F105" s="227" t="s">
        <v>963</v>
      </c>
      <c r="G105" s="225"/>
      <c r="H105" s="226" t="s">
        <v>19</v>
      </c>
      <c r="I105" s="228"/>
      <c r="J105" s="225"/>
      <c r="K105" s="225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138</v>
      </c>
      <c r="AU105" s="233" t="s">
        <v>82</v>
      </c>
      <c r="AV105" s="13" t="s">
        <v>80</v>
      </c>
      <c r="AW105" s="13" t="s">
        <v>33</v>
      </c>
      <c r="AX105" s="13" t="s">
        <v>72</v>
      </c>
      <c r="AY105" s="233" t="s">
        <v>127</v>
      </c>
    </row>
    <row r="106" spans="1:51" s="14" customFormat="1" ht="12">
      <c r="A106" s="14"/>
      <c r="B106" s="234"/>
      <c r="C106" s="235"/>
      <c r="D106" s="219" t="s">
        <v>138</v>
      </c>
      <c r="E106" s="236" t="s">
        <v>19</v>
      </c>
      <c r="F106" s="237" t="s">
        <v>969</v>
      </c>
      <c r="G106" s="235"/>
      <c r="H106" s="238">
        <v>3.768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138</v>
      </c>
      <c r="AU106" s="244" t="s">
        <v>82</v>
      </c>
      <c r="AV106" s="14" t="s">
        <v>82</v>
      </c>
      <c r="AW106" s="14" t="s">
        <v>33</v>
      </c>
      <c r="AX106" s="14" t="s">
        <v>72</v>
      </c>
      <c r="AY106" s="244" t="s">
        <v>127</v>
      </c>
    </row>
    <row r="107" spans="1:51" s="14" customFormat="1" ht="12">
      <c r="A107" s="14"/>
      <c r="B107" s="234"/>
      <c r="C107" s="235"/>
      <c r="D107" s="219" t="s">
        <v>138</v>
      </c>
      <c r="E107" s="236" t="s">
        <v>19</v>
      </c>
      <c r="F107" s="237" t="s">
        <v>970</v>
      </c>
      <c r="G107" s="235"/>
      <c r="H107" s="238">
        <v>7.193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138</v>
      </c>
      <c r="AU107" s="244" t="s">
        <v>82</v>
      </c>
      <c r="AV107" s="14" t="s">
        <v>82</v>
      </c>
      <c r="AW107" s="14" t="s">
        <v>33</v>
      </c>
      <c r="AX107" s="14" t="s">
        <v>72</v>
      </c>
      <c r="AY107" s="244" t="s">
        <v>127</v>
      </c>
    </row>
    <row r="108" spans="1:51" s="14" customFormat="1" ht="12">
      <c r="A108" s="14"/>
      <c r="B108" s="234"/>
      <c r="C108" s="235"/>
      <c r="D108" s="219" t="s">
        <v>138</v>
      </c>
      <c r="E108" s="236" t="s">
        <v>19</v>
      </c>
      <c r="F108" s="237" t="s">
        <v>971</v>
      </c>
      <c r="G108" s="235"/>
      <c r="H108" s="238">
        <v>5.868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138</v>
      </c>
      <c r="AU108" s="244" t="s">
        <v>82</v>
      </c>
      <c r="AV108" s="14" t="s">
        <v>82</v>
      </c>
      <c r="AW108" s="14" t="s">
        <v>33</v>
      </c>
      <c r="AX108" s="14" t="s">
        <v>72</v>
      </c>
      <c r="AY108" s="244" t="s">
        <v>127</v>
      </c>
    </row>
    <row r="109" spans="1:51" s="15" customFormat="1" ht="12">
      <c r="A109" s="15"/>
      <c r="B109" s="245"/>
      <c r="C109" s="246"/>
      <c r="D109" s="219" t="s">
        <v>138</v>
      </c>
      <c r="E109" s="247" t="s">
        <v>19</v>
      </c>
      <c r="F109" s="248" t="s">
        <v>175</v>
      </c>
      <c r="G109" s="246"/>
      <c r="H109" s="249">
        <v>16.829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138</v>
      </c>
      <c r="AU109" s="255" t="s">
        <v>82</v>
      </c>
      <c r="AV109" s="15" t="s">
        <v>134</v>
      </c>
      <c r="AW109" s="15" t="s">
        <v>33</v>
      </c>
      <c r="AX109" s="15" t="s">
        <v>80</v>
      </c>
      <c r="AY109" s="255" t="s">
        <v>127</v>
      </c>
    </row>
    <row r="110" spans="1:65" s="2" customFormat="1" ht="12">
      <c r="A110" s="40"/>
      <c r="B110" s="41"/>
      <c r="C110" s="206" t="s">
        <v>146</v>
      </c>
      <c r="D110" s="206" t="s">
        <v>129</v>
      </c>
      <c r="E110" s="207" t="s">
        <v>972</v>
      </c>
      <c r="F110" s="208" t="s">
        <v>973</v>
      </c>
      <c r="G110" s="209" t="s">
        <v>336</v>
      </c>
      <c r="H110" s="210">
        <v>1</v>
      </c>
      <c r="I110" s="211"/>
      <c r="J110" s="212">
        <f>ROUND(I110*H110,2)</f>
        <v>0</v>
      </c>
      <c r="K110" s="208" t="s">
        <v>19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134</v>
      </c>
      <c r="AT110" s="217" t="s">
        <v>129</v>
      </c>
      <c r="AU110" s="217" t="s">
        <v>82</v>
      </c>
      <c r="AY110" s="19" t="s">
        <v>127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134</v>
      </c>
      <c r="BM110" s="217" t="s">
        <v>974</v>
      </c>
    </row>
    <row r="111" spans="1:47" s="2" customFormat="1" ht="12">
      <c r="A111" s="40"/>
      <c r="B111" s="41"/>
      <c r="C111" s="42"/>
      <c r="D111" s="219" t="s">
        <v>136</v>
      </c>
      <c r="E111" s="42"/>
      <c r="F111" s="220" t="s">
        <v>973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136</v>
      </c>
      <c r="AU111" s="19" t="s">
        <v>82</v>
      </c>
    </row>
    <row r="112" spans="1:51" s="14" customFormat="1" ht="12">
      <c r="A112" s="14"/>
      <c r="B112" s="234"/>
      <c r="C112" s="235"/>
      <c r="D112" s="219" t="s">
        <v>138</v>
      </c>
      <c r="E112" s="236" t="s">
        <v>19</v>
      </c>
      <c r="F112" s="237" t="s">
        <v>80</v>
      </c>
      <c r="G112" s="235"/>
      <c r="H112" s="238">
        <v>1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138</v>
      </c>
      <c r="AU112" s="244" t="s">
        <v>82</v>
      </c>
      <c r="AV112" s="14" t="s">
        <v>82</v>
      </c>
      <c r="AW112" s="14" t="s">
        <v>33</v>
      </c>
      <c r="AX112" s="14" t="s">
        <v>80</v>
      </c>
      <c r="AY112" s="244" t="s">
        <v>127</v>
      </c>
    </row>
    <row r="113" spans="1:65" s="2" customFormat="1" ht="21.75" customHeight="1">
      <c r="A113" s="40"/>
      <c r="B113" s="41"/>
      <c r="C113" s="206" t="s">
        <v>134</v>
      </c>
      <c r="D113" s="206" t="s">
        <v>129</v>
      </c>
      <c r="E113" s="207" t="s">
        <v>975</v>
      </c>
      <c r="F113" s="208" t="s">
        <v>976</v>
      </c>
      <c r="G113" s="209" t="s">
        <v>132</v>
      </c>
      <c r="H113" s="210">
        <v>16.416</v>
      </c>
      <c r="I113" s="211"/>
      <c r="J113" s="212">
        <f>ROUND(I113*H113,2)</f>
        <v>0</v>
      </c>
      <c r="K113" s="208" t="s">
        <v>133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0.0007</v>
      </c>
      <c r="R113" s="215">
        <f>Q113*H113</f>
        <v>0.0114912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134</v>
      </c>
      <c r="AT113" s="217" t="s">
        <v>129</v>
      </c>
      <c r="AU113" s="217" t="s">
        <v>82</v>
      </c>
      <c r="AY113" s="19" t="s">
        <v>127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134</v>
      </c>
      <c r="BM113" s="217" t="s">
        <v>977</v>
      </c>
    </row>
    <row r="114" spans="1:47" s="2" customFormat="1" ht="12">
      <c r="A114" s="40"/>
      <c r="B114" s="41"/>
      <c r="C114" s="42"/>
      <c r="D114" s="219" t="s">
        <v>136</v>
      </c>
      <c r="E114" s="42"/>
      <c r="F114" s="220" t="s">
        <v>978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136</v>
      </c>
      <c r="AU114" s="19" t="s">
        <v>82</v>
      </c>
    </row>
    <row r="115" spans="1:51" s="13" customFormat="1" ht="12">
      <c r="A115" s="13"/>
      <c r="B115" s="224"/>
      <c r="C115" s="225"/>
      <c r="D115" s="219" t="s">
        <v>138</v>
      </c>
      <c r="E115" s="226" t="s">
        <v>19</v>
      </c>
      <c r="F115" s="227" t="s">
        <v>962</v>
      </c>
      <c r="G115" s="225"/>
      <c r="H115" s="226" t="s">
        <v>19</v>
      </c>
      <c r="I115" s="228"/>
      <c r="J115" s="225"/>
      <c r="K115" s="225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138</v>
      </c>
      <c r="AU115" s="233" t="s">
        <v>82</v>
      </c>
      <c r="AV115" s="13" t="s">
        <v>80</v>
      </c>
      <c r="AW115" s="13" t="s">
        <v>33</v>
      </c>
      <c r="AX115" s="13" t="s">
        <v>72</v>
      </c>
      <c r="AY115" s="233" t="s">
        <v>127</v>
      </c>
    </row>
    <row r="116" spans="1:51" s="13" customFormat="1" ht="12">
      <c r="A116" s="13"/>
      <c r="B116" s="224"/>
      <c r="C116" s="225"/>
      <c r="D116" s="219" t="s">
        <v>138</v>
      </c>
      <c r="E116" s="226" t="s">
        <v>19</v>
      </c>
      <c r="F116" s="227" t="s">
        <v>963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138</v>
      </c>
      <c r="AU116" s="233" t="s">
        <v>82</v>
      </c>
      <c r="AV116" s="13" t="s">
        <v>80</v>
      </c>
      <c r="AW116" s="13" t="s">
        <v>33</v>
      </c>
      <c r="AX116" s="13" t="s">
        <v>72</v>
      </c>
      <c r="AY116" s="233" t="s">
        <v>127</v>
      </c>
    </row>
    <row r="117" spans="1:51" s="14" customFormat="1" ht="12">
      <c r="A117" s="14"/>
      <c r="B117" s="234"/>
      <c r="C117" s="235"/>
      <c r="D117" s="219" t="s">
        <v>138</v>
      </c>
      <c r="E117" s="236" t="s">
        <v>19</v>
      </c>
      <c r="F117" s="237" t="s">
        <v>979</v>
      </c>
      <c r="G117" s="235"/>
      <c r="H117" s="238">
        <v>16.416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138</v>
      </c>
      <c r="AU117" s="244" t="s">
        <v>82</v>
      </c>
      <c r="AV117" s="14" t="s">
        <v>82</v>
      </c>
      <c r="AW117" s="14" t="s">
        <v>33</v>
      </c>
      <c r="AX117" s="14" t="s">
        <v>80</v>
      </c>
      <c r="AY117" s="244" t="s">
        <v>127</v>
      </c>
    </row>
    <row r="118" spans="1:65" s="2" customFormat="1" ht="16.5" customHeight="1">
      <c r="A118" s="40"/>
      <c r="B118" s="41"/>
      <c r="C118" s="206" t="s">
        <v>155</v>
      </c>
      <c r="D118" s="206" t="s">
        <v>129</v>
      </c>
      <c r="E118" s="207" t="s">
        <v>980</v>
      </c>
      <c r="F118" s="208" t="s">
        <v>981</v>
      </c>
      <c r="G118" s="209" t="s">
        <v>132</v>
      </c>
      <c r="H118" s="210">
        <v>16.416</v>
      </c>
      <c r="I118" s="211"/>
      <c r="J118" s="212">
        <f>ROUND(I118*H118,2)</f>
        <v>0</v>
      </c>
      <c r="K118" s="208" t="s">
        <v>133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134</v>
      </c>
      <c r="AT118" s="217" t="s">
        <v>129</v>
      </c>
      <c r="AU118" s="217" t="s">
        <v>82</v>
      </c>
      <c r="AY118" s="19" t="s">
        <v>127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134</v>
      </c>
      <c r="BM118" s="217" t="s">
        <v>982</v>
      </c>
    </row>
    <row r="119" spans="1:47" s="2" customFormat="1" ht="12">
      <c r="A119" s="40"/>
      <c r="B119" s="41"/>
      <c r="C119" s="42"/>
      <c r="D119" s="219" t="s">
        <v>136</v>
      </c>
      <c r="E119" s="42"/>
      <c r="F119" s="220" t="s">
        <v>983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136</v>
      </c>
      <c r="AU119" s="19" t="s">
        <v>82</v>
      </c>
    </row>
    <row r="120" spans="1:65" s="2" customFormat="1" ht="33" customHeight="1">
      <c r="A120" s="40"/>
      <c r="B120" s="41"/>
      <c r="C120" s="206" t="s">
        <v>161</v>
      </c>
      <c r="D120" s="206" t="s">
        <v>129</v>
      </c>
      <c r="E120" s="207" t="s">
        <v>211</v>
      </c>
      <c r="F120" s="208" t="s">
        <v>212</v>
      </c>
      <c r="G120" s="209" t="s">
        <v>179</v>
      </c>
      <c r="H120" s="210">
        <v>46.182</v>
      </c>
      <c r="I120" s="211"/>
      <c r="J120" s="212">
        <f>ROUND(I120*H120,2)</f>
        <v>0</v>
      </c>
      <c r="K120" s="208" t="s">
        <v>133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134</v>
      </c>
      <c r="AT120" s="217" t="s">
        <v>129</v>
      </c>
      <c r="AU120" s="217" t="s">
        <v>82</v>
      </c>
      <c r="AY120" s="19" t="s">
        <v>127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134</v>
      </c>
      <c r="BM120" s="217" t="s">
        <v>984</v>
      </c>
    </row>
    <row r="121" spans="1:47" s="2" customFormat="1" ht="12">
      <c r="A121" s="40"/>
      <c r="B121" s="41"/>
      <c r="C121" s="42"/>
      <c r="D121" s="219" t="s">
        <v>136</v>
      </c>
      <c r="E121" s="42"/>
      <c r="F121" s="220" t="s">
        <v>214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136</v>
      </c>
      <c r="AU121" s="19" t="s">
        <v>82</v>
      </c>
    </row>
    <row r="122" spans="1:51" s="14" customFormat="1" ht="12">
      <c r="A122" s="14"/>
      <c r="B122" s="234"/>
      <c r="C122" s="235"/>
      <c r="D122" s="219" t="s">
        <v>138</v>
      </c>
      <c r="E122" s="236" t="s">
        <v>19</v>
      </c>
      <c r="F122" s="237" t="s">
        <v>985</v>
      </c>
      <c r="G122" s="235"/>
      <c r="H122" s="238">
        <v>46.182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138</v>
      </c>
      <c r="AU122" s="244" t="s">
        <v>82</v>
      </c>
      <c r="AV122" s="14" t="s">
        <v>82</v>
      </c>
      <c r="AW122" s="14" t="s">
        <v>33</v>
      </c>
      <c r="AX122" s="14" t="s">
        <v>80</v>
      </c>
      <c r="AY122" s="244" t="s">
        <v>127</v>
      </c>
    </row>
    <row r="123" spans="1:65" s="2" customFormat="1" ht="33" customHeight="1">
      <c r="A123" s="40"/>
      <c r="B123" s="41"/>
      <c r="C123" s="206" t="s">
        <v>166</v>
      </c>
      <c r="D123" s="206" t="s">
        <v>129</v>
      </c>
      <c r="E123" s="207" t="s">
        <v>217</v>
      </c>
      <c r="F123" s="208" t="s">
        <v>218</v>
      </c>
      <c r="G123" s="209" t="s">
        <v>219</v>
      </c>
      <c r="H123" s="210">
        <v>85.437</v>
      </c>
      <c r="I123" s="211"/>
      <c r="J123" s="212">
        <f>ROUND(I123*H123,2)</f>
        <v>0</v>
      </c>
      <c r="K123" s="208" t="s">
        <v>133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134</v>
      </c>
      <c r="AT123" s="217" t="s">
        <v>129</v>
      </c>
      <c r="AU123" s="217" t="s">
        <v>82</v>
      </c>
      <c r="AY123" s="19" t="s">
        <v>127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134</v>
      </c>
      <c r="BM123" s="217" t="s">
        <v>986</v>
      </c>
    </row>
    <row r="124" spans="1:47" s="2" customFormat="1" ht="12">
      <c r="A124" s="40"/>
      <c r="B124" s="41"/>
      <c r="C124" s="42"/>
      <c r="D124" s="219" t="s">
        <v>136</v>
      </c>
      <c r="E124" s="42"/>
      <c r="F124" s="220" t="s">
        <v>221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136</v>
      </c>
      <c r="AU124" s="19" t="s">
        <v>82</v>
      </c>
    </row>
    <row r="125" spans="1:51" s="14" customFormat="1" ht="12">
      <c r="A125" s="14"/>
      <c r="B125" s="234"/>
      <c r="C125" s="235"/>
      <c r="D125" s="219" t="s">
        <v>138</v>
      </c>
      <c r="E125" s="236" t="s">
        <v>19</v>
      </c>
      <c r="F125" s="237" t="s">
        <v>987</v>
      </c>
      <c r="G125" s="235"/>
      <c r="H125" s="238">
        <v>85.437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138</v>
      </c>
      <c r="AU125" s="244" t="s">
        <v>82</v>
      </c>
      <c r="AV125" s="14" t="s">
        <v>82</v>
      </c>
      <c r="AW125" s="14" t="s">
        <v>33</v>
      </c>
      <c r="AX125" s="14" t="s">
        <v>80</v>
      </c>
      <c r="AY125" s="244" t="s">
        <v>127</v>
      </c>
    </row>
    <row r="126" spans="1:65" s="2" customFormat="1" ht="12">
      <c r="A126" s="40"/>
      <c r="B126" s="41"/>
      <c r="C126" s="206" t="s">
        <v>176</v>
      </c>
      <c r="D126" s="206" t="s">
        <v>129</v>
      </c>
      <c r="E126" s="207" t="s">
        <v>988</v>
      </c>
      <c r="F126" s="208" t="s">
        <v>989</v>
      </c>
      <c r="G126" s="209" t="s">
        <v>132</v>
      </c>
      <c r="H126" s="210">
        <v>23.8</v>
      </c>
      <c r="I126" s="211"/>
      <c r="J126" s="212">
        <f>ROUND(I126*H126,2)</f>
        <v>0</v>
      </c>
      <c r="K126" s="208" t="s">
        <v>133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134</v>
      </c>
      <c r="AT126" s="217" t="s">
        <v>129</v>
      </c>
      <c r="AU126" s="217" t="s">
        <v>82</v>
      </c>
      <c r="AY126" s="19" t="s">
        <v>127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134</v>
      </c>
      <c r="BM126" s="217" t="s">
        <v>990</v>
      </c>
    </row>
    <row r="127" spans="1:47" s="2" customFormat="1" ht="12">
      <c r="A127" s="40"/>
      <c r="B127" s="41"/>
      <c r="C127" s="42"/>
      <c r="D127" s="219" t="s">
        <v>136</v>
      </c>
      <c r="E127" s="42"/>
      <c r="F127" s="220" t="s">
        <v>991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136</v>
      </c>
      <c r="AU127" s="19" t="s">
        <v>82</v>
      </c>
    </row>
    <row r="128" spans="1:51" s="13" customFormat="1" ht="12">
      <c r="A128" s="13"/>
      <c r="B128" s="224"/>
      <c r="C128" s="225"/>
      <c r="D128" s="219" t="s">
        <v>138</v>
      </c>
      <c r="E128" s="226" t="s">
        <v>19</v>
      </c>
      <c r="F128" s="227" t="s">
        <v>962</v>
      </c>
      <c r="G128" s="225"/>
      <c r="H128" s="226" t="s">
        <v>19</v>
      </c>
      <c r="I128" s="228"/>
      <c r="J128" s="225"/>
      <c r="K128" s="225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138</v>
      </c>
      <c r="AU128" s="233" t="s">
        <v>82</v>
      </c>
      <c r="AV128" s="13" t="s">
        <v>80</v>
      </c>
      <c r="AW128" s="13" t="s">
        <v>33</v>
      </c>
      <c r="AX128" s="13" t="s">
        <v>72</v>
      </c>
      <c r="AY128" s="233" t="s">
        <v>127</v>
      </c>
    </row>
    <row r="129" spans="1:51" s="13" customFormat="1" ht="12">
      <c r="A129" s="13"/>
      <c r="B129" s="224"/>
      <c r="C129" s="225"/>
      <c r="D129" s="219" t="s">
        <v>138</v>
      </c>
      <c r="E129" s="226" t="s">
        <v>19</v>
      </c>
      <c r="F129" s="227" t="s">
        <v>963</v>
      </c>
      <c r="G129" s="225"/>
      <c r="H129" s="226" t="s">
        <v>19</v>
      </c>
      <c r="I129" s="228"/>
      <c r="J129" s="225"/>
      <c r="K129" s="225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138</v>
      </c>
      <c r="AU129" s="233" t="s">
        <v>82</v>
      </c>
      <c r="AV129" s="13" t="s">
        <v>80</v>
      </c>
      <c r="AW129" s="13" t="s">
        <v>33</v>
      </c>
      <c r="AX129" s="13" t="s">
        <v>72</v>
      </c>
      <c r="AY129" s="233" t="s">
        <v>127</v>
      </c>
    </row>
    <row r="130" spans="1:51" s="14" customFormat="1" ht="12">
      <c r="A130" s="14"/>
      <c r="B130" s="234"/>
      <c r="C130" s="235"/>
      <c r="D130" s="219" t="s">
        <v>138</v>
      </c>
      <c r="E130" s="236" t="s">
        <v>19</v>
      </c>
      <c r="F130" s="237" t="s">
        <v>992</v>
      </c>
      <c r="G130" s="235"/>
      <c r="H130" s="238">
        <v>23.8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138</v>
      </c>
      <c r="AU130" s="244" t="s">
        <v>82</v>
      </c>
      <c r="AV130" s="14" t="s">
        <v>82</v>
      </c>
      <c r="AW130" s="14" t="s">
        <v>33</v>
      </c>
      <c r="AX130" s="14" t="s">
        <v>80</v>
      </c>
      <c r="AY130" s="244" t="s">
        <v>127</v>
      </c>
    </row>
    <row r="131" spans="1:65" s="2" customFormat="1" ht="16.5" customHeight="1">
      <c r="A131" s="40"/>
      <c r="B131" s="41"/>
      <c r="C131" s="256" t="s">
        <v>185</v>
      </c>
      <c r="D131" s="256" t="s">
        <v>230</v>
      </c>
      <c r="E131" s="257" t="s">
        <v>993</v>
      </c>
      <c r="F131" s="258" t="s">
        <v>994</v>
      </c>
      <c r="G131" s="259" t="s">
        <v>851</v>
      </c>
      <c r="H131" s="260">
        <v>0.595</v>
      </c>
      <c r="I131" s="261"/>
      <c r="J131" s="262">
        <f>ROUND(I131*H131,2)</f>
        <v>0</v>
      </c>
      <c r="K131" s="258" t="s">
        <v>133</v>
      </c>
      <c r="L131" s="263"/>
      <c r="M131" s="264" t="s">
        <v>19</v>
      </c>
      <c r="N131" s="265" t="s">
        <v>43</v>
      </c>
      <c r="O131" s="86"/>
      <c r="P131" s="215">
        <f>O131*H131</f>
        <v>0</v>
      </c>
      <c r="Q131" s="215">
        <v>0.001</v>
      </c>
      <c r="R131" s="215">
        <f>Q131*H131</f>
        <v>0.0005949999999999999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176</v>
      </c>
      <c r="AT131" s="217" t="s">
        <v>230</v>
      </c>
      <c r="AU131" s="217" t="s">
        <v>82</v>
      </c>
      <c r="AY131" s="19" t="s">
        <v>127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134</v>
      </c>
      <c r="BM131" s="217" t="s">
        <v>995</v>
      </c>
    </row>
    <row r="132" spans="1:47" s="2" customFormat="1" ht="12">
      <c r="A132" s="40"/>
      <c r="B132" s="41"/>
      <c r="C132" s="42"/>
      <c r="D132" s="219" t="s">
        <v>136</v>
      </c>
      <c r="E132" s="42"/>
      <c r="F132" s="220" t="s">
        <v>994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136</v>
      </c>
      <c r="AU132" s="19" t="s">
        <v>82</v>
      </c>
    </row>
    <row r="133" spans="1:51" s="13" customFormat="1" ht="12">
      <c r="A133" s="13"/>
      <c r="B133" s="224"/>
      <c r="C133" s="225"/>
      <c r="D133" s="219" t="s">
        <v>138</v>
      </c>
      <c r="E133" s="226" t="s">
        <v>19</v>
      </c>
      <c r="F133" s="227" t="s">
        <v>962</v>
      </c>
      <c r="G133" s="225"/>
      <c r="H133" s="226" t="s">
        <v>19</v>
      </c>
      <c r="I133" s="228"/>
      <c r="J133" s="225"/>
      <c r="K133" s="225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138</v>
      </c>
      <c r="AU133" s="233" t="s">
        <v>82</v>
      </c>
      <c r="AV133" s="13" t="s">
        <v>80</v>
      </c>
      <c r="AW133" s="13" t="s">
        <v>33</v>
      </c>
      <c r="AX133" s="13" t="s">
        <v>72</v>
      </c>
      <c r="AY133" s="233" t="s">
        <v>127</v>
      </c>
    </row>
    <row r="134" spans="1:51" s="13" customFormat="1" ht="12">
      <c r="A134" s="13"/>
      <c r="B134" s="224"/>
      <c r="C134" s="225"/>
      <c r="D134" s="219" t="s">
        <v>138</v>
      </c>
      <c r="E134" s="226" t="s">
        <v>19</v>
      </c>
      <c r="F134" s="227" t="s">
        <v>963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138</v>
      </c>
      <c r="AU134" s="233" t="s">
        <v>82</v>
      </c>
      <c r="AV134" s="13" t="s">
        <v>80</v>
      </c>
      <c r="AW134" s="13" t="s">
        <v>33</v>
      </c>
      <c r="AX134" s="13" t="s">
        <v>72</v>
      </c>
      <c r="AY134" s="233" t="s">
        <v>127</v>
      </c>
    </row>
    <row r="135" spans="1:51" s="14" customFormat="1" ht="12">
      <c r="A135" s="14"/>
      <c r="B135" s="234"/>
      <c r="C135" s="235"/>
      <c r="D135" s="219" t="s">
        <v>138</v>
      </c>
      <c r="E135" s="236" t="s">
        <v>19</v>
      </c>
      <c r="F135" s="237" t="s">
        <v>996</v>
      </c>
      <c r="G135" s="235"/>
      <c r="H135" s="238">
        <v>0.595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138</v>
      </c>
      <c r="AU135" s="244" t="s">
        <v>82</v>
      </c>
      <c r="AV135" s="14" t="s">
        <v>82</v>
      </c>
      <c r="AW135" s="14" t="s">
        <v>33</v>
      </c>
      <c r="AX135" s="14" t="s">
        <v>80</v>
      </c>
      <c r="AY135" s="244" t="s">
        <v>127</v>
      </c>
    </row>
    <row r="136" spans="1:65" s="2" customFormat="1" ht="12">
      <c r="A136" s="40"/>
      <c r="B136" s="41"/>
      <c r="C136" s="206" t="s">
        <v>195</v>
      </c>
      <c r="D136" s="206" t="s">
        <v>129</v>
      </c>
      <c r="E136" s="207" t="s">
        <v>236</v>
      </c>
      <c r="F136" s="208" t="s">
        <v>237</v>
      </c>
      <c r="G136" s="209" t="s">
        <v>132</v>
      </c>
      <c r="H136" s="210">
        <v>38.22</v>
      </c>
      <c r="I136" s="211"/>
      <c r="J136" s="212">
        <f>ROUND(I136*H136,2)</f>
        <v>0</v>
      </c>
      <c r="K136" s="208" t="s">
        <v>133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134</v>
      </c>
      <c r="AT136" s="217" t="s">
        <v>129</v>
      </c>
      <c r="AU136" s="217" t="s">
        <v>82</v>
      </c>
      <c r="AY136" s="19" t="s">
        <v>127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134</v>
      </c>
      <c r="BM136" s="217" t="s">
        <v>997</v>
      </c>
    </row>
    <row r="137" spans="1:47" s="2" customFormat="1" ht="12">
      <c r="A137" s="40"/>
      <c r="B137" s="41"/>
      <c r="C137" s="42"/>
      <c r="D137" s="219" t="s">
        <v>136</v>
      </c>
      <c r="E137" s="42"/>
      <c r="F137" s="220" t="s">
        <v>239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136</v>
      </c>
      <c r="AU137" s="19" t="s">
        <v>82</v>
      </c>
    </row>
    <row r="138" spans="1:51" s="13" customFormat="1" ht="12">
      <c r="A138" s="13"/>
      <c r="B138" s="224"/>
      <c r="C138" s="225"/>
      <c r="D138" s="219" t="s">
        <v>138</v>
      </c>
      <c r="E138" s="226" t="s">
        <v>19</v>
      </c>
      <c r="F138" s="227" t="s">
        <v>962</v>
      </c>
      <c r="G138" s="225"/>
      <c r="H138" s="226" t="s">
        <v>19</v>
      </c>
      <c r="I138" s="228"/>
      <c r="J138" s="225"/>
      <c r="K138" s="225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138</v>
      </c>
      <c r="AU138" s="233" t="s">
        <v>82</v>
      </c>
      <c r="AV138" s="13" t="s">
        <v>80</v>
      </c>
      <c r="AW138" s="13" t="s">
        <v>33</v>
      </c>
      <c r="AX138" s="13" t="s">
        <v>72</v>
      </c>
      <c r="AY138" s="233" t="s">
        <v>127</v>
      </c>
    </row>
    <row r="139" spans="1:51" s="13" customFormat="1" ht="12">
      <c r="A139" s="13"/>
      <c r="B139" s="224"/>
      <c r="C139" s="225"/>
      <c r="D139" s="219" t="s">
        <v>138</v>
      </c>
      <c r="E139" s="226" t="s">
        <v>19</v>
      </c>
      <c r="F139" s="227" t="s">
        <v>963</v>
      </c>
      <c r="G139" s="225"/>
      <c r="H139" s="226" t="s">
        <v>19</v>
      </c>
      <c r="I139" s="228"/>
      <c r="J139" s="225"/>
      <c r="K139" s="225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138</v>
      </c>
      <c r="AU139" s="233" t="s">
        <v>82</v>
      </c>
      <c r="AV139" s="13" t="s">
        <v>80</v>
      </c>
      <c r="AW139" s="13" t="s">
        <v>33</v>
      </c>
      <c r="AX139" s="13" t="s">
        <v>72</v>
      </c>
      <c r="AY139" s="233" t="s">
        <v>127</v>
      </c>
    </row>
    <row r="140" spans="1:51" s="14" customFormat="1" ht="12">
      <c r="A140" s="14"/>
      <c r="B140" s="234"/>
      <c r="C140" s="235"/>
      <c r="D140" s="219" t="s">
        <v>138</v>
      </c>
      <c r="E140" s="236" t="s">
        <v>19</v>
      </c>
      <c r="F140" s="237" t="s">
        <v>998</v>
      </c>
      <c r="G140" s="235"/>
      <c r="H140" s="238">
        <v>21.92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138</v>
      </c>
      <c r="AU140" s="244" t="s">
        <v>82</v>
      </c>
      <c r="AV140" s="14" t="s">
        <v>82</v>
      </c>
      <c r="AW140" s="14" t="s">
        <v>33</v>
      </c>
      <c r="AX140" s="14" t="s">
        <v>72</v>
      </c>
      <c r="AY140" s="244" t="s">
        <v>127</v>
      </c>
    </row>
    <row r="141" spans="1:51" s="14" customFormat="1" ht="12">
      <c r="A141" s="14"/>
      <c r="B141" s="234"/>
      <c r="C141" s="235"/>
      <c r="D141" s="219" t="s">
        <v>138</v>
      </c>
      <c r="E141" s="236" t="s">
        <v>19</v>
      </c>
      <c r="F141" s="237" t="s">
        <v>999</v>
      </c>
      <c r="G141" s="235"/>
      <c r="H141" s="238">
        <v>16.3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138</v>
      </c>
      <c r="AU141" s="244" t="s">
        <v>82</v>
      </c>
      <c r="AV141" s="14" t="s">
        <v>82</v>
      </c>
      <c r="AW141" s="14" t="s">
        <v>33</v>
      </c>
      <c r="AX141" s="14" t="s">
        <v>72</v>
      </c>
      <c r="AY141" s="244" t="s">
        <v>127</v>
      </c>
    </row>
    <row r="142" spans="1:51" s="15" customFormat="1" ht="12">
      <c r="A142" s="15"/>
      <c r="B142" s="245"/>
      <c r="C142" s="246"/>
      <c r="D142" s="219" t="s">
        <v>138</v>
      </c>
      <c r="E142" s="247" t="s">
        <v>19</v>
      </c>
      <c r="F142" s="248" t="s">
        <v>175</v>
      </c>
      <c r="G142" s="246"/>
      <c r="H142" s="249">
        <v>38.22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138</v>
      </c>
      <c r="AU142" s="255" t="s">
        <v>82</v>
      </c>
      <c r="AV142" s="15" t="s">
        <v>134</v>
      </c>
      <c r="AW142" s="15" t="s">
        <v>33</v>
      </c>
      <c r="AX142" s="15" t="s">
        <v>80</v>
      </c>
      <c r="AY142" s="255" t="s">
        <v>127</v>
      </c>
    </row>
    <row r="143" spans="1:65" s="2" customFormat="1" ht="12">
      <c r="A143" s="40"/>
      <c r="B143" s="41"/>
      <c r="C143" s="206" t="s">
        <v>203</v>
      </c>
      <c r="D143" s="206" t="s">
        <v>129</v>
      </c>
      <c r="E143" s="207" t="s">
        <v>1000</v>
      </c>
      <c r="F143" s="208" t="s">
        <v>1001</v>
      </c>
      <c r="G143" s="209" t="s">
        <v>132</v>
      </c>
      <c r="H143" s="210">
        <v>23.8</v>
      </c>
      <c r="I143" s="211"/>
      <c r="J143" s="212">
        <f>ROUND(I143*H143,2)</f>
        <v>0</v>
      </c>
      <c r="K143" s="208" t="s">
        <v>133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134</v>
      </c>
      <c r="AT143" s="217" t="s">
        <v>129</v>
      </c>
      <c r="AU143" s="217" t="s">
        <v>82</v>
      </c>
      <c r="AY143" s="19" t="s">
        <v>127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134</v>
      </c>
      <c r="BM143" s="217" t="s">
        <v>1002</v>
      </c>
    </row>
    <row r="144" spans="1:47" s="2" customFormat="1" ht="12">
      <c r="A144" s="40"/>
      <c r="B144" s="41"/>
      <c r="C144" s="42"/>
      <c r="D144" s="219" t="s">
        <v>136</v>
      </c>
      <c r="E144" s="42"/>
      <c r="F144" s="220" t="s">
        <v>1003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136</v>
      </c>
      <c r="AU144" s="19" t="s">
        <v>82</v>
      </c>
    </row>
    <row r="145" spans="1:51" s="13" customFormat="1" ht="12">
      <c r="A145" s="13"/>
      <c r="B145" s="224"/>
      <c r="C145" s="225"/>
      <c r="D145" s="219" t="s">
        <v>138</v>
      </c>
      <c r="E145" s="226" t="s">
        <v>19</v>
      </c>
      <c r="F145" s="227" t="s">
        <v>962</v>
      </c>
      <c r="G145" s="225"/>
      <c r="H145" s="226" t="s">
        <v>19</v>
      </c>
      <c r="I145" s="228"/>
      <c r="J145" s="225"/>
      <c r="K145" s="225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138</v>
      </c>
      <c r="AU145" s="233" t="s">
        <v>82</v>
      </c>
      <c r="AV145" s="13" t="s">
        <v>80</v>
      </c>
      <c r="AW145" s="13" t="s">
        <v>33</v>
      </c>
      <c r="AX145" s="13" t="s">
        <v>72</v>
      </c>
      <c r="AY145" s="233" t="s">
        <v>127</v>
      </c>
    </row>
    <row r="146" spans="1:51" s="13" customFormat="1" ht="12">
      <c r="A146" s="13"/>
      <c r="B146" s="224"/>
      <c r="C146" s="225"/>
      <c r="D146" s="219" t="s">
        <v>138</v>
      </c>
      <c r="E146" s="226" t="s">
        <v>19</v>
      </c>
      <c r="F146" s="227" t="s">
        <v>963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138</v>
      </c>
      <c r="AU146" s="233" t="s">
        <v>82</v>
      </c>
      <c r="AV146" s="13" t="s">
        <v>80</v>
      </c>
      <c r="AW146" s="13" t="s">
        <v>33</v>
      </c>
      <c r="AX146" s="13" t="s">
        <v>72</v>
      </c>
      <c r="AY146" s="233" t="s">
        <v>127</v>
      </c>
    </row>
    <row r="147" spans="1:51" s="14" customFormat="1" ht="12">
      <c r="A147" s="14"/>
      <c r="B147" s="234"/>
      <c r="C147" s="235"/>
      <c r="D147" s="219" t="s">
        <v>138</v>
      </c>
      <c r="E147" s="236" t="s">
        <v>19</v>
      </c>
      <c r="F147" s="237" t="s">
        <v>992</v>
      </c>
      <c r="G147" s="235"/>
      <c r="H147" s="238">
        <v>23.8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138</v>
      </c>
      <c r="AU147" s="244" t="s">
        <v>82</v>
      </c>
      <c r="AV147" s="14" t="s">
        <v>82</v>
      </c>
      <c r="AW147" s="14" t="s">
        <v>33</v>
      </c>
      <c r="AX147" s="14" t="s">
        <v>80</v>
      </c>
      <c r="AY147" s="244" t="s">
        <v>127</v>
      </c>
    </row>
    <row r="148" spans="1:65" s="2" customFormat="1" ht="12">
      <c r="A148" s="40"/>
      <c r="B148" s="41"/>
      <c r="C148" s="206" t="s">
        <v>210</v>
      </c>
      <c r="D148" s="206" t="s">
        <v>129</v>
      </c>
      <c r="E148" s="207" t="s">
        <v>1004</v>
      </c>
      <c r="F148" s="208" t="s">
        <v>1005</v>
      </c>
      <c r="G148" s="209" t="s">
        <v>132</v>
      </c>
      <c r="H148" s="210">
        <v>23.8</v>
      </c>
      <c r="I148" s="211"/>
      <c r="J148" s="212">
        <f>ROUND(I148*H148,2)</f>
        <v>0</v>
      </c>
      <c r="K148" s="208" t="s">
        <v>133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134</v>
      </c>
      <c r="AT148" s="217" t="s">
        <v>129</v>
      </c>
      <c r="AU148" s="217" t="s">
        <v>82</v>
      </c>
      <c r="AY148" s="19" t="s">
        <v>127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134</v>
      </c>
      <c r="BM148" s="217" t="s">
        <v>1006</v>
      </c>
    </row>
    <row r="149" spans="1:47" s="2" customFormat="1" ht="12">
      <c r="A149" s="40"/>
      <c r="B149" s="41"/>
      <c r="C149" s="42"/>
      <c r="D149" s="219" t="s">
        <v>136</v>
      </c>
      <c r="E149" s="42"/>
      <c r="F149" s="220" t="s">
        <v>1007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136</v>
      </c>
      <c r="AU149" s="19" t="s">
        <v>82</v>
      </c>
    </row>
    <row r="150" spans="1:51" s="13" customFormat="1" ht="12">
      <c r="A150" s="13"/>
      <c r="B150" s="224"/>
      <c r="C150" s="225"/>
      <c r="D150" s="219" t="s">
        <v>138</v>
      </c>
      <c r="E150" s="226" t="s">
        <v>19</v>
      </c>
      <c r="F150" s="227" t="s">
        <v>962</v>
      </c>
      <c r="G150" s="225"/>
      <c r="H150" s="226" t="s">
        <v>19</v>
      </c>
      <c r="I150" s="228"/>
      <c r="J150" s="225"/>
      <c r="K150" s="225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138</v>
      </c>
      <c r="AU150" s="233" t="s">
        <v>82</v>
      </c>
      <c r="AV150" s="13" t="s">
        <v>80</v>
      </c>
      <c r="AW150" s="13" t="s">
        <v>33</v>
      </c>
      <c r="AX150" s="13" t="s">
        <v>72</v>
      </c>
      <c r="AY150" s="233" t="s">
        <v>127</v>
      </c>
    </row>
    <row r="151" spans="1:51" s="13" customFormat="1" ht="12">
      <c r="A151" s="13"/>
      <c r="B151" s="224"/>
      <c r="C151" s="225"/>
      <c r="D151" s="219" t="s">
        <v>138</v>
      </c>
      <c r="E151" s="226" t="s">
        <v>19</v>
      </c>
      <c r="F151" s="227" t="s">
        <v>963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138</v>
      </c>
      <c r="AU151" s="233" t="s">
        <v>82</v>
      </c>
      <c r="AV151" s="13" t="s">
        <v>80</v>
      </c>
      <c r="AW151" s="13" t="s">
        <v>33</v>
      </c>
      <c r="AX151" s="13" t="s">
        <v>72</v>
      </c>
      <c r="AY151" s="233" t="s">
        <v>127</v>
      </c>
    </row>
    <row r="152" spans="1:51" s="14" customFormat="1" ht="12">
      <c r="A152" s="14"/>
      <c r="B152" s="234"/>
      <c r="C152" s="235"/>
      <c r="D152" s="219" t="s">
        <v>138</v>
      </c>
      <c r="E152" s="236" t="s">
        <v>19</v>
      </c>
      <c r="F152" s="237" t="s">
        <v>992</v>
      </c>
      <c r="G152" s="235"/>
      <c r="H152" s="238">
        <v>23.8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138</v>
      </c>
      <c r="AU152" s="244" t="s">
        <v>82</v>
      </c>
      <c r="AV152" s="14" t="s">
        <v>82</v>
      </c>
      <c r="AW152" s="14" t="s">
        <v>33</v>
      </c>
      <c r="AX152" s="14" t="s">
        <v>80</v>
      </c>
      <c r="AY152" s="244" t="s">
        <v>127</v>
      </c>
    </row>
    <row r="153" spans="1:65" s="2" customFormat="1" ht="16.5" customHeight="1">
      <c r="A153" s="40"/>
      <c r="B153" s="41"/>
      <c r="C153" s="256" t="s">
        <v>216</v>
      </c>
      <c r="D153" s="256" t="s">
        <v>230</v>
      </c>
      <c r="E153" s="257" t="s">
        <v>1008</v>
      </c>
      <c r="F153" s="258" t="s">
        <v>1009</v>
      </c>
      <c r="G153" s="259" t="s">
        <v>219</v>
      </c>
      <c r="H153" s="260">
        <v>3.57</v>
      </c>
      <c r="I153" s="261"/>
      <c r="J153" s="262">
        <f>ROUND(I153*H153,2)</f>
        <v>0</v>
      </c>
      <c r="K153" s="258" t="s">
        <v>133</v>
      </c>
      <c r="L153" s="263"/>
      <c r="M153" s="264" t="s">
        <v>19</v>
      </c>
      <c r="N153" s="265" t="s">
        <v>43</v>
      </c>
      <c r="O153" s="86"/>
      <c r="P153" s="215">
        <f>O153*H153</f>
        <v>0</v>
      </c>
      <c r="Q153" s="215">
        <v>1</v>
      </c>
      <c r="R153" s="215">
        <f>Q153*H153</f>
        <v>3.57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176</v>
      </c>
      <c r="AT153" s="217" t="s">
        <v>230</v>
      </c>
      <c r="AU153" s="217" t="s">
        <v>82</v>
      </c>
      <c r="AY153" s="19" t="s">
        <v>127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134</v>
      </c>
      <c r="BM153" s="217" t="s">
        <v>1010</v>
      </c>
    </row>
    <row r="154" spans="1:47" s="2" customFormat="1" ht="12">
      <c r="A154" s="40"/>
      <c r="B154" s="41"/>
      <c r="C154" s="42"/>
      <c r="D154" s="219" t="s">
        <v>136</v>
      </c>
      <c r="E154" s="42"/>
      <c r="F154" s="220" t="s">
        <v>1009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136</v>
      </c>
      <c r="AU154" s="19" t="s">
        <v>82</v>
      </c>
    </row>
    <row r="155" spans="1:51" s="13" customFormat="1" ht="12">
      <c r="A155" s="13"/>
      <c r="B155" s="224"/>
      <c r="C155" s="225"/>
      <c r="D155" s="219" t="s">
        <v>138</v>
      </c>
      <c r="E155" s="226" t="s">
        <v>19</v>
      </c>
      <c r="F155" s="227" t="s">
        <v>962</v>
      </c>
      <c r="G155" s="225"/>
      <c r="H155" s="226" t="s">
        <v>19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138</v>
      </c>
      <c r="AU155" s="233" t="s">
        <v>82</v>
      </c>
      <c r="AV155" s="13" t="s">
        <v>80</v>
      </c>
      <c r="AW155" s="13" t="s">
        <v>33</v>
      </c>
      <c r="AX155" s="13" t="s">
        <v>72</v>
      </c>
      <c r="AY155" s="233" t="s">
        <v>127</v>
      </c>
    </row>
    <row r="156" spans="1:51" s="13" customFormat="1" ht="12">
      <c r="A156" s="13"/>
      <c r="B156" s="224"/>
      <c r="C156" s="225"/>
      <c r="D156" s="219" t="s">
        <v>138</v>
      </c>
      <c r="E156" s="226" t="s">
        <v>19</v>
      </c>
      <c r="F156" s="227" t="s">
        <v>963</v>
      </c>
      <c r="G156" s="225"/>
      <c r="H156" s="226" t="s">
        <v>19</v>
      </c>
      <c r="I156" s="228"/>
      <c r="J156" s="225"/>
      <c r="K156" s="225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138</v>
      </c>
      <c r="AU156" s="233" t="s">
        <v>82</v>
      </c>
      <c r="AV156" s="13" t="s">
        <v>80</v>
      </c>
      <c r="AW156" s="13" t="s">
        <v>33</v>
      </c>
      <c r="AX156" s="13" t="s">
        <v>72</v>
      </c>
      <c r="AY156" s="233" t="s">
        <v>127</v>
      </c>
    </row>
    <row r="157" spans="1:51" s="14" customFormat="1" ht="12">
      <c r="A157" s="14"/>
      <c r="B157" s="234"/>
      <c r="C157" s="235"/>
      <c r="D157" s="219" t="s">
        <v>138</v>
      </c>
      <c r="E157" s="236" t="s">
        <v>19</v>
      </c>
      <c r="F157" s="237" t="s">
        <v>1011</v>
      </c>
      <c r="G157" s="235"/>
      <c r="H157" s="238">
        <v>3.57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138</v>
      </c>
      <c r="AU157" s="244" t="s">
        <v>82</v>
      </c>
      <c r="AV157" s="14" t="s">
        <v>82</v>
      </c>
      <c r="AW157" s="14" t="s">
        <v>33</v>
      </c>
      <c r="AX157" s="14" t="s">
        <v>80</v>
      </c>
      <c r="AY157" s="244" t="s">
        <v>127</v>
      </c>
    </row>
    <row r="158" spans="1:63" s="12" customFormat="1" ht="22.8" customHeight="1">
      <c r="A158" s="12"/>
      <c r="B158" s="190"/>
      <c r="C158" s="191"/>
      <c r="D158" s="192" t="s">
        <v>71</v>
      </c>
      <c r="E158" s="204" t="s">
        <v>82</v>
      </c>
      <c r="F158" s="204" t="s">
        <v>247</v>
      </c>
      <c r="G158" s="191"/>
      <c r="H158" s="191"/>
      <c r="I158" s="194"/>
      <c r="J158" s="205">
        <f>BK158</f>
        <v>0</v>
      </c>
      <c r="K158" s="191"/>
      <c r="L158" s="196"/>
      <c r="M158" s="197"/>
      <c r="N158" s="198"/>
      <c r="O158" s="198"/>
      <c r="P158" s="199">
        <f>SUM(P159:P194)</f>
        <v>0</v>
      </c>
      <c r="Q158" s="198"/>
      <c r="R158" s="199">
        <f>SUM(R159:R194)</f>
        <v>47.185631099999995</v>
      </c>
      <c r="S158" s="198"/>
      <c r="T158" s="200">
        <f>SUM(T159:T194)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1" t="s">
        <v>80</v>
      </c>
      <c r="AT158" s="202" t="s">
        <v>71</v>
      </c>
      <c r="AU158" s="202" t="s">
        <v>80</v>
      </c>
      <c r="AY158" s="201" t="s">
        <v>127</v>
      </c>
      <c r="BK158" s="203">
        <f>SUM(BK159:BK194)</f>
        <v>0</v>
      </c>
    </row>
    <row r="159" spans="1:65" s="2" customFormat="1" ht="33" customHeight="1">
      <c r="A159" s="40"/>
      <c r="B159" s="41"/>
      <c r="C159" s="206" t="s">
        <v>223</v>
      </c>
      <c r="D159" s="206" t="s">
        <v>129</v>
      </c>
      <c r="E159" s="207" t="s">
        <v>1012</v>
      </c>
      <c r="F159" s="208" t="s">
        <v>1013</v>
      </c>
      <c r="G159" s="209" t="s">
        <v>179</v>
      </c>
      <c r="H159" s="210">
        <v>3.283</v>
      </c>
      <c r="I159" s="211"/>
      <c r="J159" s="212">
        <f>ROUND(I159*H159,2)</f>
        <v>0</v>
      </c>
      <c r="K159" s="208" t="s">
        <v>19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2.16</v>
      </c>
      <c r="R159" s="215">
        <f>Q159*H159</f>
        <v>7.09128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134</v>
      </c>
      <c r="AT159" s="217" t="s">
        <v>129</v>
      </c>
      <c r="AU159" s="217" t="s">
        <v>82</v>
      </c>
      <c r="AY159" s="19" t="s">
        <v>127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134</v>
      </c>
      <c r="BM159" s="217" t="s">
        <v>1014</v>
      </c>
    </row>
    <row r="160" spans="1:47" s="2" customFormat="1" ht="12">
      <c r="A160" s="40"/>
      <c r="B160" s="41"/>
      <c r="C160" s="42"/>
      <c r="D160" s="219" t="s">
        <v>136</v>
      </c>
      <c r="E160" s="42"/>
      <c r="F160" s="220" t="s">
        <v>1013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136</v>
      </c>
      <c r="AU160" s="19" t="s">
        <v>82</v>
      </c>
    </row>
    <row r="161" spans="1:51" s="13" customFormat="1" ht="12">
      <c r="A161" s="13"/>
      <c r="B161" s="224"/>
      <c r="C161" s="225"/>
      <c r="D161" s="219" t="s">
        <v>138</v>
      </c>
      <c r="E161" s="226" t="s">
        <v>19</v>
      </c>
      <c r="F161" s="227" t="s">
        <v>1015</v>
      </c>
      <c r="G161" s="225"/>
      <c r="H161" s="226" t="s">
        <v>19</v>
      </c>
      <c r="I161" s="228"/>
      <c r="J161" s="225"/>
      <c r="K161" s="225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138</v>
      </c>
      <c r="AU161" s="233" t="s">
        <v>82</v>
      </c>
      <c r="AV161" s="13" t="s">
        <v>80</v>
      </c>
      <c r="AW161" s="13" t="s">
        <v>33</v>
      </c>
      <c r="AX161" s="13" t="s">
        <v>72</v>
      </c>
      <c r="AY161" s="233" t="s">
        <v>127</v>
      </c>
    </row>
    <row r="162" spans="1:51" s="13" customFormat="1" ht="12">
      <c r="A162" s="13"/>
      <c r="B162" s="224"/>
      <c r="C162" s="225"/>
      <c r="D162" s="219" t="s">
        <v>138</v>
      </c>
      <c r="E162" s="226" t="s">
        <v>19</v>
      </c>
      <c r="F162" s="227" t="s">
        <v>963</v>
      </c>
      <c r="G162" s="225"/>
      <c r="H162" s="226" t="s">
        <v>19</v>
      </c>
      <c r="I162" s="228"/>
      <c r="J162" s="225"/>
      <c r="K162" s="225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138</v>
      </c>
      <c r="AU162" s="233" t="s">
        <v>82</v>
      </c>
      <c r="AV162" s="13" t="s">
        <v>80</v>
      </c>
      <c r="AW162" s="13" t="s">
        <v>33</v>
      </c>
      <c r="AX162" s="13" t="s">
        <v>72</v>
      </c>
      <c r="AY162" s="233" t="s">
        <v>127</v>
      </c>
    </row>
    <row r="163" spans="1:51" s="14" customFormat="1" ht="12">
      <c r="A163" s="14"/>
      <c r="B163" s="234"/>
      <c r="C163" s="235"/>
      <c r="D163" s="219" t="s">
        <v>138</v>
      </c>
      <c r="E163" s="236" t="s">
        <v>19</v>
      </c>
      <c r="F163" s="237" t="s">
        <v>1016</v>
      </c>
      <c r="G163" s="235"/>
      <c r="H163" s="238">
        <v>2.257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138</v>
      </c>
      <c r="AU163" s="244" t="s">
        <v>82</v>
      </c>
      <c r="AV163" s="14" t="s">
        <v>82</v>
      </c>
      <c r="AW163" s="14" t="s">
        <v>33</v>
      </c>
      <c r="AX163" s="14" t="s">
        <v>72</v>
      </c>
      <c r="AY163" s="244" t="s">
        <v>127</v>
      </c>
    </row>
    <row r="164" spans="1:51" s="14" customFormat="1" ht="12">
      <c r="A164" s="14"/>
      <c r="B164" s="234"/>
      <c r="C164" s="235"/>
      <c r="D164" s="219" t="s">
        <v>138</v>
      </c>
      <c r="E164" s="236" t="s">
        <v>19</v>
      </c>
      <c r="F164" s="237" t="s">
        <v>1017</v>
      </c>
      <c r="G164" s="235"/>
      <c r="H164" s="238">
        <v>1.026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138</v>
      </c>
      <c r="AU164" s="244" t="s">
        <v>82</v>
      </c>
      <c r="AV164" s="14" t="s">
        <v>82</v>
      </c>
      <c r="AW164" s="14" t="s">
        <v>33</v>
      </c>
      <c r="AX164" s="14" t="s">
        <v>72</v>
      </c>
      <c r="AY164" s="244" t="s">
        <v>127</v>
      </c>
    </row>
    <row r="165" spans="1:51" s="15" customFormat="1" ht="12">
      <c r="A165" s="15"/>
      <c r="B165" s="245"/>
      <c r="C165" s="246"/>
      <c r="D165" s="219" t="s">
        <v>138</v>
      </c>
      <c r="E165" s="247" t="s">
        <v>19</v>
      </c>
      <c r="F165" s="248" t="s">
        <v>175</v>
      </c>
      <c r="G165" s="246"/>
      <c r="H165" s="249">
        <v>3.2830000000000004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138</v>
      </c>
      <c r="AU165" s="255" t="s">
        <v>82</v>
      </c>
      <c r="AV165" s="15" t="s">
        <v>134</v>
      </c>
      <c r="AW165" s="15" t="s">
        <v>33</v>
      </c>
      <c r="AX165" s="15" t="s">
        <v>80</v>
      </c>
      <c r="AY165" s="255" t="s">
        <v>127</v>
      </c>
    </row>
    <row r="166" spans="1:65" s="2" customFormat="1" ht="16.5" customHeight="1">
      <c r="A166" s="40"/>
      <c r="B166" s="41"/>
      <c r="C166" s="206" t="s">
        <v>8</v>
      </c>
      <c r="D166" s="206" t="s">
        <v>129</v>
      </c>
      <c r="E166" s="207" t="s">
        <v>1018</v>
      </c>
      <c r="F166" s="208" t="s">
        <v>1019</v>
      </c>
      <c r="G166" s="209" t="s">
        <v>179</v>
      </c>
      <c r="H166" s="210">
        <v>2.189</v>
      </c>
      <c r="I166" s="211"/>
      <c r="J166" s="212">
        <f>ROUND(I166*H166,2)</f>
        <v>0</v>
      </c>
      <c r="K166" s="208" t="s">
        <v>133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2.25634</v>
      </c>
      <c r="R166" s="215">
        <f>Q166*H166</f>
        <v>4.9391282599999995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134</v>
      </c>
      <c r="AT166" s="217" t="s">
        <v>129</v>
      </c>
      <c r="AU166" s="217" t="s">
        <v>82</v>
      </c>
      <c r="AY166" s="19" t="s">
        <v>127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134</v>
      </c>
      <c r="BM166" s="217" t="s">
        <v>1020</v>
      </c>
    </row>
    <row r="167" spans="1:47" s="2" customFormat="1" ht="12">
      <c r="A167" s="40"/>
      <c r="B167" s="41"/>
      <c r="C167" s="42"/>
      <c r="D167" s="219" t="s">
        <v>136</v>
      </c>
      <c r="E167" s="42"/>
      <c r="F167" s="220" t="s">
        <v>1021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136</v>
      </c>
      <c r="AU167" s="19" t="s">
        <v>82</v>
      </c>
    </row>
    <row r="168" spans="1:51" s="13" customFormat="1" ht="12">
      <c r="A168" s="13"/>
      <c r="B168" s="224"/>
      <c r="C168" s="225"/>
      <c r="D168" s="219" t="s">
        <v>138</v>
      </c>
      <c r="E168" s="226" t="s">
        <v>19</v>
      </c>
      <c r="F168" s="227" t="s">
        <v>1015</v>
      </c>
      <c r="G168" s="225"/>
      <c r="H168" s="226" t="s">
        <v>19</v>
      </c>
      <c r="I168" s="228"/>
      <c r="J168" s="225"/>
      <c r="K168" s="225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138</v>
      </c>
      <c r="AU168" s="233" t="s">
        <v>82</v>
      </c>
      <c r="AV168" s="13" t="s">
        <v>80</v>
      </c>
      <c r="AW168" s="13" t="s">
        <v>33</v>
      </c>
      <c r="AX168" s="13" t="s">
        <v>72</v>
      </c>
      <c r="AY168" s="233" t="s">
        <v>127</v>
      </c>
    </row>
    <row r="169" spans="1:51" s="13" customFormat="1" ht="12">
      <c r="A169" s="13"/>
      <c r="B169" s="224"/>
      <c r="C169" s="225"/>
      <c r="D169" s="219" t="s">
        <v>138</v>
      </c>
      <c r="E169" s="226" t="s">
        <v>19</v>
      </c>
      <c r="F169" s="227" t="s">
        <v>963</v>
      </c>
      <c r="G169" s="225"/>
      <c r="H169" s="226" t="s">
        <v>19</v>
      </c>
      <c r="I169" s="228"/>
      <c r="J169" s="225"/>
      <c r="K169" s="225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138</v>
      </c>
      <c r="AU169" s="233" t="s">
        <v>82</v>
      </c>
      <c r="AV169" s="13" t="s">
        <v>80</v>
      </c>
      <c r="AW169" s="13" t="s">
        <v>33</v>
      </c>
      <c r="AX169" s="13" t="s">
        <v>72</v>
      </c>
      <c r="AY169" s="233" t="s">
        <v>127</v>
      </c>
    </row>
    <row r="170" spans="1:51" s="14" customFormat="1" ht="12">
      <c r="A170" s="14"/>
      <c r="B170" s="234"/>
      <c r="C170" s="235"/>
      <c r="D170" s="219" t="s">
        <v>138</v>
      </c>
      <c r="E170" s="236" t="s">
        <v>19</v>
      </c>
      <c r="F170" s="237" t="s">
        <v>1022</v>
      </c>
      <c r="G170" s="235"/>
      <c r="H170" s="238">
        <v>1.505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138</v>
      </c>
      <c r="AU170" s="244" t="s">
        <v>82</v>
      </c>
      <c r="AV170" s="14" t="s">
        <v>82</v>
      </c>
      <c r="AW170" s="14" t="s">
        <v>33</v>
      </c>
      <c r="AX170" s="14" t="s">
        <v>72</v>
      </c>
      <c r="AY170" s="244" t="s">
        <v>127</v>
      </c>
    </row>
    <row r="171" spans="1:51" s="14" customFormat="1" ht="12">
      <c r="A171" s="14"/>
      <c r="B171" s="234"/>
      <c r="C171" s="235"/>
      <c r="D171" s="219" t="s">
        <v>138</v>
      </c>
      <c r="E171" s="236" t="s">
        <v>19</v>
      </c>
      <c r="F171" s="237" t="s">
        <v>1023</v>
      </c>
      <c r="G171" s="235"/>
      <c r="H171" s="238">
        <v>0.684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138</v>
      </c>
      <c r="AU171" s="244" t="s">
        <v>82</v>
      </c>
      <c r="AV171" s="14" t="s">
        <v>82</v>
      </c>
      <c r="AW171" s="14" t="s">
        <v>33</v>
      </c>
      <c r="AX171" s="14" t="s">
        <v>72</v>
      </c>
      <c r="AY171" s="244" t="s">
        <v>127</v>
      </c>
    </row>
    <row r="172" spans="1:51" s="15" customFormat="1" ht="12">
      <c r="A172" s="15"/>
      <c r="B172" s="245"/>
      <c r="C172" s="246"/>
      <c r="D172" s="219" t="s">
        <v>138</v>
      </c>
      <c r="E172" s="247" t="s">
        <v>19</v>
      </c>
      <c r="F172" s="248" t="s">
        <v>175</v>
      </c>
      <c r="G172" s="246"/>
      <c r="H172" s="249">
        <v>2.189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138</v>
      </c>
      <c r="AU172" s="255" t="s">
        <v>82</v>
      </c>
      <c r="AV172" s="15" t="s">
        <v>134</v>
      </c>
      <c r="AW172" s="15" t="s">
        <v>33</v>
      </c>
      <c r="AX172" s="15" t="s">
        <v>80</v>
      </c>
      <c r="AY172" s="255" t="s">
        <v>127</v>
      </c>
    </row>
    <row r="173" spans="1:65" s="2" customFormat="1" ht="12">
      <c r="A173" s="40"/>
      <c r="B173" s="41"/>
      <c r="C173" s="206" t="s">
        <v>235</v>
      </c>
      <c r="D173" s="206" t="s">
        <v>129</v>
      </c>
      <c r="E173" s="207" t="s">
        <v>1024</v>
      </c>
      <c r="F173" s="208" t="s">
        <v>1025</v>
      </c>
      <c r="G173" s="209" t="s">
        <v>179</v>
      </c>
      <c r="H173" s="210">
        <v>14.227</v>
      </c>
      <c r="I173" s="211"/>
      <c r="J173" s="212">
        <f>ROUND(I173*H173,2)</f>
        <v>0</v>
      </c>
      <c r="K173" s="208" t="s">
        <v>133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2.45329</v>
      </c>
      <c r="R173" s="215">
        <f>Q173*H173</f>
        <v>34.90295683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134</v>
      </c>
      <c r="AT173" s="217" t="s">
        <v>129</v>
      </c>
      <c r="AU173" s="217" t="s">
        <v>82</v>
      </c>
      <c r="AY173" s="19" t="s">
        <v>127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134</v>
      </c>
      <c r="BM173" s="217" t="s">
        <v>1026</v>
      </c>
    </row>
    <row r="174" spans="1:47" s="2" customFormat="1" ht="12">
      <c r="A174" s="40"/>
      <c r="B174" s="41"/>
      <c r="C174" s="42"/>
      <c r="D174" s="219" t="s">
        <v>136</v>
      </c>
      <c r="E174" s="42"/>
      <c r="F174" s="220" t="s">
        <v>1027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136</v>
      </c>
      <c r="AU174" s="19" t="s">
        <v>82</v>
      </c>
    </row>
    <row r="175" spans="1:51" s="13" customFormat="1" ht="12">
      <c r="A175" s="13"/>
      <c r="B175" s="224"/>
      <c r="C175" s="225"/>
      <c r="D175" s="219" t="s">
        <v>138</v>
      </c>
      <c r="E175" s="226" t="s">
        <v>19</v>
      </c>
      <c r="F175" s="227" t="s">
        <v>1015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138</v>
      </c>
      <c r="AU175" s="233" t="s">
        <v>82</v>
      </c>
      <c r="AV175" s="13" t="s">
        <v>80</v>
      </c>
      <c r="AW175" s="13" t="s">
        <v>33</v>
      </c>
      <c r="AX175" s="13" t="s">
        <v>72</v>
      </c>
      <c r="AY175" s="233" t="s">
        <v>127</v>
      </c>
    </row>
    <row r="176" spans="1:51" s="13" customFormat="1" ht="12">
      <c r="A176" s="13"/>
      <c r="B176" s="224"/>
      <c r="C176" s="225"/>
      <c r="D176" s="219" t="s">
        <v>138</v>
      </c>
      <c r="E176" s="226" t="s">
        <v>19</v>
      </c>
      <c r="F176" s="227" t="s">
        <v>963</v>
      </c>
      <c r="G176" s="225"/>
      <c r="H176" s="226" t="s">
        <v>19</v>
      </c>
      <c r="I176" s="228"/>
      <c r="J176" s="225"/>
      <c r="K176" s="225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138</v>
      </c>
      <c r="AU176" s="233" t="s">
        <v>82</v>
      </c>
      <c r="AV176" s="13" t="s">
        <v>80</v>
      </c>
      <c r="AW176" s="13" t="s">
        <v>33</v>
      </c>
      <c r="AX176" s="13" t="s">
        <v>72</v>
      </c>
      <c r="AY176" s="233" t="s">
        <v>127</v>
      </c>
    </row>
    <row r="177" spans="1:51" s="14" customFormat="1" ht="12">
      <c r="A177" s="14"/>
      <c r="B177" s="234"/>
      <c r="C177" s="235"/>
      <c r="D177" s="219" t="s">
        <v>138</v>
      </c>
      <c r="E177" s="236" t="s">
        <v>19</v>
      </c>
      <c r="F177" s="237" t="s">
        <v>1028</v>
      </c>
      <c r="G177" s="235"/>
      <c r="H177" s="238">
        <v>8.755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138</v>
      </c>
      <c r="AU177" s="244" t="s">
        <v>82</v>
      </c>
      <c r="AV177" s="14" t="s">
        <v>82</v>
      </c>
      <c r="AW177" s="14" t="s">
        <v>33</v>
      </c>
      <c r="AX177" s="14" t="s">
        <v>72</v>
      </c>
      <c r="AY177" s="244" t="s">
        <v>127</v>
      </c>
    </row>
    <row r="178" spans="1:51" s="14" customFormat="1" ht="12">
      <c r="A178" s="14"/>
      <c r="B178" s="234"/>
      <c r="C178" s="235"/>
      <c r="D178" s="219" t="s">
        <v>138</v>
      </c>
      <c r="E178" s="236" t="s">
        <v>19</v>
      </c>
      <c r="F178" s="237" t="s">
        <v>1029</v>
      </c>
      <c r="G178" s="235"/>
      <c r="H178" s="238">
        <v>5.472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138</v>
      </c>
      <c r="AU178" s="244" t="s">
        <v>82</v>
      </c>
      <c r="AV178" s="14" t="s">
        <v>82</v>
      </c>
      <c r="AW178" s="14" t="s">
        <v>33</v>
      </c>
      <c r="AX178" s="14" t="s">
        <v>72</v>
      </c>
      <c r="AY178" s="244" t="s">
        <v>127</v>
      </c>
    </row>
    <row r="179" spans="1:51" s="15" customFormat="1" ht="12">
      <c r="A179" s="15"/>
      <c r="B179" s="245"/>
      <c r="C179" s="246"/>
      <c r="D179" s="219" t="s">
        <v>138</v>
      </c>
      <c r="E179" s="247" t="s">
        <v>19</v>
      </c>
      <c r="F179" s="248" t="s">
        <v>175</v>
      </c>
      <c r="G179" s="246"/>
      <c r="H179" s="249">
        <v>14.227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5" t="s">
        <v>138</v>
      </c>
      <c r="AU179" s="255" t="s">
        <v>82</v>
      </c>
      <c r="AV179" s="15" t="s">
        <v>134</v>
      </c>
      <c r="AW179" s="15" t="s">
        <v>33</v>
      </c>
      <c r="AX179" s="15" t="s">
        <v>80</v>
      </c>
      <c r="AY179" s="255" t="s">
        <v>127</v>
      </c>
    </row>
    <row r="180" spans="1:65" s="2" customFormat="1" ht="16.5" customHeight="1">
      <c r="A180" s="40"/>
      <c r="B180" s="41"/>
      <c r="C180" s="206" t="s">
        <v>241</v>
      </c>
      <c r="D180" s="206" t="s">
        <v>129</v>
      </c>
      <c r="E180" s="207" t="s">
        <v>305</v>
      </c>
      <c r="F180" s="208" t="s">
        <v>306</v>
      </c>
      <c r="G180" s="209" t="s">
        <v>132</v>
      </c>
      <c r="H180" s="210">
        <v>34.912</v>
      </c>
      <c r="I180" s="211"/>
      <c r="J180" s="212">
        <f>ROUND(I180*H180,2)</f>
        <v>0</v>
      </c>
      <c r="K180" s="208" t="s">
        <v>133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0.00269</v>
      </c>
      <c r="R180" s="215">
        <f>Q180*H180</f>
        <v>0.09391328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134</v>
      </c>
      <c r="AT180" s="217" t="s">
        <v>129</v>
      </c>
      <c r="AU180" s="217" t="s">
        <v>82</v>
      </c>
      <c r="AY180" s="19" t="s">
        <v>127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134</v>
      </c>
      <c r="BM180" s="217" t="s">
        <v>1030</v>
      </c>
    </row>
    <row r="181" spans="1:47" s="2" customFormat="1" ht="12">
      <c r="A181" s="40"/>
      <c r="B181" s="41"/>
      <c r="C181" s="42"/>
      <c r="D181" s="219" t="s">
        <v>136</v>
      </c>
      <c r="E181" s="42"/>
      <c r="F181" s="220" t="s">
        <v>308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136</v>
      </c>
      <c r="AU181" s="19" t="s">
        <v>82</v>
      </c>
    </row>
    <row r="182" spans="1:51" s="13" customFormat="1" ht="12">
      <c r="A182" s="13"/>
      <c r="B182" s="224"/>
      <c r="C182" s="225"/>
      <c r="D182" s="219" t="s">
        <v>138</v>
      </c>
      <c r="E182" s="226" t="s">
        <v>19</v>
      </c>
      <c r="F182" s="227" t="s">
        <v>1015</v>
      </c>
      <c r="G182" s="225"/>
      <c r="H182" s="226" t="s">
        <v>19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138</v>
      </c>
      <c r="AU182" s="233" t="s">
        <v>82</v>
      </c>
      <c r="AV182" s="13" t="s">
        <v>80</v>
      </c>
      <c r="AW182" s="13" t="s">
        <v>33</v>
      </c>
      <c r="AX182" s="13" t="s">
        <v>72</v>
      </c>
      <c r="AY182" s="233" t="s">
        <v>127</v>
      </c>
    </row>
    <row r="183" spans="1:51" s="13" customFormat="1" ht="12">
      <c r="A183" s="13"/>
      <c r="B183" s="224"/>
      <c r="C183" s="225"/>
      <c r="D183" s="219" t="s">
        <v>138</v>
      </c>
      <c r="E183" s="226" t="s">
        <v>19</v>
      </c>
      <c r="F183" s="227" t="s">
        <v>963</v>
      </c>
      <c r="G183" s="225"/>
      <c r="H183" s="226" t="s">
        <v>19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138</v>
      </c>
      <c r="AU183" s="233" t="s">
        <v>82</v>
      </c>
      <c r="AV183" s="13" t="s">
        <v>80</v>
      </c>
      <c r="AW183" s="13" t="s">
        <v>33</v>
      </c>
      <c r="AX183" s="13" t="s">
        <v>72</v>
      </c>
      <c r="AY183" s="233" t="s">
        <v>127</v>
      </c>
    </row>
    <row r="184" spans="1:51" s="14" customFormat="1" ht="12">
      <c r="A184" s="14"/>
      <c r="B184" s="234"/>
      <c r="C184" s="235"/>
      <c r="D184" s="219" t="s">
        <v>138</v>
      </c>
      <c r="E184" s="236" t="s">
        <v>19</v>
      </c>
      <c r="F184" s="237" t="s">
        <v>1031</v>
      </c>
      <c r="G184" s="235"/>
      <c r="H184" s="238">
        <v>10.944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138</v>
      </c>
      <c r="AU184" s="244" t="s">
        <v>82</v>
      </c>
      <c r="AV184" s="14" t="s">
        <v>82</v>
      </c>
      <c r="AW184" s="14" t="s">
        <v>33</v>
      </c>
      <c r="AX184" s="14" t="s">
        <v>72</v>
      </c>
      <c r="AY184" s="244" t="s">
        <v>127</v>
      </c>
    </row>
    <row r="185" spans="1:51" s="14" customFormat="1" ht="12">
      <c r="A185" s="14"/>
      <c r="B185" s="234"/>
      <c r="C185" s="235"/>
      <c r="D185" s="219" t="s">
        <v>138</v>
      </c>
      <c r="E185" s="236" t="s">
        <v>19</v>
      </c>
      <c r="F185" s="237" t="s">
        <v>1032</v>
      </c>
      <c r="G185" s="235"/>
      <c r="H185" s="238">
        <v>1.28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138</v>
      </c>
      <c r="AU185" s="244" t="s">
        <v>82</v>
      </c>
      <c r="AV185" s="14" t="s">
        <v>82</v>
      </c>
      <c r="AW185" s="14" t="s">
        <v>33</v>
      </c>
      <c r="AX185" s="14" t="s">
        <v>72</v>
      </c>
      <c r="AY185" s="244" t="s">
        <v>127</v>
      </c>
    </row>
    <row r="186" spans="1:51" s="14" customFormat="1" ht="12">
      <c r="A186" s="14"/>
      <c r="B186" s="234"/>
      <c r="C186" s="235"/>
      <c r="D186" s="219" t="s">
        <v>138</v>
      </c>
      <c r="E186" s="236" t="s">
        <v>19</v>
      </c>
      <c r="F186" s="237" t="s">
        <v>1033</v>
      </c>
      <c r="G186" s="235"/>
      <c r="H186" s="238">
        <v>22.688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138</v>
      </c>
      <c r="AU186" s="244" t="s">
        <v>82</v>
      </c>
      <c r="AV186" s="14" t="s">
        <v>82</v>
      </c>
      <c r="AW186" s="14" t="s">
        <v>33</v>
      </c>
      <c r="AX186" s="14" t="s">
        <v>72</v>
      </c>
      <c r="AY186" s="244" t="s">
        <v>127</v>
      </c>
    </row>
    <row r="187" spans="1:51" s="15" customFormat="1" ht="12">
      <c r="A187" s="15"/>
      <c r="B187" s="245"/>
      <c r="C187" s="246"/>
      <c r="D187" s="219" t="s">
        <v>138</v>
      </c>
      <c r="E187" s="247" t="s">
        <v>19</v>
      </c>
      <c r="F187" s="248" t="s">
        <v>175</v>
      </c>
      <c r="G187" s="246"/>
      <c r="H187" s="249">
        <v>34.912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5" t="s">
        <v>138</v>
      </c>
      <c r="AU187" s="255" t="s">
        <v>82</v>
      </c>
      <c r="AV187" s="15" t="s">
        <v>134</v>
      </c>
      <c r="AW187" s="15" t="s">
        <v>33</v>
      </c>
      <c r="AX187" s="15" t="s">
        <v>80</v>
      </c>
      <c r="AY187" s="255" t="s">
        <v>127</v>
      </c>
    </row>
    <row r="188" spans="1:65" s="2" customFormat="1" ht="16.5" customHeight="1">
      <c r="A188" s="40"/>
      <c r="B188" s="41"/>
      <c r="C188" s="206" t="s">
        <v>248</v>
      </c>
      <c r="D188" s="206" t="s">
        <v>129</v>
      </c>
      <c r="E188" s="207" t="s">
        <v>311</v>
      </c>
      <c r="F188" s="208" t="s">
        <v>312</v>
      </c>
      <c r="G188" s="209" t="s">
        <v>132</v>
      </c>
      <c r="H188" s="210">
        <v>34.912</v>
      </c>
      <c r="I188" s="211"/>
      <c r="J188" s="212">
        <f>ROUND(I188*H188,2)</f>
        <v>0</v>
      </c>
      <c r="K188" s="208" t="s">
        <v>133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134</v>
      </c>
      <c r="AT188" s="217" t="s">
        <v>129</v>
      </c>
      <c r="AU188" s="217" t="s">
        <v>82</v>
      </c>
      <c r="AY188" s="19" t="s">
        <v>127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134</v>
      </c>
      <c r="BM188" s="217" t="s">
        <v>1034</v>
      </c>
    </row>
    <row r="189" spans="1:47" s="2" customFormat="1" ht="12">
      <c r="A189" s="40"/>
      <c r="B189" s="41"/>
      <c r="C189" s="42"/>
      <c r="D189" s="219" t="s">
        <v>136</v>
      </c>
      <c r="E189" s="42"/>
      <c r="F189" s="220" t="s">
        <v>314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136</v>
      </c>
      <c r="AU189" s="19" t="s">
        <v>82</v>
      </c>
    </row>
    <row r="190" spans="1:65" s="2" customFormat="1" ht="16.5" customHeight="1">
      <c r="A190" s="40"/>
      <c r="B190" s="41"/>
      <c r="C190" s="206" t="s">
        <v>257</v>
      </c>
      <c r="D190" s="206" t="s">
        <v>129</v>
      </c>
      <c r="E190" s="207" t="s">
        <v>1035</v>
      </c>
      <c r="F190" s="208" t="s">
        <v>1036</v>
      </c>
      <c r="G190" s="209" t="s">
        <v>219</v>
      </c>
      <c r="H190" s="210">
        <v>0.149</v>
      </c>
      <c r="I190" s="211"/>
      <c r="J190" s="212">
        <f>ROUND(I190*H190,2)</f>
        <v>0</v>
      </c>
      <c r="K190" s="208" t="s">
        <v>133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1.06277</v>
      </c>
      <c r="R190" s="215">
        <f>Q190*H190</f>
        <v>0.15835273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134</v>
      </c>
      <c r="AT190" s="217" t="s">
        <v>129</v>
      </c>
      <c r="AU190" s="217" t="s">
        <v>82</v>
      </c>
      <c r="AY190" s="19" t="s">
        <v>127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134</v>
      </c>
      <c r="BM190" s="217" t="s">
        <v>1037</v>
      </c>
    </row>
    <row r="191" spans="1:47" s="2" customFormat="1" ht="12">
      <c r="A191" s="40"/>
      <c r="B191" s="41"/>
      <c r="C191" s="42"/>
      <c r="D191" s="219" t="s">
        <v>136</v>
      </c>
      <c r="E191" s="42"/>
      <c r="F191" s="220" t="s">
        <v>1038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136</v>
      </c>
      <c r="AU191" s="19" t="s">
        <v>82</v>
      </c>
    </row>
    <row r="192" spans="1:51" s="13" customFormat="1" ht="12">
      <c r="A192" s="13"/>
      <c r="B192" s="224"/>
      <c r="C192" s="225"/>
      <c r="D192" s="219" t="s">
        <v>138</v>
      </c>
      <c r="E192" s="226" t="s">
        <v>19</v>
      </c>
      <c r="F192" s="227" t="s">
        <v>1015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138</v>
      </c>
      <c r="AU192" s="233" t="s">
        <v>82</v>
      </c>
      <c r="AV192" s="13" t="s">
        <v>80</v>
      </c>
      <c r="AW192" s="13" t="s">
        <v>33</v>
      </c>
      <c r="AX192" s="13" t="s">
        <v>72</v>
      </c>
      <c r="AY192" s="233" t="s">
        <v>127</v>
      </c>
    </row>
    <row r="193" spans="1:51" s="13" customFormat="1" ht="12">
      <c r="A193" s="13"/>
      <c r="B193" s="224"/>
      <c r="C193" s="225"/>
      <c r="D193" s="219" t="s">
        <v>138</v>
      </c>
      <c r="E193" s="226" t="s">
        <v>19</v>
      </c>
      <c r="F193" s="227" t="s">
        <v>963</v>
      </c>
      <c r="G193" s="225"/>
      <c r="H193" s="226" t="s">
        <v>19</v>
      </c>
      <c r="I193" s="228"/>
      <c r="J193" s="225"/>
      <c r="K193" s="225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138</v>
      </c>
      <c r="AU193" s="233" t="s">
        <v>82</v>
      </c>
      <c r="AV193" s="13" t="s">
        <v>80</v>
      </c>
      <c r="AW193" s="13" t="s">
        <v>33</v>
      </c>
      <c r="AX193" s="13" t="s">
        <v>72</v>
      </c>
      <c r="AY193" s="233" t="s">
        <v>127</v>
      </c>
    </row>
    <row r="194" spans="1:51" s="14" customFormat="1" ht="12">
      <c r="A194" s="14"/>
      <c r="B194" s="234"/>
      <c r="C194" s="235"/>
      <c r="D194" s="219" t="s">
        <v>138</v>
      </c>
      <c r="E194" s="236" t="s">
        <v>19</v>
      </c>
      <c r="F194" s="237" t="s">
        <v>1039</v>
      </c>
      <c r="G194" s="235"/>
      <c r="H194" s="238">
        <v>0.149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138</v>
      </c>
      <c r="AU194" s="244" t="s">
        <v>82</v>
      </c>
      <c r="AV194" s="14" t="s">
        <v>82</v>
      </c>
      <c r="AW194" s="14" t="s">
        <v>33</v>
      </c>
      <c r="AX194" s="14" t="s">
        <v>80</v>
      </c>
      <c r="AY194" s="244" t="s">
        <v>127</v>
      </c>
    </row>
    <row r="195" spans="1:63" s="12" customFormat="1" ht="22.8" customHeight="1">
      <c r="A195" s="12"/>
      <c r="B195" s="190"/>
      <c r="C195" s="191"/>
      <c r="D195" s="192" t="s">
        <v>71</v>
      </c>
      <c r="E195" s="204" t="s">
        <v>134</v>
      </c>
      <c r="F195" s="204" t="s">
        <v>1040</v>
      </c>
      <c r="G195" s="191"/>
      <c r="H195" s="191"/>
      <c r="I195" s="194"/>
      <c r="J195" s="205">
        <f>BK195</f>
        <v>0</v>
      </c>
      <c r="K195" s="191"/>
      <c r="L195" s="196"/>
      <c r="M195" s="197"/>
      <c r="N195" s="198"/>
      <c r="O195" s="198"/>
      <c r="P195" s="199">
        <f>SUM(P196:P207)</f>
        <v>0</v>
      </c>
      <c r="Q195" s="198"/>
      <c r="R195" s="199">
        <f>SUM(R196:R207)</f>
        <v>3.23822016</v>
      </c>
      <c r="S195" s="198"/>
      <c r="T195" s="200">
        <f>SUM(T196:T207)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80</v>
      </c>
      <c r="AT195" s="202" t="s">
        <v>71</v>
      </c>
      <c r="AU195" s="202" t="s">
        <v>80</v>
      </c>
      <c r="AY195" s="201" t="s">
        <v>127</v>
      </c>
      <c r="BK195" s="203">
        <f>SUM(BK196:BK207)</f>
        <v>0</v>
      </c>
    </row>
    <row r="196" spans="1:65" s="2" customFormat="1" ht="12">
      <c r="A196" s="40"/>
      <c r="B196" s="41"/>
      <c r="C196" s="206" t="s">
        <v>269</v>
      </c>
      <c r="D196" s="206" t="s">
        <v>129</v>
      </c>
      <c r="E196" s="207" t="s">
        <v>1041</v>
      </c>
      <c r="F196" s="208" t="s">
        <v>1042</v>
      </c>
      <c r="G196" s="209" t="s">
        <v>158</v>
      </c>
      <c r="H196" s="210">
        <v>27.36</v>
      </c>
      <c r="I196" s="211"/>
      <c r="J196" s="212">
        <f>ROUND(I196*H196,2)</f>
        <v>0</v>
      </c>
      <c r="K196" s="208" t="s">
        <v>19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0.11046</v>
      </c>
      <c r="R196" s="215">
        <f>Q196*H196</f>
        <v>3.0221856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134</v>
      </c>
      <c r="AT196" s="217" t="s">
        <v>129</v>
      </c>
      <c r="AU196" s="217" t="s">
        <v>82</v>
      </c>
      <c r="AY196" s="19" t="s">
        <v>127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134</v>
      </c>
      <c r="BM196" s="217" t="s">
        <v>1043</v>
      </c>
    </row>
    <row r="197" spans="1:47" s="2" customFormat="1" ht="12">
      <c r="A197" s="40"/>
      <c r="B197" s="41"/>
      <c r="C197" s="42"/>
      <c r="D197" s="219" t="s">
        <v>136</v>
      </c>
      <c r="E197" s="42"/>
      <c r="F197" s="220" t="s">
        <v>1044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136</v>
      </c>
      <c r="AU197" s="19" t="s">
        <v>82</v>
      </c>
    </row>
    <row r="198" spans="1:51" s="13" customFormat="1" ht="12">
      <c r="A198" s="13"/>
      <c r="B198" s="224"/>
      <c r="C198" s="225"/>
      <c r="D198" s="219" t="s">
        <v>138</v>
      </c>
      <c r="E198" s="226" t="s">
        <v>19</v>
      </c>
      <c r="F198" s="227" t="s">
        <v>1015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138</v>
      </c>
      <c r="AU198" s="233" t="s">
        <v>82</v>
      </c>
      <c r="AV198" s="13" t="s">
        <v>80</v>
      </c>
      <c r="AW198" s="13" t="s">
        <v>33</v>
      </c>
      <c r="AX198" s="13" t="s">
        <v>72</v>
      </c>
      <c r="AY198" s="233" t="s">
        <v>127</v>
      </c>
    </row>
    <row r="199" spans="1:51" s="13" customFormat="1" ht="12">
      <c r="A199" s="13"/>
      <c r="B199" s="224"/>
      <c r="C199" s="225"/>
      <c r="D199" s="219" t="s">
        <v>138</v>
      </c>
      <c r="E199" s="226" t="s">
        <v>19</v>
      </c>
      <c r="F199" s="227" t="s">
        <v>963</v>
      </c>
      <c r="G199" s="225"/>
      <c r="H199" s="226" t="s">
        <v>19</v>
      </c>
      <c r="I199" s="228"/>
      <c r="J199" s="225"/>
      <c r="K199" s="225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138</v>
      </c>
      <c r="AU199" s="233" t="s">
        <v>82</v>
      </c>
      <c r="AV199" s="13" t="s">
        <v>80</v>
      </c>
      <c r="AW199" s="13" t="s">
        <v>33</v>
      </c>
      <c r="AX199" s="13" t="s">
        <v>72</v>
      </c>
      <c r="AY199" s="233" t="s">
        <v>127</v>
      </c>
    </row>
    <row r="200" spans="1:51" s="14" customFormat="1" ht="12">
      <c r="A200" s="14"/>
      <c r="B200" s="234"/>
      <c r="C200" s="235"/>
      <c r="D200" s="219" t="s">
        <v>138</v>
      </c>
      <c r="E200" s="236" t="s">
        <v>19</v>
      </c>
      <c r="F200" s="237" t="s">
        <v>1045</v>
      </c>
      <c r="G200" s="235"/>
      <c r="H200" s="238">
        <v>27.36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138</v>
      </c>
      <c r="AU200" s="244" t="s">
        <v>82</v>
      </c>
      <c r="AV200" s="14" t="s">
        <v>82</v>
      </c>
      <c r="AW200" s="14" t="s">
        <v>33</v>
      </c>
      <c r="AX200" s="14" t="s">
        <v>80</v>
      </c>
      <c r="AY200" s="244" t="s">
        <v>127</v>
      </c>
    </row>
    <row r="201" spans="1:65" s="2" customFormat="1" ht="16.5" customHeight="1">
      <c r="A201" s="40"/>
      <c r="B201" s="41"/>
      <c r="C201" s="206" t="s">
        <v>7</v>
      </c>
      <c r="D201" s="206" t="s">
        <v>129</v>
      </c>
      <c r="E201" s="207" t="s">
        <v>1046</v>
      </c>
      <c r="F201" s="208" t="s">
        <v>1047</v>
      </c>
      <c r="G201" s="209" t="s">
        <v>132</v>
      </c>
      <c r="H201" s="210">
        <v>32.832</v>
      </c>
      <c r="I201" s="211"/>
      <c r="J201" s="212">
        <f>ROUND(I201*H201,2)</f>
        <v>0</v>
      </c>
      <c r="K201" s="208" t="s">
        <v>133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0.00658</v>
      </c>
      <c r="R201" s="215">
        <f>Q201*H201</f>
        <v>0.21603456000000001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134</v>
      </c>
      <c r="AT201" s="217" t="s">
        <v>129</v>
      </c>
      <c r="AU201" s="217" t="s">
        <v>82</v>
      </c>
      <c r="AY201" s="19" t="s">
        <v>127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134</v>
      </c>
      <c r="BM201" s="217" t="s">
        <v>1048</v>
      </c>
    </row>
    <row r="202" spans="1:47" s="2" customFormat="1" ht="12">
      <c r="A202" s="40"/>
      <c r="B202" s="41"/>
      <c r="C202" s="42"/>
      <c r="D202" s="219" t="s">
        <v>136</v>
      </c>
      <c r="E202" s="42"/>
      <c r="F202" s="220" t="s">
        <v>1049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136</v>
      </c>
      <c r="AU202" s="19" t="s">
        <v>82</v>
      </c>
    </row>
    <row r="203" spans="1:51" s="13" customFormat="1" ht="12">
      <c r="A203" s="13"/>
      <c r="B203" s="224"/>
      <c r="C203" s="225"/>
      <c r="D203" s="219" t="s">
        <v>138</v>
      </c>
      <c r="E203" s="226" t="s">
        <v>19</v>
      </c>
      <c r="F203" s="227" t="s">
        <v>1015</v>
      </c>
      <c r="G203" s="225"/>
      <c r="H203" s="226" t="s">
        <v>19</v>
      </c>
      <c r="I203" s="228"/>
      <c r="J203" s="225"/>
      <c r="K203" s="225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138</v>
      </c>
      <c r="AU203" s="233" t="s">
        <v>82</v>
      </c>
      <c r="AV203" s="13" t="s">
        <v>80</v>
      </c>
      <c r="AW203" s="13" t="s">
        <v>33</v>
      </c>
      <c r="AX203" s="13" t="s">
        <v>72</v>
      </c>
      <c r="AY203" s="233" t="s">
        <v>127</v>
      </c>
    </row>
    <row r="204" spans="1:51" s="13" customFormat="1" ht="12">
      <c r="A204" s="13"/>
      <c r="B204" s="224"/>
      <c r="C204" s="225"/>
      <c r="D204" s="219" t="s">
        <v>138</v>
      </c>
      <c r="E204" s="226" t="s">
        <v>19</v>
      </c>
      <c r="F204" s="227" t="s">
        <v>963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138</v>
      </c>
      <c r="AU204" s="233" t="s">
        <v>82</v>
      </c>
      <c r="AV204" s="13" t="s">
        <v>80</v>
      </c>
      <c r="AW204" s="13" t="s">
        <v>33</v>
      </c>
      <c r="AX204" s="13" t="s">
        <v>72</v>
      </c>
      <c r="AY204" s="233" t="s">
        <v>127</v>
      </c>
    </row>
    <row r="205" spans="1:51" s="14" customFormat="1" ht="12">
      <c r="A205" s="14"/>
      <c r="B205" s="234"/>
      <c r="C205" s="235"/>
      <c r="D205" s="219" t="s">
        <v>138</v>
      </c>
      <c r="E205" s="236" t="s">
        <v>19</v>
      </c>
      <c r="F205" s="237" t="s">
        <v>1050</v>
      </c>
      <c r="G205" s="235"/>
      <c r="H205" s="238">
        <v>32.832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138</v>
      </c>
      <c r="AU205" s="244" t="s">
        <v>82</v>
      </c>
      <c r="AV205" s="14" t="s">
        <v>82</v>
      </c>
      <c r="AW205" s="14" t="s">
        <v>33</v>
      </c>
      <c r="AX205" s="14" t="s">
        <v>80</v>
      </c>
      <c r="AY205" s="244" t="s">
        <v>127</v>
      </c>
    </row>
    <row r="206" spans="1:65" s="2" customFormat="1" ht="16.5" customHeight="1">
      <c r="A206" s="40"/>
      <c r="B206" s="41"/>
      <c r="C206" s="206" t="s">
        <v>283</v>
      </c>
      <c r="D206" s="206" t="s">
        <v>129</v>
      </c>
      <c r="E206" s="207" t="s">
        <v>1051</v>
      </c>
      <c r="F206" s="208" t="s">
        <v>1052</v>
      </c>
      <c r="G206" s="209" t="s">
        <v>132</v>
      </c>
      <c r="H206" s="210">
        <v>32.832</v>
      </c>
      <c r="I206" s="211"/>
      <c r="J206" s="212">
        <f>ROUND(I206*H206,2)</f>
        <v>0</v>
      </c>
      <c r="K206" s="208" t="s">
        <v>133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134</v>
      </c>
      <c r="AT206" s="217" t="s">
        <v>129</v>
      </c>
      <c r="AU206" s="217" t="s">
        <v>82</v>
      </c>
      <c r="AY206" s="19" t="s">
        <v>127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134</v>
      </c>
      <c r="BM206" s="217" t="s">
        <v>1053</v>
      </c>
    </row>
    <row r="207" spans="1:47" s="2" customFormat="1" ht="12">
      <c r="A207" s="40"/>
      <c r="B207" s="41"/>
      <c r="C207" s="42"/>
      <c r="D207" s="219" t="s">
        <v>136</v>
      </c>
      <c r="E207" s="42"/>
      <c r="F207" s="220" t="s">
        <v>1054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136</v>
      </c>
      <c r="AU207" s="19" t="s">
        <v>82</v>
      </c>
    </row>
    <row r="208" spans="1:63" s="12" customFormat="1" ht="22.8" customHeight="1">
      <c r="A208" s="12"/>
      <c r="B208" s="190"/>
      <c r="C208" s="191"/>
      <c r="D208" s="192" t="s">
        <v>71</v>
      </c>
      <c r="E208" s="204" t="s">
        <v>155</v>
      </c>
      <c r="F208" s="204" t="s">
        <v>469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SUM(P209:P232)</f>
        <v>0</v>
      </c>
      <c r="Q208" s="198"/>
      <c r="R208" s="199">
        <f>SUM(R209:R232)</f>
        <v>13.044075</v>
      </c>
      <c r="S208" s="198"/>
      <c r="T208" s="200">
        <f>SUM(T209:T232)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1" t="s">
        <v>80</v>
      </c>
      <c r="AT208" s="202" t="s">
        <v>71</v>
      </c>
      <c r="AU208" s="202" t="s">
        <v>80</v>
      </c>
      <c r="AY208" s="201" t="s">
        <v>127</v>
      </c>
      <c r="BK208" s="203">
        <f>SUM(BK209:BK232)</f>
        <v>0</v>
      </c>
    </row>
    <row r="209" spans="1:65" s="2" customFormat="1" ht="21.75" customHeight="1">
      <c r="A209" s="40"/>
      <c r="B209" s="41"/>
      <c r="C209" s="206" t="s">
        <v>288</v>
      </c>
      <c r="D209" s="206" t="s">
        <v>129</v>
      </c>
      <c r="E209" s="207" t="s">
        <v>471</v>
      </c>
      <c r="F209" s="208" t="s">
        <v>472</v>
      </c>
      <c r="G209" s="209" t="s">
        <v>132</v>
      </c>
      <c r="H209" s="210">
        <v>16.3</v>
      </c>
      <c r="I209" s="211"/>
      <c r="J209" s="212">
        <f>ROUND(I209*H209,2)</f>
        <v>0</v>
      </c>
      <c r="K209" s="208" t="s">
        <v>133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0.115</v>
      </c>
      <c r="R209" s="215">
        <f>Q209*H209</f>
        <v>1.8745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134</v>
      </c>
      <c r="AT209" s="217" t="s">
        <v>129</v>
      </c>
      <c r="AU209" s="217" t="s">
        <v>82</v>
      </c>
      <c r="AY209" s="19" t="s">
        <v>127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134</v>
      </c>
      <c r="BM209" s="217" t="s">
        <v>1055</v>
      </c>
    </row>
    <row r="210" spans="1:47" s="2" customFormat="1" ht="12">
      <c r="A210" s="40"/>
      <c r="B210" s="41"/>
      <c r="C210" s="42"/>
      <c r="D210" s="219" t="s">
        <v>136</v>
      </c>
      <c r="E210" s="42"/>
      <c r="F210" s="220" t="s">
        <v>474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136</v>
      </c>
      <c r="AU210" s="19" t="s">
        <v>82</v>
      </c>
    </row>
    <row r="211" spans="1:47" s="2" customFormat="1" ht="12">
      <c r="A211" s="40"/>
      <c r="B211" s="41"/>
      <c r="C211" s="42"/>
      <c r="D211" s="219" t="s">
        <v>261</v>
      </c>
      <c r="E211" s="42"/>
      <c r="F211" s="266" t="s">
        <v>475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261</v>
      </c>
      <c r="AU211" s="19" t="s">
        <v>82</v>
      </c>
    </row>
    <row r="212" spans="1:51" s="13" customFormat="1" ht="12">
      <c r="A212" s="13"/>
      <c r="B212" s="224"/>
      <c r="C212" s="225"/>
      <c r="D212" s="219" t="s">
        <v>138</v>
      </c>
      <c r="E212" s="226" t="s">
        <v>19</v>
      </c>
      <c r="F212" s="227" t="s">
        <v>962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138</v>
      </c>
      <c r="AU212" s="233" t="s">
        <v>82</v>
      </c>
      <c r="AV212" s="13" t="s">
        <v>80</v>
      </c>
      <c r="AW212" s="13" t="s">
        <v>33</v>
      </c>
      <c r="AX212" s="13" t="s">
        <v>72</v>
      </c>
      <c r="AY212" s="233" t="s">
        <v>127</v>
      </c>
    </row>
    <row r="213" spans="1:51" s="13" customFormat="1" ht="12">
      <c r="A213" s="13"/>
      <c r="B213" s="224"/>
      <c r="C213" s="225"/>
      <c r="D213" s="219" t="s">
        <v>138</v>
      </c>
      <c r="E213" s="226" t="s">
        <v>19</v>
      </c>
      <c r="F213" s="227" t="s">
        <v>963</v>
      </c>
      <c r="G213" s="225"/>
      <c r="H213" s="226" t="s">
        <v>19</v>
      </c>
      <c r="I213" s="228"/>
      <c r="J213" s="225"/>
      <c r="K213" s="225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138</v>
      </c>
      <c r="AU213" s="233" t="s">
        <v>82</v>
      </c>
      <c r="AV213" s="13" t="s">
        <v>80</v>
      </c>
      <c r="AW213" s="13" t="s">
        <v>33</v>
      </c>
      <c r="AX213" s="13" t="s">
        <v>72</v>
      </c>
      <c r="AY213" s="233" t="s">
        <v>127</v>
      </c>
    </row>
    <row r="214" spans="1:51" s="14" customFormat="1" ht="12">
      <c r="A214" s="14"/>
      <c r="B214" s="234"/>
      <c r="C214" s="235"/>
      <c r="D214" s="219" t="s">
        <v>138</v>
      </c>
      <c r="E214" s="236" t="s">
        <v>19</v>
      </c>
      <c r="F214" s="237" t="s">
        <v>1056</v>
      </c>
      <c r="G214" s="235"/>
      <c r="H214" s="238">
        <v>16.3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138</v>
      </c>
      <c r="AU214" s="244" t="s">
        <v>82</v>
      </c>
      <c r="AV214" s="14" t="s">
        <v>82</v>
      </c>
      <c r="AW214" s="14" t="s">
        <v>33</v>
      </c>
      <c r="AX214" s="14" t="s">
        <v>80</v>
      </c>
      <c r="AY214" s="244" t="s">
        <v>127</v>
      </c>
    </row>
    <row r="215" spans="1:65" s="2" customFormat="1" ht="16.5" customHeight="1">
      <c r="A215" s="40"/>
      <c r="B215" s="41"/>
      <c r="C215" s="206" t="s">
        <v>295</v>
      </c>
      <c r="D215" s="206" t="s">
        <v>129</v>
      </c>
      <c r="E215" s="207" t="s">
        <v>501</v>
      </c>
      <c r="F215" s="208" t="s">
        <v>502</v>
      </c>
      <c r="G215" s="209" t="s">
        <v>132</v>
      </c>
      <c r="H215" s="210">
        <v>16.3</v>
      </c>
      <c r="I215" s="211"/>
      <c r="J215" s="212">
        <f>ROUND(I215*H215,2)</f>
        <v>0</v>
      </c>
      <c r="K215" s="208" t="s">
        <v>133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0.48574</v>
      </c>
      <c r="R215" s="215">
        <f>Q215*H215</f>
        <v>7.917562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134</v>
      </c>
      <c r="AT215" s="217" t="s">
        <v>129</v>
      </c>
      <c r="AU215" s="217" t="s">
        <v>82</v>
      </c>
      <c r="AY215" s="19" t="s">
        <v>127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134</v>
      </c>
      <c r="BM215" s="217" t="s">
        <v>1057</v>
      </c>
    </row>
    <row r="216" spans="1:47" s="2" customFormat="1" ht="12">
      <c r="A216" s="40"/>
      <c r="B216" s="41"/>
      <c r="C216" s="42"/>
      <c r="D216" s="219" t="s">
        <v>136</v>
      </c>
      <c r="E216" s="42"/>
      <c r="F216" s="220" t="s">
        <v>504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136</v>
      </c>
      <c r="AU216" s="19" t="s">
        <v>82</v>
      </c>
    </row>
    <row r="217" spans="1:47" s="2" customFormat="1" ht="12">
      <c r="A217" s="40"/>
      <c r="B217" s="41"/>
      <c r="C217" s="42"/>
      <c r="D217" s="219" t="s">
        <v>261</v>
      </c>
      <c r="E217" s="42"/>
      <c r="F217" s="266" t="s">
        <v>505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261</v>
      </c>
      <c r="AU217" s="19" t="s">
        <v>82</v>
      </c>
    </row>
    <row r="218" spans="1:51" s="13" customFormat="1" ht="12">
      <c r="A218" s="13"/>
      <c r="B218" s="224"/>
      <c r="C218" s="225"/>
      <c r="D218" s="219" t="s">
        <v>138</v>
      </c>
      <c r="E218" s="226" t="s">
        <v>19</v>
      </c>
      <c r="F218" s="227" t="s">
        <v>962</v>
      </c>
      <c r="G218" s="225"/>
      <c r="H218" s="226" t="s">
        <v>19</v>
      </c>
      <c r="I218" s="228"/>
      <c r="J218" s="225"/>
      <c r="K218" s="225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138</v>
      </c>
      <c r="AU218" s="233" t="s">
        <v>82</v>
      </c>
      <c r="AV218" s="13" t="s">
        <v>80</v>
      </c>
      <c r="AW218" s="13" t="s">
        <v>33</v>
      </c>
      <c r="AX218" s="13" t="s">
        <v>72</v>
      </c>
      <c r="AY218" s="233" t="s">
        <v>127</v>
      </c>
    </row>
    <row r="219" spans="1:51" s="13" customFormat="1" ht="12">
      <c r="A219" s="13"/>
      <c r="B219" s="224"/>
      <c r="C219" s="225"/>
      <c r="D219" s="219" t="s">
        <v>138</v>
      </c>
      <c r="E219" s="226" t="s">
        <v>19</v>
      </c>
      <c r="F219" s="227" t="s">
        <v>963</v>
      </c>
      <c r="G219" s="225"/>
      <c r="H219" s="226" t="s">
        <v>19</v>
      </c>
      <c r="I219" s="228"/>
      <c r="J219" s="225"/>
      <c r="K219" s="225"/>
      <c r="L219" s="229"/>
      <c r="M219" s="230"/>
      <c r="N219" s="231"/>
      <c r="O219" s="231"/>
      <c r="P219" s="231"/>
      <c r="Q219" s="231"/>
      <c r="R219" s="231"/>
      <c r="S219" s="231"/>
      <c r="T219" s="23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3" t="s">
        <v>138</v>
      </c>
      <c r="AU219" s="233" t="s">
        <v>82</v>
      </c>
      <c r="AV219" s="13" t="s">
        <v>80</v>
      </c>
      <c r="AW219" s="13" t="s">
        <v>33</v>
      </c>
      <c r="AX219" s="13" t="s">
        <v>72</v>
      </c>
      <c r="AY219" s="233" t="s">
        <v>127</v>
      </c>
    </row>
    <row r="220" spans="1:51" s="14" customFormat="1" ht="12">
      <c r="A220" s="14"/>
      <c r="B220" s="234"/>
      <c r="C220" s="235"/>
      <c r="D220" s="219" t="s">
        <v>138</v>
      </c>
      <c r="E220" s="236" t="s">
        <v>19</v>
      </c>
      <c r="F220" s="237" t="s">
        <v>1056</v>
      </c>
      <c r="G220" s="235"/>
      <c r="H220" s="238">
        <v>16.3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138</v>
      </c>
      <c r="AU220" s="244" t="s">
        <v>82</v>
      </c>
      <c r="AV220" s="14" t="s">
        <v>82</v>
      </c>
      <c r="AW220" s="14" t="s">
        <v>33</v>
      </c>
      <c r="AX220" s="14" t="s">
        <v>80</v>
      </c>
      <c r="AY220" s="244" t="s">
        <v>127</v>
      </c>
    </row>
    <row r="221" spans="1:65" s="2" customFormat="1" ht="12">
      <c r="A221" s="40"/>
      <c r="B221" s="41"/>
      <c r="C221" s="206" t="s">
        <v>304</v>
      </c>
      <c r="D221" s="206" t="s">
        <v>129</v>
      </c>
      <c r="E221" s="207" t="s">
        <v>531</v>
      </c>
      <c r="F221" s="208" t="s">
        <v>532</v>
      </c>
      <c r="G221" s="209" t="s">
        <v>132</v>
      </c>
      <c r="H221" s="210">
        <v>16.3</v>
      </c>
      <c r="I221" s="211"/>
      <c r="J221" s="212">
        <f>ROUND(I221*H221,2)</f>
        <v>0</v>
      </c>
      <c r="K221" s="208" t="s">
        <v>133</v>
      </c>
      <c r="L221" s="46"/>
      <c r="M221" s="213" t="s">
        <v>19</v>
      </c>
      <c r="N221" s="214" t="s">
        <v>43</v>
      </c>
      <c r="O221" s="86"/>
      <c r="P221" s="215">
        <f>O221*H221</f>
        <v>0</v>
      </c>
      <c r="Q221" s="215">
        <v>0.08425</v>
      </c>
      <c r="R221" s="215">
        <f>Q221*H221</f>
        <v>1.3732750000000002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134</v>
      </c>
      <c r="AT221" s="217" t="s">
        <v>129</v>
      </c>
      <c r="AU221" s="217" t="s">
        <v>82</v>
      </c>
      <c r="AY221" s="19" t="s">
        <v>127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80</v>
      </c>
      <c r="BK221" s="218">
        <f>ROUND(I221*H221,2)</f>
        <v>0</v>
      </c>
      <c r="BL221" s="19" t="s">
        <v>134</v>
      </c>
      <c r="BM221" s="217" t="s">
        <v>1058</v>
      </c>
    </row>
    <row r="222" spans="1:47" s="2" customFormat="1" ht="12">
      <c r="A222" s="40"/>
      <c r="B222" s="41"/>
      <c r="C222" s="42"/>
      <c r="D222" s="219" t="s">
        <v>136</v>
      </c>
      <c r="E222" s="42"/>
      <c r="F222" s="220" t="s">
        <v>534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136</v>
      </c>
      <c r="AU222" s="19" t="s">
        <v>82</v>
      </c>
    </row>
    <row r="223" spans="1:51" s="13" customFormat="1" ht="12">
      <c r="A223" s="13"/>
      <c r="B223" s="224"/>
      <c r="C223" s="225"/>
      <c r="D223" s="219" t="s">
        <v>138</v>
      </c>
      <c r="E223" s="226" t="s">
        <v>19</v>
      </c>
      <c r="F223" s="227" t="s">
        <v>962</v>
      </c>
      <c r="G223" s="225"/>
      <c r="H223" s="226" t="s">
        <v>19</v>
      </c>
      <c r="I223" s="228"/>
      <c r="J223" s="225"/>
      <c r="K223" s="225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138</v>
      </c>
      <c r="AU223" s="233" t="s">
        <v>82</v>
      </c>
      <c r="AV223" s="13" t="s">
        <v>80</v>
      </c>
      <c r="AW223" s="13" t="s">
        <v>33</v>
      </c>
      <c r="AX223" s="13" t="s">
        <v>72</v>
      </c>
      <c r="AY223" s="233" t="s">
        <v>127</v>
      </c>
    </row>
    <row r="224" spans="1:51" s="13" customFormat="1" ht="12">
      <c r="A224" s="13"/>
      <c r="B224" s="224"/>
      <c r="C224" s="225"/>
      <c r="D224" s="219" t="s">
        <v>138</v>
      </c>
      <c r="E224" s="226" t="s">
        <v>19</v>
      </c>
      <c r="F224" s="227" t="s">
        <v>963</v>
      </c>
      <c r="G224" s="225"/>
      <c r="H224" s="226" t="s">
        <v>19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138</v>
      </c>
      <c r="AU224" s="233" t="s">
        <v>82</v>
      </c>
      <c r="AV224" s="13" t="s">
        <v>80</v>
      </c>
      <c r="AW224" s="13" t="s">
        <v>33</v>
      </c>
      <c r="AX224" s="13" t="s">
        <v>72</v>
      </c>
      <c r="AY224" s="233" t="s">
        <v>127</v>
      </c>
    </row>
    <row r="225" spans="1:51" s="14" customFormat="1" ht="12">
      <c r="A225" s="14"/>
      <c r="B225" s="234"/>
      <c r="C225" s="235"/>
      <c r="D225" s="219" t="s">
        <v>138</v>
      </c>
      <c r="E225" s="236" t="s">
        <v>19</v>
      </c>
      <c r="F225" s="237" t="s">
        <v>1056</v>
      </c>
      <c r="G225" s="235"/>
      <c r="H225" s="238">
        <v>16.3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138</v>
      </c>
      <c r="AU225" s="244" t="s">
        <v>82</v>
      </c>
      <c r="AV225" s="14" t="s">
        <v>82</v>
      </c>
      <c r="AW225" s="14" t="s">
        <v>33</v>
      </c>
      <c r="AX225" s="14" t="s">
        <v>80</v>
      </c>
      <c r="AY225" s="244" t="s">
        <v>127</v>
      </c>
    </row>
    <row r="226" spans="1:65" s="2" customFormat="1" ht="16.5" customHeight="1">
      <c r="A226" s="40"/>
      <c r="B226" s="41"/>
      <c r="C226" s="256" t="s">
        <v>310</v>
      </c>
      <c r="D226" s="256" t="s">
        <v>230</v>
      </c>
      <c r="E226" s="257" t="s">
        <v>536</v>
      </c>
      <c r="F226" s="258" t="s">
        <v>537</v>
      </c>
      <c r="G226" s="259" t="s">
        <v>132</v>
      </c>
      <c r="H226" s="260">
        <v>16.626</v>
      </c>
      <c r="I226" s="261"/>
      <c r="J226" s="262">
        <f>ROUND(I226*H226,2)</f>
        <v>0</v>
      </c>
      <c r="K226" s="258" t="s">
        <v>133</v>
      </c>
      <c r="L226" s="263"/>
      <c r="M226" s="264" t="s">
        <v>19</v>
      </c>
      <c r="N226" s="265" t="s">
        <v>43</v>
      </c>
      <c r="O226" s="86"/>
      <c r="P226" s="215">
        <f>O226*H226</f>
        <v>0</v>
      </c>
      <c r="Q226" s="215">
        <v>0.113</v>
      </c>
      <c r="R226" s="215">
        <f>Q226*H226</f>
        <v>1.8787380000000002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176</v>
      </c>
      <c r="AT226" s="217" t="s">
        <v>230</v>
      </c>
      <c r="AU226" s="217" t="s">
        <v>82</v>
      </c>
      <c r="AY226" s="19" t="s">
        <v>127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134</v>
      </c>
      <c r="BM226" s="217" t="s">
        <v>1059</v>
      </c>
    </row>
    <row r="227" spans="1:47" s="2" customFormat="1" ht="12">
      <c r="A227" s="40"/>
      <c r="B227" s="41"/>
      <c r="C227" s="42"/>
      <c r="D227" s="219" t="s">
        <v>136</v>
      </c>
      <c r="E227" s="42"/>
      <c r="F227" s="220" t="s">
        <v>537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136</v>
      </c>
      <c r="AU227" s="19" t="s">
        <v>82</v>
      </c>
    </row>
    <row r="228" spans="1:51" s="13" customFormat="1" ht="12">
      <c r="A228" s="13"/>
      <c r="B228" s="224"/>
      <c r="C228" s="225"/>
      <c r="D228" s="219" t="s">
        <v>138</v>
      </c>
      <c r="E228" s="226" t="s">
        <v>19</v>
      </c>
      <c r="F228" s="227" t="s">
        <v>962</v>
      </c>
      <c r="G228" s="225"/>
      <c r="H228" s="226" t="s">
        <v>19</v>
      </c>
      <c r="I228" s="228"/>
      <c r="J228" s="225"/>
      <c r="K228" s="225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138</v>
      </c>
      <c r="AU228" s="233" t="s">
        <v>82</v>
      </c>
      <c r="AV228" s="13" t="s">
        <v>80</v>
      </c>
      <c r="AW228" s="13" t="s">
        <v>33</v>
      </c>
      <c r="AX228" s="13" t="s">
        <v>72</v>
      </c>
      <c r="AY228" s="233" t="s">
        <v>127</v>
      </c>
    </row>
    <row r="229" spans="1:51" s="13" customFormat="1" ht="12">
      <c r="A229" s="13"/>
      <c r="B229" s="224"/>
      <c r="C229" s="225"/>
      <c r="D229" s="219" t="s">
        <v>138</v>
      </c>
      <c r="E229" s="226" t="s">
        <v>19</v>
      </c>
      <c r="F229" s="227" t="s">
        <v>963</v>
      </c>
      <c r="G229" s="225"/>
      <c r="H229" s="226" t="s">
        <v>19</v>
      </c>
      <c r="I229" s="228"/>
      <c r="J229" s="225"/>
      <c r="K229" s="225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138</v>
      </c>
      <c r="AU229" s="233" t="s">
        <v>82</v>
      </c>
      <c r="AV229" s="13" t="s">
        <v>80</v>
      </c>
      <c r="AW229" s="13" t="s">
        <v>33</v>
      </c>
      <c r="AX229" s="13" t="s">
        <v>72</v>
      </c>
      <c r="AY229" s="233" t="s">
        <v>127</v>
      </c>
    </row>
    <row r="230" spans="1:51" s="14" customFormat="1" ht="12">
      <c r="A230" s="14"/>
      <c r="B230" s="234"/>
      <c r="C230" s="235"/>
      <c r="D230" s="219" t="s">
        <v>138</v>
      </c>
      <c r="E230" s="236" t="s">
        <v>19</v>
      </c>
      <c r="F230" s="237" t="s">
        <v>1056</v>
      </c>
      <c r="G230" s="235"/>
      <c r="H230" s="238">
        <v>16.3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138</v>
      </c>
      <c r="AU230" s="244" t="s">
        <v>82</v>
      </c>
      <c r="AV230" s="14" t="s">
        <v>82</v>
      </c>
      <c r="AW230" s="14" t="s">
        <v>33</v>
      </c>
      <c r="AX230" s="14" t="s">
        <v>72</v>
      </c>
      <c r="AY230" s="244" t="s">
        <v>127</v>
      </c>
    </row>
    <row r="231" spans="1:51" s="14" customFormat="1" ht="12">
      <c r="A231" s="14"/>
      <c r="B231" s="234"/>
      <c r="C231" s="235"/>
      <c r="D231" s="219" t="s">
        <v>138</v>
      </c>
      <c r="E231" s="236" t="s">
        <v>19</v>
      </c>
      <c r="F231" s="237" t="s">
        <v>1060</v>
      </c>
      <c r="G231" s="235"/>
      <c r="H231" s="238">
        <v>0.326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138</v>
      </c>
      <c r="AU231" s="244" t="s">
        <v>82</v>
      </c>
      <c r="AV231" s="14" t="s">
        <v>82</v>
      </c>
      <c r="AW231" s="14" t="s">
        <v>33</v>
      </c>
      <c r="AX231" s="14" t="s">
        <v>72</v>
      </c>
      <c r="AY231" s="244" t="s">
        <v>127</v>
      </c>
    </row>
    <row r="232" spans="1:51" s="15" customFormat="1" ht="12">
      <c r="A232" s="15"/>
      <c r="B232" s="245"/>
      <c r="C232" s="246"/>
      <c r="D232" s="219" t="s">
        <v>138</v>
      </c>
      <c r="E232" s="247" t="s">
        <v>19</v>
      </c>
      <c r="F232" s="248" t="s">
        <v>175</v>
      </c>
      <c r="G232" s="246"/>
      <c r="H232" s="249">
        <v>16.626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138</v>
      </c>
      <c r="AU232" s="255" t="s">
        <v>82</v>
      </c>
      <c r="AV232" s="15" t="s">
        <v>134</v>
      </c>
      <c r="AW232" s="15" t="s">
        <v>33</v>
      </c>
      <c r="AX232" s="15" t="s">
        <v>80</v>
      </c>
      <c r="AY232" s="255" t="s">
        <v>127</v>
      </c>
    </row>
    <row r="233" spans="1:63" s="12" customFormat="1" ht="22.8" customHeight="1">
      <c r="A233" s="12"/>
      <c r="B233" s="190"/>
      <c r="C233" s="191"/>
      <c r="D233" s="192" t="s">
        <v>71</v>
      </c>
      <c r="E233" s="204" t="s">
        <v>185</v>
      </c>
      <c r="F233" s="204" t="s">
        <v>563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SUM(P234:P262)</f>
        <v>0</v>
      </c>
      <c r="Q233" s="198"/>
      <c r="R233" s="199">
        <f>SUM(R234:R262)</f>
        <v>1.52718786</v>
      </c>
      <c r="S233" s="198"/>
      <c r="T233" s="200">
        <f>SUM(T234:T262)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80</v>
      </c>
      <c r="AT233" s="202" t="s">
        <v>71</v>
      </c>
      <c r="AU233" s="202" t="s">
        <v>80</v>
      </c>
      <c r="AY233" s="201" t="s">
        <v>127</v>
      </c>
      <c r="BK233" s="203">
        <f>SUM(BK234:BK262)</f>
        <v>0</v>
      </c>
    </row>
    <row r="234" spans="1:65" s="2" customFormat="1" ht="33" customHeight="1">
      <c r="A234" s="40"/>
      <c r="B234" s="41"/>
      <c r="C234" s="206" t="s">
        <v>315</v>
      </c>
      <c r="D234" s="206" t="s">
        <v>129</v>
      </c>
      <c r="E234" s="207" t="s">
        <v>565</v>
      </c>
      <c r="F234" s="208" t="s">
        <v>566</v>
      </c>
      <c r="G234" s="209" t="s">
        <v>158</v>
      </c>
      <c r="H234" s="210">
        <v>6.385</v>
      </c>
      <c r="I234" s="211"/>
      <c r="J234" s="212">
        <f>ROUND(I234*H234,2)</f>
        <v>0</v>
      </c>
      <c r="K234" s="208" t="s">
        <v>133</v>
      </c>
      <c r="L234" s="46"/>
      <c r="M234" s="213" t="s">
        <v>19</v>
      </c>
      <c r="N234" s="214" t="s">
        <v>43</v>
      </c>
      <c r="O234" s="86"/>
      <c r="P234" s="215">
        <f>O234*H234</f>
        <v>0</v>
      </c>
      <c r="Q234" s="215">
        <v>0.1295</v>
      </c>
      <c r="R234" s="215">
        <f>Q234*H234</f>
        <v>0.8268575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134</v>
      </c>
      <c r="AT234" s="217" t="s">
        <v>129</v>
      </c>
      <c r="AU234" s="217" t="s">
        <v>82</v>
      </c>
      <c r="AY234" s="19" t="s">
        <v>127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80</v>
      </c>
      <c r="BK234" s="218">
        <f>ROUND(I234*H234,2)</f>
        <v>0</v>
      </c>
      <c r="BL234" s="19" t="s">
        <v>134</v>
      </c>
      <c r="BM234" s="217" t="s">
        <v>1061</v>
      </c>
    </row>
    <row r="235" spans="1:47" s="2" customFormat="1" ht="12">
      <c r="A235" s="40"/>
      <c r="B235" s="41"/>
      <c r="C235" s="42"/>
      <c r="D235" s="219" t="s">
        <v>136</v>
      </c>
      <c r="E235" s="42"/>
      <c r="F235" s="220" t="s">
        <v>568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136</v>
      </c>
      <c r="AU235" s="19" t="s">
        <v>82</v>
      </c>
    </row>
    <row r="236" spans="1:51" s="13" customFormat="1" ht="12">
      <c r="A236" s="13"/>
      <c r="B236" s="224"/>
      <c r="C236" s="225"/>
      <c r="D236" s="219" t="s">
        <v>138</v>
      </c>
      <c r="E236" s="226" t="s">
        <v>19</v>
      </c>
      <c r="F236" s="227" t="s">
        <v>962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138</v>
      </c>
      <c r="AU236" s="233" t="s">
        <v>82</v>
      </c>
      <c r="AV236" s="13" t="s">
        <v>80</v>
      </c>
      <c r="AW236" s="13" t="s">
        <v>33</v>
      </c>
      <c r="AX236" s="13" t="s">
        <v>72</v>
      </c>
      <c r="AY236" s="233" t="s">
        <v>127</v>
      </c>
    </row>
    <row r="237" spans="1:51" s="14" customFormat="1" ht="12">
      <c r="A237" s="14"/>
      <c r="B237" s="234"/>
      <c r="C237" s="235"/>
      <c r="D237" s="219" t="s">
        <v>138</v>
      </c>
      <c r="E237" s="236" t="s">
        <v>19</v>
      </c>
      <c r="F237" s="237" t="s">
        <v>1062</v>
      </c>
      <c r="G237" s="235"/>
      <c r="H237" s="238">
        <v>6.385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138</v>
      </c>
      <c r="AU237" s="244" t="s">
        <v>82</v>
      </c>
      <c r="AV237" s="14" t="s">
        <v>82</v>
      </c>
      <c r="AW237" s="14" t="s">
        <v>33</v>
      </c>
      <c r="AX237" s="14" t="s">
        <v>80</v>
      </c>
      <c r="AY237" s="244" t="s">
        <v>127</v>
      </c>
    </row>
    <row r="238" spans="1:65" s="2" customFormat="1" ht="16.5" customHeight="1">
      <c r="A238" s="40"/>
      <c r="B238" s="41"/>
      <c r="C238" s="256" t="s">
        <v>322</v>
      </c>
      <c r="D238" s="256" t="s">
        <v>230</v>
      </c>
      <c r="E238" s="257" t="s">
        <v>571</v>
      </c>
      <c r="F238" s="258" t="s">
        <v>572</v>
      </c>
      <c r="G238" s="259" t="s">
        <v>158</v>
      </c>
      <c r="H238" s="260">
        <v>6.513</v>
      </c>
      <c r="I238" s="261"/>
      <c r="J238" s="262">
        <f>ROUND(I238*H238,2)</f>
        <v>0</v>
      </c>
      <c r="K238" s="258" t="s">
        <v>133</v>
      </c>
      <c r="L238" s="263"/>
      <c r="M238" s="264" t="s">
        <v>19</v>
      </c>
      <c r="N238" s="265" t="s">
        <v>43</v>
      </c>
      <c r="O238" s="86"/>
      <c r="P238" s="215">
        <f>O238*H238</f>
        <v>0</v>
      </c>
      <c r="Q238" s="215">
        <v>0.05612</v>
      </c>
      <c r="R238" s="215">
        <f>Q238*H238</f>
        <v>0.36550956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176</v>
      </c>
      <c r="AT238" s="217" t="s">
        <v>230</v>
      </c>
      <c r="AU238" s="217" t="s">
        <v>82</v>
      </c>
      <c r="AY238" s="19" t="s">
        <v>127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134</v>
      </c>
      <c r="BM238" s="217" t="s">
        <v>1063</v>
      </c>
    </row>
    <row r="239" spans="1:47" s="2" customFormat="1" ht="12">
      <c r="A239" s="40"/>
      <c r="B239" s="41"/>
      <c r="C239" s="42"/>
      <c r="D239" s="219" t="s">
        <v>136</v>
      </c>
      <c r="E239" s="42"/>
      <c r="F239" s="220" t="s">
        <v>572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136</v>
      </c>
      <c r="AU239" s="19" t="s">
        <v>82</v>
      </c>
    </row>
    <row r="240" spans="1:51" s="13" customFormat="1" ht="12">
      <c r="A240" s="13"/>
      <c r="B240" s="224"/>
      <c r="C240" s="225"/>
      <c r="D240" s="219" t="s">
        <v>138</v>
      </c>
      <c r="E240" s="226" t="s">
        <v>19</v>
      </c>
      <c r="F240" s="227" t="s">
        <v>962</v>
      </c>
      <c r="G240" s="225"/>
      <c r="H240" s="226" t="s">
        <v>19</v>
      </c>
      <c r="I240" s="228"/>
      <c r="J240" s="225"/>
      <c r="K240" s="225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138</v>
      </c>
      <c r="AU240" s="233" t="s">
        <v>82</v>
      </c>
      <c r="AV240" s="13" t="s">
        <v>80</v>
      </c>
      <c r="AW240" s="13" t="s">
        <v>33</v>
      </c>
      <c r="AX240" s="13" t="s">
        <v>72</v>
      </c>
      <c r="AY240" s="233" t="s">
        <v>127</v>
      </c>
    </row>
    <row r="241" spans="1:51" s="14" customFormat="1" ht="12">
      <c r="A241" s="14"/>
      <c r="B241" s="234"/>
      <c r="C241" s="235"/>
      <c r="D241" s="219" t="s">
        <v>138</v>
      </c>
      <c r="E241" s="236" t="s">
        <v>19</v>
      </c>
      <c r="F241" s="237" t="s">
        <v>1064</v>
      </c>
      <c r="G241" s="235"/>
      <c r="H241" s="238">
        <v>6.513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138</v>
      </c>
      <c r="AU241" s="244" t="s">
        <v>82</v>
      </c>
      <c r="AV241" s="14" t="s">
        <v>82</v>
      </c>
      <c r="AW241" s="14" t="s">
        <v>33</v>
      </c>
      <c r="AX241" s="14" t="s">
        <v>80</v>
      </c>
      <c r="AY241" s="244" t="s">
        <v>127</v>
      </c>
    </row>
    <row r="242" spans="1:65" s="2" customFormat="1" ht="12">
      <c r="A242" s="40"/>
      <c r="B242" s="41"/>
      <c r="C242" s="206" t="s">
        <v>328</v>
      </c>
      <c r="D242" s="206" t="s">
        <v>129</v>
      </c>
      <c r="E242" s="207" t="s">
        <v>576</v>
      </c>
      <c r="F242" s="208" t="s">
        <v>577</v>
      </c>
      <c r="G242" s="209" t="s">
        <v>179</v>
      </c>
      <c r="H242" s="210">
        <v>0.08</v>
      </c>
      <c r="I242" s="211"/>
      <c r="J242" s="212">
        <f>ROUND(I242*H242,2)</f>
        <v>0</v>
      </c>
      <c r="K242" s="208" t="s">
        <v>133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2.25634</v>
      </c>
      <c r="R242" s="215">
        <f>Q242*H242</f>
        <v>0.18050719999999998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134</v>
      </c>
      <c r="AT242" s="217" t="s">
        <v>129</v>
      </c>
      <c r="AU242" s="217" t="s">
        <v>82</v>
      </c>
      <c r="AY242" s="19" t="s">
        <v>127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134</v>
      </c>
      <c r="BM242" s="217" t="s">
        <v>1065</v>
      </c>
    </row>
    <row r="243" spans="1:47" s="2" customFormat="1" ht="12">
      <c r="A243" s="40"/>
      <c r="B243" s="41"/>
      <c r="C243" s="42"/>
      <c r="D243" s="219" t="s">
        <v>136</v>
      </c>
      <c r="E243" s="42"/>
      <c r="F243" s="220" t="s">
        <v>579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136</v>
      </c>
      <c r="AU243" s="19" t="s">
        <v>82</v>
      </c>
    </row>
    <row r="244" spans="1:51" s="13" customFormat="1" ht="12">
      <c r="A244" s="13"/>
      <c r="B244" s="224"/>
      <c r="C244" s="225"/>
      <c r="D244" s="219" t="s">
        <v>138</v>
      </c>
      <c r="E244" s="226" t="s">
        <v>19</v>
      </c>
      <c r="F244" s="227" t="s">
        <v>962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138</v>
      </c>
      <c r="AU244" s="233" t="s">
        <v>82</v>
      </c>
      <c r="AV244" s="13" t="s">
        <v>80</v>
      </c>
      <c r="AW244" s="13" t="s">
        <v>33</v>
      </c>
      <c r="AX244" s="13" t="s">
        <v>72</v>
      </c>
      <c r="AY244" s="233" t="s">
        <v>127</v>
      </c>
    </row>
    <row r="245" spans="1:51" s="14" customFormat="1" ht="12">
      <c r="A245" s="14"/>
      <c r="B245" s="234"/>
      <c r="C245" s="235"/>
      <c r="D245" s="219" t="s">
        <v>138</v>
      </c>
      <c r="E245" s="236" t="s">
        <v>19</v>
      </c>
      <c r="F245" s="237" t="s">
        <v>1066</v>
      </c>
      <c r="G245" s="235"/>
      <c r="H245" s="238">
        <v>0.08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138</v>
      </c>
      <c r="AU245" s="244" t="s">
        <v>82</v>
      </c>
      <c r="AV245" s="14" t="s">
        <v>82</v>
      </c>
      <c r="AW245" s="14" t="s">
        <v>33</v>
      </c>
      <c r="AX245" s="14" t="s">
        <v>80</v>
      </c>
      <c r="AY245" s="244" t="s">
        <v>127</v>
      </c>
    </row>
    <row r="246" spans="1:65" s="2" customFormat="1" ht="12">
      <c r="A246" s="40"/>
      <c r="B246" s="41"/>
      <c r="C246" s="206" t="s">
        <v>333</v>
      </c>
      <c r="D246" s="206" t="s">
        <v>129</v>
      </c>
      <c r="E246" s="207" t="s">
        <v>1067</v>
      </c>
      <c r="F246" s="208" t="s">
        <v>1068</v>
      </c>
      <c r="G246" s="209" t="s">
        <v>158</v>
      </c>
      <c r="H246" s="210">
        <v>56</v>
      </c>
      <c r="I246" s="211"/>
      <c r="J246" s="212">
        <f>ROUND(I246*H246,2)</f>
        <v>0</v>
      </c>
      <c r="K246" s="208" t="s">
        <v>19</v>
      </c>
      <c r="L246" s="46"/>
      <c r="M246" s="213" t="s">
        <v>19</v>
      </c>
      <c r="N246" s="214" t="s">
        <v>43</v>
      </c>
      <c r="O246" s="86"/>
      <c r="P246" s="215">
        <f>O246*H246</f>
        <v>0</v>
      </c>
      <c r="Q246" s="215">
        <v>0.0015</v>
      </c>
      <c r="R246" s="215">
        <f>Q246*H246</f>
        <v>0.084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134</v>
      </c>
      <c r="AT246" s="217" t="s">
        <v>129</v>
      </c>
      <c r="AU246" s="217" t="s">
        <v>82</v>
      </c>
      <c r="AY246" s="19" t="s">
        <v>127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80</v>
      </c>
      <c r="BK246" s="218">
        <f>ROUND(I246*H246,2)</f>
        <v>0</v>
      </c>
      <c r="BL246" s="19" t="s">
        <v>134</v>
      </c>
      <c r="BM246" s="217" t="s">
        <v>1069</v>
      </c>
    </row>
    <row r="247" spans="1:47" s="2" customFormat="1" ht="12">
      <c r="A247" s="40"/>
      <c r="B247" s="41"/>
      <c r="C247" s="42"/>
      <c r="D247" s="219" t="s">
        <v>136</v>
      </c>
      <c r="E247" s="42"/>
      <c r="F247" s="220" t="s">
        <v>1068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136</v>
      </c>
      <c r="AU247" s="19" t="s">
        <v>82</v>
      </c>
    </row>
    <row r="248" spans="1:51" s="13" customFormat="1" ht="12">
      <c r="A248" s="13"/>
      <c r="B248" s="224"/>
      <c r="C248" s="225"/>
      <c r="D248" s="219" t="s">
        <v>138</v>
      </c>
      <c r="E248" s="226" t="s">
        <v>19</v>
      </c>
      <c r="F248" s="227" t="s">
        <v>1070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138</v>
      </c>
      <c r="AU248" s="233" t="s">
        <v>82</v>
      </c>
      <c r="AV248" s="13" t="s">
        <v>80</v>
      </c>
      <c r="AW248" s="13" t="s">
        <v>33</v>
      </c>
      <c r="AX248" s="13" t="s">
        <v>72</v>
      </c>
      <c r="AY248" s="233" t="s">
        <v>127</v>
      </c>
    </row>
    <row r="249" spans="1:51" s="14" customFormat="1" ht="12">
      <c r="A249" s="14"/>
      <c r="B249" s="234"/>
      <c r="C249" s="235"/>
      <c r="D249" s="219" t="s">
        <v>138</v>
      </c>
      <c r="E249" s="236" t="s">
        <v>19</v>
      </c>
      <c r="F249" s="237" t="s">
        <v>1071</v>
      </c>
      <c r="G249" s="235"/>
      <c r="H249" s="238">
        <v>56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138</v>
      </c>
      <c r="AU249" s="244" t="s">
        <v>82</v>
      </c>
      <c r="AV249" s="14" t="s">
        <v>82</v>
      </c>
      <c r="AW249" s="14" t="s">
        <v>33</v>
      </c>
      <c r="AX249" s="14" t="s">
        <v>80</v>
      </c>
      <c r="AY249" s="244" t="s">
        <v>127</v>
      </c>
    </row>
    <row r="250" spans="1:65" s="2" customFormat="1" ht="12">
      <c r="A250" s="40"/>
      <c r="B250" s="41"/>
      <c r="C250" s="206" t="s">
        <v>342</v>
      </c>
      <c r="D250" s="206" t="s">
        <v>129</v>
      </c>
      <c r="E250" s="207" t="s">
        <v>1072</v>
      </c>
      <c r="F250" s="208" t="s">
        <v>1073</v>
      </c>
      <c r="G250" s="209" t="s">
        <v>132</v>
      </c>
      <c r="H250" s="210">
        <v>2.72</v>
      </c>
      <c r="I250" s="211"/>
      <c r="J250" s="212">
        <f>ROUND(I250*H250,2)</f>
        <v>0</v>
      </c>
      <c r="K250" s="208" t="s">
        <v>133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0.00063</v>
      </c>
      <c r="R250" s="215">
        <f>Q250*H250</f>
        <v>0.0017136000000000002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134</v>
      </c>
      <c r="AT250" s="217" t="s">
        <v>129</v>
      </c>
      <c r="AU250" s="217" t="s">
        <v>82</v>
      </c>
      <c r="AY250" s="19" t="s">
        <v>127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134</v>
      </c>
      <c r="BM250" s="217" t="s">
        <v>1074</v>
      </c>
    </row>
    <row r="251" spans="1:47" s="2" customFormat="1" ht="12">
      <c r="A251" s="40"/>
      <c r="B251" s="41"/>
      <c r="C251" s="42"/>
      <c r="D251" s="219" t="s">
        <v>136</v>
      </c>
      <c r="E251" s="42"/>
      <c r="F251" s="220" t="s">
        <v>1075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136</v>
      </c>
      <c r="AU251" s="19" t="s">
        <v>82</v>
      </c>
    </row>
    <row r="252" spans="1:51" s="13" customFormat="1" ht="12">
      <c r="A252" s="13"/>
      <c r="B252" s="224"/>
      <c r="C252" s="225"/>
      <c r="D252" s="219" t="s">
        <v>138</v>
      </c>
      <c r="E252" s="226" t="s">
        <v>19</v>
      </c>
      <c r="F252" s="227" t="s">
        <v>1015</v>
      </c>
      <c r="G252" s="225"/>
      <c r="H252" s="226" t="s">
        <v>19</v>
      </c>
      <c r="I252" s="228"/>
      <c r="J252" s="225"/>
      <c r="K252" s="225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138</v>
      </c>
      <c r="AU252" s="233" t="s">
        <v>82</v>
      </c>
      <c r="AV252" s="13" t="s">
        <v>80</v>
      </c>
      <c r="AW252" s="13" t="s">
        <v>33</v>
      </c>
      <c r="AX252" s="13" t="s">
        <v>72</v>
      </c>
      <c r="AY252" s="233" t="s">
        <v>127</v>
      </c>
    </row>
    <row r="253" spans="1:51" s="13" customFormat="1" ht="12">
      <c r="A253" s="13"/>
      <c r="B253" s="224"/>
      <c r="C253" s="225"/>
      <c r="D253" s="219" t="s">
        <v>138</v>
      </c>
      <c r="E253" s="226" t="s">
        <v>19</v>
      </c>
      <c r="F253" s="227" t="s">
        <v>963</v>
      </c>
      <c r="G253" s="225"/>
      <c r="H253" s="226" t="s">
        <v>19</v>
      </c>
      <c r="I253" s="228"/>
      <c r="J253" s="225"/>
      <c r="K253" s="225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138</v>
      </c>
      <c r="AU253" s="233" t="s">
        <v>82</v>
      </c>
      <c r="AV253" s="13" t="s">
        <v>80</v>
      </c>
      <c r="AW253" s="13" t="s">
        <v>33</v>
      </c>
      <c r="AX253" s="13" t="s">
        <v>72</v>
      </c>
      <c r="AY253" s="233" t="s">
        <v>127</v>
      </c>
    </row>
    <row r="254" spans="1:51" s="14" customFormat="1" ht="12">
      <c r="A254" s="14"/>
      <c r="B254" s="234"/>
      <c r="C254" s="235"/>
      <c r="D254" s="219" t="s">
        <v>138</v>
      </c>
      <c r="E254" s="236" t="s">
        <v>19</v>
      </c>
      <c r="F254" s="237" t="s">
        <v>1032</v>
      </c>
      <c r="G254" s="235"/>
      <c r="H254" s="238">
        <v>1.28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138</v>
      </c>
      <c r="AU254" s="244" t="s">
        <v>82</v>
      </c>
      <c r="AV254" s="14" t="s">
        <v>82</v>
      </c>
      <c r="AW254" s="14" t="s">
        <v>33</v>
      </c>
      <c r="AX254" s="14" t="s">
        <v>72</v>
      </c>
      <c r="AY254" s="244" t="s">
        <v>127</v>
      </c>
    </row>
    <row r="255" spans="1:51" s="14" customFormat="1" ht="12">
      <c r="A255" s="14"/>
      <c r="B255" s="234"/>
      <c r="C255" s="235"/>
      <c r="D255" s="219" t="s">
        <v>138</v>
      </c>
      <c r="E255" s="236" t="s">
        <v>19</v>
      </c>
      <c r="F255" s="237" t="s">
        <v>1076</v>
      </c>
      <c r="G255" s="235"/>
      <c r="H255" s="238">
        <v>0.64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138</v>
      </c>
      <c r="AU255" s="244" t="s">
        <v>82</v>
      </c>
      <c r="AV255" s="14" t="s">
        <v>82</v>
      </c>
      <c r="AW255" s="14" t="s">
        <v>33</v>
      </c>
      <c r="AX255" s="14" t="s">
        <v>72</v>
      </c>
      <c r="AY255" s="244" t="s">
        <v>127</v>
      </c>
    </row>
    <row r="256" spans="1:51" s="14" customFormat="1" ht="12">
      <c r="A256" s="14"/>
      <c r="B256" s="234"/>
      <c r="C256" s="235"/>
      <c r="D256" s="219" t="s">
        <v>138</v>
      </c>
      <c r="E256" s="236" t="s">
        <v>19</v>
      </c>
      <c r="F256" s="237" t="s">
        <v>1077</v>
      </c>
      <c r="G256" s="235"/>
      <c r="H256" s="238">
        <v>0.8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138</v>
      </c>
      <c r="AU256" s="244" t="s">
        <v>82</v>
      </c>
      <c r="AV256" s="14" t="s">
        <v>82</v>
      </c>
      <c r="AW256" s="14" t="s">
        <v>33</v>
      </c>
      <c r="AX256" s="14" t="s">
        <v>72</v>
      </c>
      <c r="AY256" s="244" t="s">
        <v>127</v>
      </c>
    </row>
    <row r="257" spans="1:51" s="15" customFormat="1" ht="12">
      <c r="A257" s="15"/>
      <c r="B257" s="245"/>
      <c r="C257" s="246"/>
      <c r="D257" s="219" t="s">
        <v>138</v>
      </c>
      <c r="E257" s="247" t="s">
        <v>19</v>
      </c>
      <c r="F257" s="248" t="s">
        <v>175</v>
      </c>
      <c r="G257" s="246"/>
      <c r="H257" s="249">
        <v>2.7199999999999998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5" t="s">
        <v>138</v>
      </c>
      <c r="AU257" s="255" t="s">
        <v>82</v>
      </c>
      <c r="AV257" s="15" t="s">
        <v>134</v>
      </c>
      <c r="AW257" s="15" t="s">
        <v>33</v>
      </c>
      <c r="AX257" s="15" t="s">
        <v>80</v>
      </c>
      <c r="AY257" s="255" t="s">
        <v>127</v>
      </c>
    </row>
    <row r="258" spans="1:65" s="2" customFormat="1" ht="12">
      <c r="A258" s="40"/>
      <c r="B258" s="41"/>
      <c r="C258" s="206" t="s">
        <v>348</v>
      </c>
      <c r="D258" s="206" t="s">
        <v>129</v>
      </c>
      <c r="E258" s="207" t="s">
        <v>1078</v>
      </c>
      <c r="F258" s="208" t="s">
        <v>1079</v>
      </c>
      <c r="G258" s="209" t="s">
        <v>336</v>
      </c>
      <c r="H258" s="210">
        <v>196</v>
      </c>
      <c r="I258" s="211"/>
      <c r="J258" s="212">
        <f>ROUND(I258*H258,2)</f>
        <v>0</v>
      </c>
      <c r="K258" s="208" t="s">
        <v>19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0.00035</v>
      </c>
      <c r="R258" s="215">
        <f>Q258*H258</f>
        <v>0.0686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134</v>
      </c>
      <c r="AT258" s="217" t="s">
        <v>129</v>
      </c>
      <c r="AU258" s="217" t="s">
        <v>82</v>
      </c>
      <c r="AY258" s="19" t="s">
        <v>127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134</v>
      </c>
      <c r="BM258" s="217" t="s">
        <v>1080</v>
      </c>
    </row>
    <row r="259" spans="1:47" s="2" customFormat="1" ht="12">
      <c r="A259" s="40"/>
      <c r="B259" s="41"/>
      <c r="C259" s="42"/>
      <c r="D259" s="219" t="s">
        <v>136</v>
      </c>
      <c r="E259" s="42"/>
      <c r="F259" s="220" t="s">
        <v>1079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136</v>
      </c>
      <c r="AU259" s="19" t="s">
        <v>82</v>
      </c>
    </row>
    <row r="260" spans="1:51" s="13" customFormat="1" ht="12">
      <c r="A260" s="13"/>
      <c r="B260" s="224"/>
      <c r="C260" s="225"/>
      <c r="D260" s="219" t="s">
        <v>138</v>
      </c>
      <c r="E260" s="226" t="s">
        <v>19</v>
      </c>
      <c r="F260" s="227" t="s">
        <v>1070</v>
      </c>
      <c r="G260" s="225"/>
      <c r="H260" s="226" t="s">
        <v>19</v>
      </c>
      <c r="I260" s="228"/>
      <c r="J260" s="225"/>
      <c r="K260" s="225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138</v>
      </c>
      <c r="AU260" s="233" t="s">
        <v>82</v>
      </c>
      <c r="AV260" s="13" t="s">
        <v>80</v>
      </c>
      <c r="AW260" s="13" t="s">
        <v>33</v>
      </c>
      <c r="AX260" s="13" t="s">
        <v>72</v>
      </c>
      <c r="AY260" s="233" t="s">
        <v>127</v>
      </c>
    </row>
    <row r="261" spans="1:51" s="13" customFormat="1" ht="12">
      <c r="A261" s="13"/>
      <c r="B261" s="224"/>
      <c r="C261" s="225"/>
      <c r="D261" s="219" t="s">
        <v>138</v>
      </c>
      <c r="E261" s="226" t="s">
        <v>19</v>
      </c>
      <c r="F261" s="227" t="s">
        <v>1081</v>
      </c>
      <c r="G261" s="225"/>
      <c r="H261" s="226" t="s">
        <v>19</v>
      </c>
      <c r="I261" s="228"/>
      <c r="J261" s="225"/>
      <c r="K261" s="225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138</v>
      </c>
      <c r="AU261" s="233" t="s">
        <v>82</v>
      </c>
      <c r="AV261" s="13" t="s">
        <v>80</v>
      </c>
      <c r="AW261" s="13" t="s">
        <v>33</v>
      </c>
      <c r="AX261" s="13" t="s">
        <v>72</v>
      </c>
      <c r="AY261" s="233" t="s">
        <v>127</v>
      </c>
    </row>
    <row r="262" spans="1:51" s="14" customFormat="1" ht="12">
      <c r="A262" s="14"/>
      <c r="B262" s="234"/>
      <c r="C262" s="235"/>
      <c r="D262" s="219" t="s">
        <v>138</v>
      </c>
      <c r="E262" s="236" t="s">
        <v>19</v>
      </c>
      <c r="F262" s="237" t="s">
        <v>1082</v>
      </c>
      <c r="G262" s="235"/>
      <c r="H262" s="238">
        <v>196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138</v>
      </c>
      <c r="AU262" s="244" t="s">
        <v>82</v>
      </c>
      <c r="AV262" s="14" t="s">
        <v>82</v>
      </c>
      <c r="AW262" s="14" t="s">
        <v>33</v>
      </c>
      <c r="AX262" s="14" t="s">
        <v>80</v>
      </c>
      <c r="AY262" s="244" t="s">
        <v>127</v>
      </c>
    </row>
    <row r="263" spans="1:63" s="12" customFormat="1" ht="22.8" customHeight="1">
      <c r="A263" s="12"/>
      <c r="B263" s="190"/>
      <c r="C263" s="191"/>
      <c r="D263" s="192" t="s">
        <v>71</v>
      </c>
      <c r="E263" s="204" t="s">
        <v>821</v>
      </c>
      <c r="F263" s="204" t="s">
        <v>822</v>
      </c>
      <c r="G263" s="191"/>
      <c r="H263" s="191"/>
      <c r="I263" s="194"/>
      <c r="J263" s="205">
        <f>BK263</f>
        <v>0</v>
      </c>
      <c r="K263" s="191"/>
      <c r="L263" s="196"/>
      <c r="M263" s="197"/>
      <c r="N263" s="198"/>
      <c r="O263" s="198"/>
      <c r="P263" s="199">
        <f>SUM(P264:P265)</f>
        <v>0</v>
      </c>
      <c r="Q263" s="198"/>
      <c r="R263" s="199">
        <f>SUM(R264:R265)</f>
        <v>0</v>
      </c>
      <c r="S263" s="198"/>
      <c r="T263" s="200">
        <f>SUM(T264:T265)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1" t="s">
        <v>80</v>
      </c>
      <c r="AT263" s="202" t="s">
        <v>71</v>
      </c>
      <c r="AU263" s="202" t="s">
        <v>80</v>
      </c>
      <c r="AY263" s="201" t="s">
        <v>127</v>
      </c>
      <c r="BK263" s="203">
        <f>SUM(BK264:BK265)</f>
        <v>0</v>
      </c>
    </row>
    <row r="264" spans="1:65" s="2" customFormat="1" ht="16.5" customHeight="1">
      <c r="A264" s="40"/>
      <c r="B264" s="41"/>
      <c r="C264" s="206" t="s">
        <v>356</v>
      </c>
      <c r="D264" s="206" t="s">
        <v>129</v>
      </c>
      <c r="E264" s="207" t="s">
        <v>824</v>
      </c>
      <c r="F264" s="208" t="s">
        <v>825</v>
      </c>
      <c r="G264" s="209" t="s">
        <v>219</v>
      </c>
      <c r="H264" s="210">
        <v>68.577</v>
      </c>
      <c r="I264" s="211"/>
      <c r="J264" s="212">
        <f>ROUND(I264*H264,2)</f>
        <v>0</v>
      </c>
      <c r="K264" s="208" t="s">
        <v>133</v>
      </c>
      <c r="L264" s="46"/>
      <c r="M264" s="213" t="s">
        <v>19</v>
      </c>
      <c r="N264" s="214" t="s">
        <v>43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134</v>
      </c>
      <c r="AT264" s="217" t="s">
        <v>129</v>
      </c>
      <c r="AU264" s="217" t="s">
        <v>82</v>
      </c>
      <c r="AY264" s="19" t="s">
        <v>127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134</v>
      </c>
      <c r="BM264" s="217" t="s">
        <v>1083</v>
      </c>
    </row>
    <row r="265" spans="1:47" s="2" customFormat="1" ht="12">
      <c r="A265" s="40"/>
      <c r="B265" s="41"/>
      <c r="C265" s="42"/>
      <c r="D265" s="219" t="s">
        <v>136</v>
      </c>
      <c r="E265" s="42"/>
      <c r="F265" s="220" t="s">
        <v>827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136</v>
      </c>
      <c r="AU265" s="19" t="s">
        <v>82</v>
      </c>
    </row>
    <row r="266" spans="1:63" s="12" customFormat="1" ht="25.9" customHeight="1">
      <c r="A266" s="12"/>
      <c r="B266" s="190"/>
      <c r="C266" s="191"/>
      <c r="D266" s="192" t="s">
        <v>71</v>
      </c>
      <c r="E266" s="193" t="s">
        <v>921</v>
      </c>
      <c r="F266" s="193" t="s">
        <v>922</v>
      </c>
      <c r="G266" s="191"/>
      <c r="H266" s="191"/>
      <c r="I266" s="194"/>
      <c r="J266" s="195">
        <f>BK266</f>
        <v>0</v>
      </c>
      <c r="K266" s="191"/>
      <c r="L266" s="196"/>
      <c r="M266" s="197"/>
      <c r="N266" s="198"/>
      <c r="O266" s="198"/>
      <c r="P266" s="199">
        <f>P267+P273+P277</f>
        <v>0</v>
      </c>
      <c r="Q266" s="198"/>
      <c r="R266" s="199">
        <f>R267+R273+R277</f>
        <v>0</v>
      </c>
      <c r="S266" s="198"/>
      <c r="T266" s="200">
        <f>T267+T273+T277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1" t="s">
        <v>155</v>
      </c>
      <c r="AT266" s="202" t="s">
        <v>71</v>
      </c>
      <c r="AU266" s="202" t="s">
        <v>72</v>
      </c>
      <c r="AY266" s="201" t="s">
        <v>127</v>
      </c>
      <c r="BK266" s="203">
        <f>BK267+BK273+BK277</f>
        <v>0</v>
      </c>
    </row>
    <row r="267" spans="1:63" s="12" customFormat="1" ht="22.8" customHeight="1">
      <c r="A267" s="12"/>
      <c r="B267" s="190"/>
      <c r="C267" s="191"/>
      <c r="D267" s="192" t="s">
        <v>71</v>
      </c>
      <c r="E267" s="204" t="s">
        <v>923</v>
      </c>
      <c r="F267" s="204" t="s">
        <v>924</v>
      </c>
      <c r="G267" s="191"/>
      <c r="H267" s="191"/>
      <c r="I267" s="194"/>
      <c r="J267" s="205">
        <f>BK267</f>
        <v>0</v>
      </c>
      <c r="K267" s="191"/>
      <c r="L267" s="196"/>
      <c r="M267" s="197"/>
      <c r="N267" s="198"/>
      <c r="O267" s="198"/>
      <c r="P267" s="199">
        <f>SUM(P268:P272)</f>
        <v>0</v>
      </c>
      <c r="Q267" s="198"/>
      <c r="R267" s="199">
        <f>SUM(R268:R272)</f>
        <v>0</v>
      </c>
      <c r="S267" s="198"/>
      <c r="T267" s="200">
        <f>SUM(T268:T272)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1" t="s">
        <v>155</v>
      </c>
      <c r="AT267" s="202" t="s">
        <v>71</v>
      </c>
      <c r="AU267" s="202" t="s">
        <v>80</v>
      </c>
      <c r="AY267" s="201" t="s">
        <v>127</v>
      </c>
      <c r="BK267" s="203">
        <f>SUM(BK268:BK272)</f>
        <v>0</v>
      </c>
    </row>
    <row r="268" spans="1:65" s="2" customFormat="1" ht="16.5" customHeight="1">
      <c r="A268" s="40"/>
      <c r="B268" s="41"/>
      <c r="C268" s="206" t="s">
        <v>362</v>
      </c>
      <c r="D268" s="206" t="s">
        <v>129</v>
      </c>
      <c r="E268" s="207" t="s">
        <v>926</v>
      </c>
      <c r="F268" s="208" t="s">
        <v>927</v>
      </c>
      <c r="G268" s="209" t="s">
        <v>928</v>
      </c>
      <c r="H268" s="210">
        <v>1</v>
      </c>
      <c r="I268" s="211"/>
      <c r="J268" s="212">
        <f>ROUND(I268*H268,2)</f>
        <v>0</v>
      </c>
      <c r="K268" s="208" t="s">
        <v>133</v>
      </c>
      <c r="L268" s="46"/>
      <c r="M268" s="213" t="s">
        <v>19</v>
      </c>
      <c r="N268" s="214" t="s">
        <v>43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929</v>
      </c>
      <c r="AT268" s="217" t="s">
        <v>129</v>
      </c>
      <c r="AU268" s="217" t="s">
        <v>82</v>
      </c>
      <c r="AY268" s="19" t="s">
        <v>127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80</v>
      </c>
      <c r="BK268" s="218">
        <f>ROUND(I268*H268,2)</f>
        <v>0</v>
      </c>
      <c r="BL268" s="19" t="s">
        <v>929</v>
      </c>
      <c r="BM268" s="217" t="s">
        <v>1084</v>
      </c>
    </row>
    <row r="269" spans="1:47" s="2" customFormat="1" ht="12">
      <c r="A269" s="40"/>
      <c r="B269" s="41"/>
      <c r="C269" s="42"/>
      <c r="D269" s="219" t="s">
        <v>136</v>
      </c>
      <c r="E269" s="42"/>
      <c r="F269" s="220" t="s">
        <v>927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136</v>
      </c>
      <c r="AU269" s="19" t="s">
        <v>82</v>
      </c>
    </row>
    <row r="270" spans="1:65" s="2" customFormat="1" ht="12">
      <c r="A270" s="40"/>
      <c r="B270" s="41"/>
      <c r="C270" s="206" t="s">
        <v>368</v>
      </c>
      <c r="D270" s="206" t="s">
        <v>129</v>
      </c>
      <c r="E270" s="207" t="s">
        <v>932</v>
      </c>
      <c r="F270" s="208" t="s">
        <v>933</v>
      </c>
      <c r="G270" s="209" t="s">
        <v>928</v>
      </c>
      <c r="H270" s="210">
        <v>1</v>
      </c>
      <c r="I270" s="211"/>
      <c r="J270" s="212">
        <f>ROUND(I270*H270,2)</f>
        <v>0</v>
      </c>
      <c r="K270" s="208" t="s">
        <v>133</v>
      </c>
      <c r="L270" s="46"/>
      <c r="M270" s="213" t="s">
        <v>19</v>
      </c>
      <c r="N270" s="214" t="s">
        <v>43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929</v>
      </c>
      <c r="AT270" s="217" t="s">
        <v>129</v>
      </c>
      <c r="AU270" s="217" t="s">
        <v>82</v>
      </c>
      <c r="AY270" s="19" t="s">
        <v>127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80</v>
      </c>
      <c r="BK270" s="218">
        <f>ROUND(I270*H270,2)</f>
        <v>0</v>
      </c>
      <c r="BL270" s="19" t="s">
        <v>929</v>
      </c>
      <c r="BM270" s="217" t="s">
        <v>1085</v>
      </c>
    </row>
    <row r="271" spans="1:47" s="2" customFormat="1" ht="12">
      <c r="A271" s="40"/>
      <c r="B271" s="41"/>
      <c r="C271" s="42"/>
      <c r="D271" s="219" t="s">
        <v>136</v>
      </c>
      <c r="E271" s="42"/>
      <c r="F271" s="220" t="s">
        <v>935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136</v>
      </c>
      <c r="AU271" s="19" t="s">
        <v>82</v>
      </c>
    </row>
    <row r="272" spans="1:47" s="2" customFormat="1" ht="12">
      <c r="A272" s="40"/>
      <c r="B272" s="41"/>
      <c r="C272" s="42"/>
      <c r="D272" s="219" t="s">
        <v>261</v>
      </c>
      <c r="E272" s="42"/>
      <c r="F272" s="266" t="s">
        <v>936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261</v>
      </c>
      <c r="AU272" s="19" t="s">
        <v>82</v>
      </c>
    </row>
    <row r="273" spans="1:63" s="12" customFormat="1" ht="22.8" customHeight="1">
      <c r="A273" s="12"/>
      <c r="B273" s="190"/>
      <c r="C273" s="191"/>
      <c r="D273" s="192" t="s">
        <v>71</v>
      </c>
      <c r="E273" s="204" t="s">
        <v>937</v>
      </c>
      <c r="F273" s="204" t="s">
        <v>938</v>
      </c>
      <c r="G273" s="191"/>
      <c r="H273" s="191"/>
      <c r="I273" s="194"/>
      <c r="J273" s="205">
        <f>BK273</f>
        <v>0</v>
      </c>
      <c r="K273" s="191"/>
      <c r="L273" s="196"/>
      <c r="M273" s="197"/>
      <c r="N273" s="198"/>
      <c r="O273" s="198"/>
      <c r="P273" s="199">
        <f>SUM(P274:P276)</f>
        <v>0</v>
      </c>
      <c r="Q273" s="198"/>
      <c r="R273" s="199">
        <f>SUM(R274:R276)</f>
        <v>0</v>
      </c>
      <c r="S273" s="198"/>
      <c r="T273" s="200">
        <f>SUM(T274:T276)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1" t="s">
        <v>155</v>
      </c>
      <c r="AT273" s="202" t="s">
        <v>71</v>
      </c>
      <c r="AU273" s="202" t="s">
        <v>80</v>
      </c>
      <c r="AY273" s="201" t="s">
        <v>127</v>
      </c>
      <c r="BK273" s="203">
        <f>SUM(BK274:BK276)</f>
        <v>0</v>
      </c>
    </row>
    <row r="274" spans="1:65" s="2" customFormat="1" ht="21.75" customHeight="1">
      <c r="A274" s="40"/>
      <c r="B274" s="41"/>
      <c r="C274" s="206" t="s">
        <v>373</v>
      </c>
      <c r="D274" s="206" t="s">
        <v>129</v>
      </c>
      <c r="E274" s="207" t="s">
        <v>940</v>
      </c>
      <c r="F274" s="208" t="s">
        <v>941</v>
      </c>
      <c r="G274" s="209" t="s">
        <v>928</v>
      </c>
      <c r="H274" s="210">
        <v>1</v>
      </c>
      <c r="I274" s="211"/>
      <c r="J274" s="212">
        <f>ROUND(I274*H274,2)</f>
        <v>0</v>
      </c>
      <c r="K274" s="208" t="s">
        <v>133</v>
      </c>
      <c r="L274" s="46"/>
      <c r="M274" s="213" t="s">
        <v>19</v>
      </c>
      <c r="N274" s="214" t="s">
        <v>43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929</v>
      </c>
      <c r="AT274" s="217" t="s">
        <v>129</v>
      </c>
      <c r="AU274" s="217" t="s">
        <v>82</v>
      </c>
      <c r="AY274" s="19" t="s">
        <v>127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80</v>
      </c>
      <c r="BK274" s="218">
        <f>ROUND(I274*H274,2)</f>
        <v>0</v>
      </c>
      <c r="BL274" s="19" t="s">
        <v>929</v>
      </c>
      <c r="BM274" s="217" t="s">
        <v>1086</v>
      </c>
    </row>
    <row r="275" spans="1:47" s="2" customFormat="1" ht="12">
      <c r="A275" s="40"/>
      <c r="B275" s="41"/>
      <c r="C275" s="42"/>
      <c r="D275" s="219" t="s">
        <v>136</v>
      </c>
      <c r="E275" s="42"/>
      <c r="F275" s="220" t="s">
        <v>943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136</v>
      </c>
      <c r="AU275" s="19" t="s">
        <v>82</v>
      </c>
    </row>
    <row r="276" spans="1:47" s="2" customFormat="1" ht="12">
      <c r="A276" s="40"/>
      <c r="B276" s="41"/>
      <c r="C276" s="42"/>
      <c r="D276" s="219" t="s">
        <v>261</v>
      </c>
      <c r="E276" s="42"/>
      <c r="F276" s="266" t="s">
        <v>944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261</v>
      </c>
      <c r="AU276" s="19" t="s">
        <v>82</v>
      </c>
    </row>
    <row r="277" spans="1:63" s="12" customFormat="1" ht="22.8" customHeight="1">
      <c r="A277" s="12"/>
      <c r="B277" s="190"/>
      <c r="C277" s="191"/>
      <c r="D277" s="192" t="s">
        <v>71</v>
      </c>
      <c r="E277" s="204" t="s">
        <v>945</v>
      </c>
      <c r="F277" s="204" t="s">
        <v>946</v>
      </c>
      <c r="G277" s="191"/>
      <c r="H277" s="191"/>
      <c r="I277" s="194"/>
      <c r="J277" s="205">
        <f>BK277</f>
        <v>0</v>
      </c>
      <c r="K277" s="191"/>
      <c r="L277" s="196"/>
      <c r="M277" s="197"/>
      <c r="N277" s="198"/>
      <c r="O277" s="198"/>
      <c r="P277" s="199">
        <f>SUM(P278:P281)</f>
        <v>0</v>
      </c>
      <c r="Q277" s="198"/>
      <c r="R277" s="199">
        <f>SUM(R278:R281)</f>
        <v>0</v>
      </c>
      <c r="S277" s="198"/>
      <c r="T277" s="200">
        <f>SUM(T278:T281)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1" t="s">
        <v>155</v>
      </c>
      <c r="AT277" s="202" t="s">
        <v>71</v>
      </c>
      <c r="AU277" s="202" t="s">
        <v>80</v>
      </c>
      <c r="AY277" s="201" t="s">
        <v>127</v>
      </c>
      <c r="BK277" s="203">
        <f>SUM(BK278:BK281)</f>
        <v>0</v>
      </c>
    </row>
    <row r="278" spans="1:65" s="2" customFormat="1" ht="16.5" customHeight="1">
      <c r="A278" s="40"/>
      <c r="B278" s="41"/>
      <c r="C278" s="206" t="s">
        <v>378</v>
      </c>
      <c r="D278" s="206" t="s">
        <v>129</v>
      </c>
      <c r="E278" s="207" t="s">
        <v>1087</v>
      </c>
      <c r="F278" s="208" t="s">
        <v>1088</v>
      </c>
      <c r="G278" s="209" t="s">
        <v>928</v>
      </c>
      <c r="H278" s="210">
        <v>1</v>
      </c>
      <c r="I278" s="211"/>
      <c r="J278" s="212">
        <f>ROUND(I278*H278,2)</f>
        <v>0</v>
      </c>
      <c r="K278" s="208" t="s">
        <v>133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929</v>
      </c>
      <c r="AT278" s="217" t="s">
        <v>129</v>
      </c>
      <c r="AU278" s="217" t="s">
        <v>82</v>
      </c>
      <c r="AY278" s="19" t="s">
        <v>127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929</v>
      </c>
      <c r="BM278" s="217" t="s">
        <v>1089</v>
      </c>
    </row>
    <row r="279" spans="1:47" s="2" customFormat="1" ht="12">
      <c r="A279" s="40"/>
      <c r="B279" s="41"/>
      <c r="C279" s="42"/>
      <c r="D279" s="219" t="s">
        <v>136</v>
      </c>
      <c r="E279" s="42"/>
      <c r="F279" s="220" t="s">
        <v>1088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136</v>
      </c>
      <c r="AU279" s="19" t="s">
        <v>82</v>
      </c>
    </row>
    <row r="280" spans="1:65" s="2" customFormat="1" ht="33" customHeight="1">
      <c r="A280" s="40"/>
      <c r="B280" s="41"/>
      <c r="C280" s="206" t="s">
        <v>383</v>
      </c>
      <c r="D280" s="206" t="s">
        <v>129</v>
      </c>
      <c r="E280" s="207" t="s">
        <v>953</v>
      </c>
      <c r="F280" s="208" t="s">
        <v>954</v>
      </c>
      <c r="G280" s="209" t="s">
        <v>928</v>
      </c>
      <c r="H280" s="210">
        <v>1</v>
      </c>
      <c r="I280" s="211"/>
      <c r="J280" s="212">
        <f>ROUND(I280*H280,2)</f>
        <v>0</v>
      </c>
      <c r="K280" s="208" t="s">
        <v>133</v>
      </c>
      <c r="L280" s="46"/>
      <c r="M280" s="213" t="s">
        <v>19</v>
      </c>
      <c r="N280" s="214" t="s">
        <v>43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929</v>
      </c>
      <c r="AT280" s="217" t="s">
        <v>129</v>
      </c>
      <c r="AU280" s="217" t="s">
        <v>82</v>
      </c>
      <c r="AY280" s="19" t="s">
        <v>127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80</v>
      </c>
      <c r="BK280" s="218">
        <f>ROUND(I280*H280,2)</f>
        <v>0</v>
      </c>
      <c r="BL280" s="19" t="s">
        <v>929</v>
      </c>
      <c r="BM280" s="217" t="s">
        <v>1090</v>
      </c>
    </row>
    <row r="281" spans="1:47" s="2" customFormat="1" ht="12">
      <c r="A281" s="40"/>
      <c r="B281" s="41"/>
      <c r="C281" s="42"/>
      <c r="D281" s="219" t="s">
        <v>136</v>
      </c>
      <c r="E281" s="42"/>
      <c r="F281" s="220" t="s">
        <v>954</v>
      </c>
      <c r="G281" s="42"/>
      <c r="H281" s="42"/>
      <c r="I281" s="221"/>
      <c r="J281" s="42"/>
      <c r="K281" s="42"/>
      <c r="L281" s="46"/>
      <c r="M281" s="278"/>
      <c r="N281" s="279"/>
      <c r="O281" s="280"/>
      <c r="P281" s="280"/>
      <c r="Q281" s="280"/>
      <c r="R281" s="280"/>
      <c r="S281" s="280"/>
      <c r="T281" s="281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136</v>
      </c>
      <c r="AU281" s="19" t="s">
        <v>82</v>
      </c>
    </row>
    <row r="282" spans="1:31" s="2" customFormat="1" ht="6.95" customHeight="1">
      <c r="A282" s="40"/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46"/>
      <c r="M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</row>
  </sheetData>
  <sheetProtection password="CC35" sheet="1" objects="1" scenarios="1" formatColumns="0" formatRows="0" autoFilter="0"/>
  <autoFilter ref="C89:K28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s="1" customFormat="1" ht="37.5" customHeight="1"/>
    <row r="2" spans="2:11" s="1" customFormat="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7" customFormat="1" ht="45" customHeight="1">
      <c r="B3" s="286"/>
      <c r="C3" s="287" t="s">
        <v>1091</v>
      </c>
      <c r="D3" s="287"/>
      <c r="E3" s="287"/>
      <c r="F3" s="287"/>
      <c r="G3" s="287"/>
      <c r="H3" s="287"/>
      <c r="I3" s="287"/>
      <c r="J3" s="287"/>
      <c r="K3" s="288"/>
    </row>
    <row r="4" spans="2:11" s="1" customFormat="1" ht="25.5" customHeight="1">
      <c r="B4" s="289"/>
      <c r="C4" s="290" t="s">
        <v>1092</v>
      </c>
      <c r="D4" s="290"/>
      <c r="E4" s="290"/>
      <c r="F4" s="290"/>
      <c r="G4" s="290"/>
      <c r="H4" s="290"/>
      <c r="I4" s="290"/>
      <c r="J4" s="290"/>
      <c r="K4" s="291"/>
    </row>
    <row r="5" spans="2:11" s="1" customFormat="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89"/>
      <c r="C6" s="293" t="s">
        <v>1093</v>
      </c>
      <c r="D6" s="293"/>
      <c r="E6" s="293"/>
      <c r="F6" s="293"/>
      <c r="G6" s="293"/>
      <c r="H6" s="293"/>
      <c r="I6" s="293"/>
      <c r="J6" s="293"/>
      <c r="K6" s="291"/>
    </row>
    <row r="7" spans="2:11" s="1" customFormat="1" ht="15" customHeight="1">
      <c r="B7" s="294"/>
      <c r="C7" s="293" t="s">
        <v>1094</v>
      </c>
      <c r="D7" s="293"/>
      <c r="E7" s="293"/>
      <c r="F7" s="293"/>
      <c r="G7" s="293"/>
      <c r="H7" s="293"/>
      <c r="I7" s="293"/>
      <c r="J7" s="293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293" t="s">
        <v>1095</v>
      </c>
      <c r="D9" s="293"/>
      <c r="E9" s="293"/>
      <c r="F9" s="293"/>
      <c r="G9" s="293"/>
      <c r="H9" s="293"/>
      <c r="I9" s="293"/>
      <c r="J9" s="293"/>
      <c r="K9" s="291"/>
    </row>
    <row r="10" spans="2:11" s="1" customFormat="1" ht="15" customHeight="1">
      <c r="B10" s="294"/>
      <c r="C10" s="293"/>
      <c r="D10" s="293" t="s">
        <v>1096</v>
      </c>
      <c r="E10" s="293"/>
      <c r="F10" s="293"/>
      <c r="G10" s="293"/>
      <c r="H10" s="293"/>
      <c r="I10" s="293"/>
      <c r="J10" s="293"/>
      <c r="K10" s="291"/>
    </row>
    <row r="11" spans="2:11" s="1" customFormat="1" ht="15" customHeight="1">
      <c r="B11" s="294"/>
      <c r="C11" s="295"/>
      <c r="D11" s="293" t="s">
        <v>1097</v>
      </c>
      <c r="E11" s="293"/>
      <c r="F11" s="293"/>
      <c r="G11" s="293"/>
      <c r="H11" s="293"/>
      <c r="I11" s="293"/>
      <c r="J11" s="293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1098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293" t="s">
        <v>1099</v>
      </c>
      <c r="E15" s="293"/>
      <c r="F15" s="293"/>
      <c r="G15" s="293"/>
      <c r="H15" s="293"/>
      <c r="I15" s="293"/>
      <c r="J15" s="293"/>
      <c r="K15" s="291"/>
    </row>
    <row r="16" spans="2:11" s="1" customFormat="1" ht="15" customHeight="1">
      <c r="B16" s="294"/>
      <c r="C16" s="295"/>
      <c r="D16" s="293" t="s">
        <v>1100</v>
      </c>
      <c r="E16" s="293"/>
      <c r="F16" s="293"/>
      <c r="G16" s="293"/>
      <c r="H16" s="293"/>
      <c r="I16" s="293"/>
      <c r="J16" s="293"/>
      <c r="K16" s="291"/>
    </row>
    <row r="17" spans="2:11" s="1" customFormat="1" ht="15" customHeight="1">
      <c r="B17" s="294"/>
      <c r="C17" s="295"/>
      <c r="D17" s="293" t="s">
        <v>1101</v>
      </c>
      <c r="E17" s="293"/>
      <c r="F17" s="293"/>
      <c r="G17" s="293"/>
      <c r="H17" s="293"/>
      <c r="I17" s="293"/>
      <c r="J17" s="293"/>
      <c r="K17" s="291"/>
    </row>
    <row r="18" spans="2:11" s="1" customFormat="1" ht="15" customHeight="1">
      <c r="B18" s="294"/>
      <c r="C18" s="295"/>
      <c r="D18" s="295"/>
      <c r="E18" s="297" t="s">
        <v>79</v>
      </c>
      <c r="F18" s="293" t="s">
        <v>1102</v>
      </c>
      <c r="G18" s="293"/>
      <c r="H18" s="293"/>
      <c r="I18" s="293"/>
      <c r="J18" s="293"/>
      <c r="K18" s="291"/>
    </row>
    <row r="19" spans="2:11" s="1" customFormat="1" ht="15" customHeight="1">
      <c r="B19" s="294"/>
      <c r="C19" s="295"/>
      <c r="D19" s="295"/>
      <c r="E19" s="297" t="s">
        <v>1103</v>
      </c>
      <c r="F19" s="293" t="s">
        <v>1104</v>
      </c>
      <c r="G19" s="293"/>
      <c r="H19" s="293"/>
      <c r="I19" s="293"/>
      <c r="J19" s="293"/>
      <c r="K19" s="291"/>
    </row>
    <row r="20" spans="2:11" s="1" customFormat="1" ht="15" customHeight="1">
      <c r="B20" s="294"/>
      <c r="C20" s="295"/>
      <c r="D20" s="295"/>
      <c r="E20" s="297" t="s">
        <v>1105</v>
      </c>
      <c r="F20" s="293" t="s">
        <v>1106</v>
      </c>
      <c r="G20" s="293"/>
      <c r="H20" s="293"/>
      <c r="I20" s="293"/>
      <c r="J20" s="293"/>
      <c r="K20" s="291"/>
    </row>
    <row r="21" spans="2:11" s="1" customFormat="1" ht="15" customHeight="1">
      <c r="B21" s="294"/>
      <c r="C21" s="295"/>
      <c r="D21" s="295"/>
      <c r="E21" s="297" t="s">
        <v>1107</v>
      </c>
      <c r="F21" s="293" t="s">
        <v>1108</v>
      </c>
      <c r="G21" s="293"/>
      <c r="H21" s="293"/>
      <c r="I21" s="293"/>
      <c r="J21" s="293"/>
      <c r="K21" s="291"/>
    </row>
    <row r="22" spans="2:11" s="1" customFormat="1" ht="15" customHeight="1">
      <c r="B22" s="294"/>
      <c r="C22" s="295"/>
      <c r="D22" s="295"/>
      <c r="E22" s="297" t="s">
        <v>1109</v>
      </c>
      <c r="F22" s="293" t="s">
        <v>1110</v>
      </c>
      <c r="G22" s="293"/>
      <c r="H22" s="293"/>
      <c r="I22" s="293"/>
      <c r="J22" s="293"/>
      <c r="K22" s="291"/>
    </row>
    <row r="23" spans="2:11" s="1" customFormat="1" ht="15" customHeight="1">
      <c r="B23" s="294"/>
      <c r="C23" s="295"/>
      <c r="D23" s="295"/>
      <c r="E23" s="297" t="s">
        <v>1111</v>
      </c>
      <c r="F23" s="293" t="s">
        <v>1112</v>
      </c>
      <c r="G23" s="293"/>
      <c r="H23" s="293"/>
      <c r="I23" s="293"/>
      <c r="J23" s="293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293" t="s">
        <v>1113</v>
      </c>
      <c r="D25" s="293"/>
      <c r="E25" s="293"/>
      <c r="F25" s="293"/>
      <c r="G25" s="293"/>
      <c r="H25" s="293"/>
      <c r="I25" s="293"/>
      <c r="J25" s="293"/>
      <c r="K25" s="291"/>
    </row>
    <row r="26" spans="2:11" s="1" customFormat="1" ht="15" customHeight="1">
      <c r="B26" s="294"/>
      <c r="C26" s="293" t="s">
        <v>1114</v>
      </c>
      <c r="D26" s="293"/>
      <c r="E26" s="293"/>
      <c r="F26" s="293"/>
      <c r="G26" s="293"/>
      <c r="H26" s="293"/>
      <c r="I26" s="293"/>
      <c r="J26" s="293"/>
      <c r="K26" s="291"/>
    </row>
    <row r="27" spans="2:11" s="1" customFormat="1" ht="15" customHeight="1">
      <c r="B27" s="294"/>
      <c r="C27" s="293"/>
      <c r="D27" s="293" t="s">
        <v>1115</v>
      </c>
      <c r="E27" s="293"/>
      <c r="F27" s="293"/>
      <c r="G27" s="293"/>
      <c r="H27" s="293"/>
      <c r="I27" s="293"/>
      <c r="J27" s="293"/>
      <c r="K27" s="291"/>
    </row>
    <row r="28" spans="2:11" s="1" customFormat="1" ht="15" customHeight="1">
      <c r="B28" s="294"/>
      <c r="C28" s="295"/>
      <c r="D28" s="293" t="s">
        <v>1116</v>
      </c>
      <c r="E28" s="293"/>
      <c r="F28" s="293"/>
      <c r="G28" s="293"/>
      <c r="H28" s="293"/>
      <c r="I28" s="293"/>
      <c r="J28" s="293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293" t="s">
        <v>1117</v>
      </c>
      <c r="E30" s="293"/>
      <c r="F30" s="293"/>
      <c r="G30" s="293"/>
      <c r="H30" s="293"/>
      <c r="I30" s="293"/>
      <c r="J30" s="293"/>
      <c r="K30" s="291"/>
    </row>
    <row r="31" spans="2:11" s="1" customFormat="1" ht="15" customHeight="1">
      <c r="B31" s="294"/>
      <c r="C31" s="295"/>
      <c r="D31" s="293" t="s">
        <v>1118</v>
      </c>
      <c r="E31" s="293"/>
      <c r="F31" s="293"/>
      <c r="G31" s="293"/>
      <c r="H31" s="293"/>
      <c r="I31" s="293"/>
      <c r="J31" s="293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293" t="s">
        <v>1119</v>
      </c>
      <c r="E33" s="293"/>
      <c r="F33" s="293"/>
      <c r="G33" s="293"/>
      <c r="H33" s="293"/>
      <c r="I33" s="293"/>
      <c r="J33" s="293"/>
      <c r="K33" s="291"/>
    </row>
    <row r="34" spans="2:11" s="1" customFormat="1" ht="15" customHeight="1">
      <c r="B34" s="294"/>
      <c r="C34" s="295"/>
      <c r="D34" s="293" t="s">
        <v>1120</v>
      </c>
      <c r="E34" s="293"/>
      <c r="F34" s="293"/>
      <c r="G34" s="293"/>
      <c r="H34" s="293"/>
      <c r="I34" s="293"/>
      <c r="J34" s="293"/>
      <c r="K34" s="291"/>
    </row>
    <row r="35" spans="2:11" s="1" customFormat="1" ht="15" customHeight="1">
      <c r="B35" s="294"/>
      <c r="C35" s="295"/>
      <c r="D35" s="293" t="s">
        <v>1121</v>
      </c>
      <c r="E35" s="293"/>
      <c r="F35" s="293"/>
      <c r="G35" s="293"/>
      <c r="H35" s="293"/>
      <c r="I35" s="293"/>
      <c r="J35" s="293"/>
      <c r="K35" s="291"/>
    </row>
    <row r="36" spans="2:11" s="1" customFormat="1" ht="15" customHeight="1">
      <c r="B36" s="294"/>
      <c r="C36" s="295"/>
      <c r="D36" s="293"/>
      <c r="E36" s="296" t="s">
        <v>113</v>
      </c>
      <c r="F36" s="293"/>
      <c r="G36" s="293" t="s">
        <v>1122</v>
      </c>
      <c r="H36" s="293"/>
      <c r="I36" s="293"/>
      <c r="J36" s="293"/>
      <c r="K36" s="291"/>
    </row>
    <row r="37" spans="2:11" s="1" customFormat="1" ht="30.75" customHeight="1">
      <c r="B37" s="294"/>
      <c r="C37" s="295"/>
      <c r="D37" s="293"/>
      <c r="E37" s="296" t="s">
        <v>1123</v>
      </c>
      <c r="F37" s="293"/>
      <c r="G37" s="293" t="s">
        <v>1124</v>
      </c>
      <c r="H37" s="293"/>
      <c r="I37" s="293"/>
      <c r="J37" s="293"/>
      <c r="K37" s="291"/>
    </row>
    <row r="38" spans="2:11" s="1" customFormat="1" ht="15" customHeight="1">
      <c r="B38" s="294"/>
      <c r="C38" s="295"/>
      <c r="D38" s="293"/>
      <c r="E38" s="296" t="s">
        <v>53</v>
      </c>
      <c r="F38" s="293"/>
      <c r="G38" s="293" t="s">
        <v>1125</v>
      </c>
      <c r="H38" s="293"/>
      <c r="I38" s="293"/>
      <c r="J38" s="293"/>
      <c r="K38" s="291"/>
    </row>
    <row r="39" spans="2:11" s="1" customFormat="1" ht="15" customHeight="1">
      <c r="B39" s="294"/>
      <c r="C39" s="295"/>
      <c r="D39" s="293"/>
      <c r="E39" s="296" t="s">
        <v>54</v>
      </c>
      <c r="F39" s="293"/>
      <c r="G39" s="293" t="s">
        <v>1126</v>
      </c>
      <c r="H39" s="293"/>
      <c r="I39" s="293"/>
      <c r="J39" s="293"/>
      <c r="K39" s="291"/>
    </row>
    <row r="40" spans="2:11" s="1" customFormat="1" ht="15" customHeight="1">
      <c r="B40" s="294"/>
      <c r="C40" s="295"/>
      <c r="D40" s="293"/>
      <c r="E40" s="296" t="s">
        <v>114</v>
      </c>
      <c r="F40" s="293"/>
      <c r="G40" s="293" t="s">
        <v>1127</v>
      </c>
      <c r="H40" s="293"/>
      <c r="I40" s="293"/>
      <c r="J40" s="293"/>
      <c r="K40" s="291"/>
    </row>
    <row r="41" spans="2:11" s="1" customFormat="1" ht="15" customHeight="1">
      <c r="B41" s="294"/>
      <c r="C41" s="295"/>
      <c r="D41" s="293"/>
      <c r="E41" s="296" t="s">
        <v>115</v>
      </c>
      <c r="F41" s="293"/>
      <c r="G41" s="293" t="s">
        <v>1128</v>
      </c>
      <c r="H41" s="293"/>
      <c r="I41" s="293"/>
      <c r="J41" s="293"/>
      <c r="K41" s="291"/>
    </row>
    <row r="42" spans="2:11" s="1" customFormat="1" ht="15" customHeight="1">
      <c r="B42" s="294"/>
      <c r="C42" s="295"/>
      <c r="D42" s="293"/>
      <c r="E42" s="296" t="s">
        <v>1129</v>
      </c>
      <c r="F42" s="293"/>
      <c r="G42" s="293" t="s">
        <v>1130</v>
      </c>
      <c r="H42" s="293"/>
      <c r="I42" s="293"/>
      <c r="J42" s="293"/>
      <c r="K42" s="291"/>
    </row>
    <row r="43" spans="2:11" s="1" customFormat="1" ht="15" customHeight="1">
      <c r="B43" s="294"/>
      <c r="C43" s="295"/>
      <c r="D43" s="293"/>
      <c r="E43" s="296"/>
      <c r="F43" s="293"/>
      <c r="G43" s="293" t="s">
        <v>1131</v>
      </c>
      <c r="H43" s="293"/>
      <c r="I43" s="293"/>
      <c r="J43" s="293"/>
      <c r="K43" s="291"/>
    </row>
    <row r="44" spans="2:11" s="1" customFormat="1" ht="15" customHeight="1">
      <c r="B44" s="294"/>
      <c r="C44" s="295"/>
      <c r="D44" s="293"/>
      <c r="E44" s="296" t="s">
        <v>1132</v>
      </c>
      <c r="F44" s="293"/>
      <c r="G44" s="293" t="s">
        <v>1133</v>
      </c>
      <c r="H44" s="293"/>
      <c r="I44" s="293"/>
      <c r="J44" s="293"/>
      <c r="K44" s="291"/>
    </row>
    <row r="45" spans="2:11" s="1" customFormat="1" ht="15" customHeight="1">
      <c r="B45" s="294"/>
      <c r="C45" s="295"/>
      <c r="D45" s="293"/>
      <c r="E45" s="296" t="s">
        <v>117</v>
      </c>
      <c r="F45" s="293"/>
      <c r="G45" s="293" t="s">
        <v>1134</v>
      </c>
      <c r="H45" s="293"/>
      <c r="I45" s="293"/>
      <c r="J45" s="293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293" t="s">
        <v>1135</v>
      </c>
      <c r="E47" s="293"/>
      <c r="F47" s="293"/>
      <c r="G47" s="293"/>
      <c r="H47" s="293"/>
      <c r="I47" s="293"/>
      <c r="J47" s="293"/>
      <c r="K47" s="291"/>
    </row>
    <row r="48" spans="2:11" s="1" customFormat="1" ht="15" customHeight="1">
      <c r="B48" s="294"/>
      <c r="C48" s="295"/>
      <c r="D48" s="295"/>
      <c r="E48" s="293" t="s">
        <v>1136</v>
      </c>
      <c r="F48" s="293"/>
      <c r="G48" s="293"/>
      <c r="H48" s="293"/>
      <c r="I48" s="293"/>
      <c r="J48" s="293"/>
      <c r="K48" s="291"/>
    </row>
    <row r="49" spans="2:11" s="1" customFormat="1" ht="15" customHeight="1">
      <c r="B49" s="294"/>
      <c r="C49" s="295"/>
      <c r="D49" s="295"/>
      <c r="E49" s="293" t="s">
        <v>1137</v>
      </c>
      <c r="F49" s="293"/>
      <c r="G49" s="293"/>
      <c r="H49" s="293"/>
      <c r="I49" s="293"/>
      <c r="J49" s="293"/>
      <c r="K49" s="291"/>
    </row>
    <row r="50" spans="2:11" s="1" customFormat="1" ht="15" customHeight="1">
      <c r="B50" s="294"/>
      <c r="C50" s="295"/>
      <c r="D50" s="295"/>
      <c r="E50" s="293" t="s">
        <v>1138</v>
      </c>
      <c r="F50" s="293"/>
      <c r="G50" s="293"/>
      <c r="H50" s="293"/>
      <c r="I50" s="293"/>
      <c r="J50" s="293"/>
      <c r="K50" s="291"/>
    </row>
    <row r="51" spans="2:11" s="1" customFormat="1" ht="15" customHeight="1">
      <c r="B51" s="294"/>
      <c r="C51" s="295"/>
      <c r="D51" s="293" t="s">
        <v>1139</v>
      </c>
      <c r="E51" s="293"/>
      <c r="F51" s="293"/>
      <c r="G51" s="293"/>
      <c r="H51" s="293"/>
      <c r="I51" s="293"/>
      <c r="J51" s="293"/>
      <c r="K51" s="291"/>
    </row>
    <row r="52" spans="2:11" s="1" customFormat="1" ht="25.5" customHeight="1">
      <c r="B52" s="289"/>
      <c r="C52" s="290" t="s">
        <v>1140</v>
      </c>
      <c r="D52" s="290"/>
      <c r="E52" s="290"/>
      <c r="F52" s="290"/>
      <c r="G52" s="290"/>
      <c r="H52" s="290"/>
      <c r="I52" s="290"/>
      <c r="J52" s="290"/>
      <c r="K52" s="291"/>
    </row>
    <row r="53" spans="2:11" s="1" customFormat="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89"/>
      <c r="C54" s="293" t="s">
        <v>1141</v>
      </c>
      <c r="D54" s="293"/>
      <c r="E54" s="293"/>
      <c r="F54" s="293"/>
      <c r="G54" s="293"/>
      <c r="H54" s="293"/>
      <c r="I54" s="293"/>
      <c r="J54" s="293"/>
      <c r="K54" s="291"/>
    </row>
    <row r="55" spans="2:11" s="1" customFormat="1" ht="15" customHeight="1">
      <c r="B55" s="289"/>
      <c r="C55" s="293" t="s">
        <v>1142</v>
      </c>
      <c r="D55" s="293"/>
      <c r="E55" s="293"/>
      <c r="F55" s="293"/>
      <c r="G55" s="293"/>
      <c r="H55" s="293"/>
      <c r="I55" s="293"/>
      <c r="J55" s="293"/>
      <c r="K55" s="291"/>
    </row>
    <row r="56" spans="2:11" s="1" customFormat="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89"/>
      <c r="C57" s="293" t="s">
        <v>1143</v>
      </c>
      <c r="D57" s="293"/>
      <c r="E57" s="293"/>
      <c r="F57" s="293"/>
      <c r="G57" s="293"/>
      <c r="H57" s="293"/>
      <c r="I57" s="293"/>
      <c r="J57" s="293"/>
      <c r="K57" s="291"/>
    </row>
    <row r="58" spans="2:11" s="1" customFormat="1" ht="15" customHeight="1">
      <c r="B58" s="289"/>
      <c r="C58" s="295"/>
      <c r="D58" s="293" t="s">
        <v>1144</v>
      </c>
      <c r="E58" s="293"/>
      <c r="F58" s="293"/>
      <c r="G58" s="293"/>
      <c r="H58" s="293"/>
      <c r="I58" s="293"/>
      <c r="J58" s="293"/>
      <c r="K58" s="291"/>
    </row>
    <row r="59" spans="2:11" s="1" customFormat="1" ht="15" customHeight="1">
      <c r="B59" s="289"/>
      <c r="C59" s="295"/>
      <c r="D59" s="293" t="s">
        <v>1145</v>
      </c>
      <c r="E59" s="293"/>
      <c r="F59" s="293"/>
      <c r="G59" s="293"/>
      <c r="H59" s="293"/>
      <c r="I59" s="293"/>
      <c r="J59" s="293"/>
      <c r="K59" s="291"/>
    </row>
    <row r="60" spans="2:11" s="1" customFormat="1" ht="15" customHeight="1">
      <c r="B60" s="289"/>
      <c r="C60" s="295"/>
      <c r="D60" s="293" t="s">
        <v>1146</v>
      </c>
      <c r="E60" s="293"/>
      <c r="F60" s="293"/>
      <c r="G60" s="293"/>
      <c r="H60" s="293"/>
      <c r="I60" s="293"/>
      <c r="J60" s="293"/>
      <c r="K60" s="291"/>
    </row>
    <row r="61" spans="2:11" s="1" customFormat="1" ht="15" customHeight="1">
      <c r="B61" s="289"/>
      <c r="C61" s="295"/>
      <c r="D61" s="293" t="s">
        <v>1147</v>
      </c>
      <c r="E61" s="293"/>
      <c r="F61" s="293"/>
      <c r="G61" s="293"/>
      <c r="H61" s="293"/>
      <c r="I61" s="293"/>
      <c r="J61" s="293"/>
      <c r="K61" s="291"/>
    </row>
    <row r="62" spans="2:11" s="1" customFormat="1" ht="15" customHeight="1">
      <c r="B62" s="289"/>
      <c r="C62" s="295"/>
      <c r="D62" s="298" t="s">
        <v>1148</v>
      </c>
      <c r="E62" s="298"/>
      <c r="F62" s="298"/>
      <c r="G62" s="298"/>
      <c r="H62" s="298"/>
      <c r="I62" s="298"/>
      <c r="J62" s="298"/>
      <c r="K62" s="291"/>
    </row>
    <row r="63" spans="2:11" s="1" customFormat="1" ht="15" customHeight="1">
      <c r="B63" s="289"/>
      <c r="C63" s="295"/>
      <c r="D63" s="293" t="s">
        <v>1149</v>
      </c>
      <c r="E63" s="293"/>
      <c r="F63" s="293"/>
      <c r="G63" s="293"/>
      <c r="H63" s="293"/>
      <c r="I63" s="293"/>
      <c r="J63" s="293"/>
      <c r="K63" s="291"/>
    </row>
    <row r="64" spans="2:11" s="1" customFormat="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s="1" customFormat="1" ht="15" customHeight="1">
      <c r="B65" s="289"/>
      <c r="C65" s="295"/>
      <c r="D65" s="293" t="s">
        <v>1150</v>
      </c>
      <c r="E65" s="293"/>
      <c r="F65" s="293"/>
      <c r="G65" s="293"/>
      <c r="H65" s="293"/>
      <c r="I65" s="293"/>
      <c r="J65" s="293"/>
      <c r="K65" s="291"/>
    </row>
    <row r="66" spans="2:11" s="1" customFormat="1" ht="15" customHeight="1">
      <c r="B66" s="289"/>
      <c r="C66" s="295"/>
      <c r="D66" s="298" t="s">
        <v>1151</v>
      </c>
      <c r="E66" s="298"/>
      <c r="F66" s="298"/>
      <c r="G66" s="298"/>
      <c r="H66" s="298"/>
      <c r="I66" s="298"/>
      <c r="J66" s="298"/>
      <c r="K66" s="291"/>
    </row>
    <row r="67" spans="2:11" s="1" customFormat="1" ht="15" customHeight="1">
      <c r="B67" s="289"/>
      <c r="C67" s="295"/>
      <c r="D67" s="293" t="s">
        <v>1152</v>
      </c>
      <c r="E67" s="293"/>
      <c r="F67" s="293"/>
      <c r="G67" s="293"/>
      <c r="H67" s="293"/>
      <c r="I67" s="293"/>
      <c r="J67" s="293"/>
      <c r="K67" s="291"/>
    </row>
    <row r="68" spans="2:11" s="1" customFormat="1" ht="15" customHeight="1">
      <c r="B68" s="289"/>
      <c r="C68" s="295"/>
      <c r="D68" s="293" t="s">
        <v>1153</v>
      </c>
      <c r="E68" s="293"/>
      <c r="F68" s="293"/>
      <c r="G68" s="293"/>
      <c r="H68" s="293"/>
      <c r="I68" s="293"/>
      <c r="J68" s="293"/>
      <c r="K68" s="291"/>
    </row>
    <row r="69" spans="2:11" s="1" customFormat="1" ht="15" customHeight="1">
      <c r="B69" s="289"/>
      <c r="C69" s="295"/>
      <c r="D69" s="293" t="s">
        <v>1154</v>
      </c>
      <c r="E69" s="293"/>
      <c r="F69" s="293"/>
      <c r="G69" s="293"/>
      <c r="H69" s="293"/>
      <c r="I69" s="293"/>
      <c r="J69" s="293"/>
      <c r="K69" s="291"/>
    </row>
    <row r="70" spans="2:11" s="1" customFormat="1" ht="15" customHeight="1">
      <c r="B70" s="289"/>
      <c r="C70" s="295"/>
      <c r="D70" s="293" t="s">
        <v>1155</v>
      </c>
      <c r="E70" s="293"/>
      <c r="F70" s="293"/>
      <c r="G70" s="293"/>
      <c r="H70" s="293"/>
      <c r="I70" s="293"/>
      <c r="J70" s="293"/>
      <c r="K70" s="291"/>
    </row>
    <row r="71" spans="2:11" s="1" customFormat="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s="1" customFormat="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s="1" customFormat="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s="1" customFormat="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s="1" customFormat="1" ht="45" customHeight="1">
      <c r="B75" s="308"/>
      <c r="C75" s="309" t="s">
        <v>1156</v>
      </c>
      <c r="D75" s="309"/>
      <c r="E75" s="309"/>
      <c r="F75" s="309"/>
      <c r="G75" s="309"/>
      <c r="H75" s="309"/>
      <c r="I75" s="309"/>
      <c r="J75" s="309"/>
      <c r="K75" s="310"/>
    </row>
    <row r="76" spans="2:11" s="1" customFormat="1" ht="17.25" customHeight="1">
      <c r="B76" s="308"/>
      <c r="C76" s="311" t="s">
        <v>1157</v>
      </c>
      <c r="D76" s="311"/>
      <c r="E76" s="311"/>
      <c r="F76" s="311" t="s">
        <v>1158</v>
      </c>
      <c r="G76" s="312"/>
      <c r="H76" s="311" t="s">
        <v>54</v>
      </c>
      <c r="I76" s="311" t="s">
        <v>57</v>
      </c>
      <c r="J76" s="311" t="s">
        <v>1159</v>
      </c>
      <c r="K76" s="310"/>
    </row>
    <row r="77" spans="2:11" s="1" customFormat="1" ht="17.25" customHeight="1">
      <c r="B77" s="308"/>
      <c r="C77" s="313" t="s">
        <v>1160</v>
      </c>
      <c r="D77" s="313"/>
      <c r="E77" s="313"/>
      <c r="F77" s="314" t="s">
        <v>1161</v>
      </c>
      <c r="G77" s="315"/>
      <c r="H77" s="313"/>
      <c r="I77" s="313"/>
      <c r="J77" s="313" t="s">
        <v>1162</v>
      </c>
      <c r="K77" s="310"/>
    </row>
    <row r="78" spans="2:11" s="1" customFormat="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s="1" customFormat="1" ht="15" customHeight="1">
      <c r="B79" s="308"/>
      <c r="C79" s="296" t="s">
        <v>53</v>
      </c>
      <c r="D79" s="318"/>
      <c r="E79" s="318"/>
      <c r="F79" s="319" t="s">
        <v>1163</v>
      </c>
      <c r="G79" s="320"/>
      <c r="H79" s="296" t="s">
        <v>1164</v>
      </c>
      <c r="I79" s="296" t="s">
        <v>1165</v>
      </c>
      <c r="J79" s="296">
        <v>20</v>
      </c>
      <c r="K79" s="310"/>
    </row>
    <row r="80" spans="2:11" s="1" customFormat="1" ht="15" customHeight="1">
      <c r="B80" s="308"/>
      <c r="C80" s="296" t="s">
        <v>1166</v>
      </c>
      <c r="D80" s="296"/>
      <c r="E80" s="296"/>
      <c r="F80" s="319" t="s">
        <v>1163</v>
      </c>
      <c r="G80" s="320"/>
      <c r="H80" s="296" t="s">
        <v>1167</v>
      </c>
      <c r="I80" s="296" t="s">
        <v>1165</v>
      </c>
      <c r="J80" s="296">
        <v>120</v>
      </c>
      <c r="K80" s="310"/>
    </row>
    <row r="81" spans="2:11" s="1" customFormat="1" ht="15" customHeight="1">
      <c r="B81" s="321"/>
      <c r="C81" s="296" t="s">
        <v>1168</v>
      </c>
      <c r="D81" s="296"/>
      <c r="E81" s="296"/>
      <c r="F81" s="319" t="s">
        <v>1169</v>
      </c>
      <c r="G81" s="320"/>
      <c r="H81" s="296" t="s">
        <v>1170</v>
      </c>
      <c r="I81" s="296" t="s">
        <v>1165</v>
      </c>
      <c r="J81" s="296">
        <v>50</v>
      </c>
      <c r="K81" s="310"/>
    </row>
    <row r="82" spans="2:11" s="1" customFormat="1" ht="15" customHeight="1">
      <c r="B82" s="321"/>
      <c r="C82" s="296" t="s">
        <v>1171</v>
      </c>
      <c r="D82" s="296"/>
      <c r="E82" s="296"/>
      <c r="F82" s="319" t="s">
        <v>1163</v>
      </c>
      <c r="G82" s="320"/>
      <c r="H82" s="296" t="s">
        <v>1172</v>
      </c>
      <c r="I82" s="296" t="s">
        <v>1173</v>
      </c>
      <c r="J82" s="296"/>
      <c r="K82" s="310"/>
    </row>
    <row r="83" spans="2:11" s="1" customFormat="1" ht="15" customHeight="1">
      <c r="B83" s="321"/>
      <c r="C83" s="322" t="s">
        <v>1174</v>
      </c>
      <c r="D83" s="322"/>
      <c r="E83" s="322"/>
      <c r="F83" s="323" t="s">
        <v>1169</v>
      </c>
      <c r="G83" s="322"/>
      <c r="H83" s="322" t="s">
        <v>1175</v>
      </c>
      <c r="I83" s="322" t="s">
        <v>1165</v>
      </c>
      <c r="J83" s="322">
        <v>15</v>
      </c>
      <c r="K83" s="310"/>
    </row>
    <row r="84" spans="2:11" s="1" customFormat="1" ht="15" customHeight="1">
      <c r="B84" s="321"/>
      <c r="C84" s="322" t="s">
        <v>1176</v>
      </c>
      <c r="D84" s="322"/>
      <c r="E84" s="322"/>
      <c r="F84" s="323" t="s">
        <v>1169</v>
      </c>
      <c r="G84" s="322"/>
      <c r="H84" s="322" t="s">
        <v>1177</v>
      </c>
      <c r="I84" s="322" t="s">
        <v>1165</v>
      </c>
      <c r="J84" s="322">
        <v>15</v>
      </c>
      <c r="K84" s="310"/>
    </row>
    <row r="85" spans="2:11" s="1" customFormat="1" ht="15" customHeight="1">
      <c r="B85" s="321"/>
      <c r="C85" s="322" t="s">
        <v>1178</v>
      </c>
      <c r="D85" s="322"/>
      <c r="E85" s="322"/>
      <c r="F85" s="323" t="s">
        <v>1169</v>
      </c>
      <c r="G85" s="322"/>
      <c r="H85" s="322" t="s">
        <v>1179</v>
      </c>
      <c r="I85" s="322" t="s">
        <v>1165</v>
      </c>
      <c r="J85" s="322">
        <v>20</v>
      </c>
      <c r="K85" s="310"/>
    </row>
    <row r="86" spans="2:11" s="1" customFormat="1" ht="15" customHeight="1">
      <c r="B86" s="321"/>
      <c r="C86" s="322" t="s">
        <v>1180</v>
      </c>
      <c r="D86" s="322"/>
      <c r="E86" s="322"/>
      <c r="F86" s="323" t="s">
        <v>1169</v>
      </c>
      <c r="G86" s="322"/>
      <c r="H86" s="322" t="s">
        <v>1181</v>
      </c>
      <c r="I86" s="322" t="s">
        <v>1165</v>
      </c>
      <c r="J86" s="322">
        <v>20</v>
      </c>
      <c r="K86" s="310"/>
    </row>
    <row r="87" spans="2:11" s="1" customFormat="1" ht="15" customHeight="1">
      <c r="B87" s="321"/>
      <c r="C87" s="296" t="s">
        <v>1182</v>
      </c>
      <c r="D87" s="296"/>
      <c r="E87" s="296"/>
      <c r="F87" s="319" t="s">
        <v>1169</v>
      </c>
      <c r="G87" s="320"/>
      <c r="H87" s="296" t="s">
        <v>1183</v>
      </c>
      <c r="I87" s="296" t="s">
        <v>1165</v>
      </c>
      <c r="J87" s="296">
        <v>50</v>
      </c>
      <c r="K87" s="310"/>
    </row>
    <row r="88" spans="2:11" s="1" customFormat="1" ht="15" customHeight="1">
      <c r="B88" s="321"/>
      <c r="C88" s="296" t="s">
        <v>1184</v>
      </c>
      <c r="D88" s="296"/>
      <c r="E88" s="296"/>
      <c r="F88" s="319" t="s">
        <v>1169</v>
      </c>
      <c r="G88" s="320"/>
      <c r="H88" s="296" t="s">
        <v>1185</v>
      </c>
      <c r="I88" s="296" t="s">
        <v>1165</v>
      </c>
      <c r="J88" s="296">
        <v>20</v>
      </c>
      <c r="K88" s="310"/>
    </row>
    <row r="89" spans="2:11" s="1" customFormat="1" ht="15" customHeight="1">
      <c r="B89" s="321"/>
      <c r="C89" s="296" t="s">
        <v>1186</v>
      </c>
      <c r="D89" s="296"/>
      <c r="E89" s="296"/>
      <c r="F89" s="319" t="s">
        <v>1169</v>
      </c>
      <c r="G89" s="320"/>
      <c r="H89" s="296" t="s">
        <v>1187</v>
      </c>
      <c r="I89" s="296" t="s">
        <v>1165</v>
      </c>
      <c r="J89" s="296">
        <v>20</v>
      </c>
      <c r="K89" s="310"/>
    </row>
    <row r="90" spans="2:11" s="1" customFormat="1" ht="15" customHeight="1">
      <c r="B90" s="321"/>
      <c r="C90" s="296" t="s">
        <v>1188</v>
      </c>
      <c r="D90" s="296"/>
      <c r="E90" s="296"/>
      <c r="F90" s="319" t="s">
        <v>1169</v>
      </c>
      <c r="G90" s="320"/>
      <c r="H90" s="296" t="s">
        <v>1189</v>
      </c>
      <c r="I90" s="296" t="s">
        <v>1165</v>
      </c>
      <c r="J90" s="296">
        <v>50</v>
      </c>
      <c r="K90" s="310"/>
    </row>
    <row r="91" spans="2:11" s="1" customFormat="1" ht="15" customHeight="1">
      <c r="B91" s="321"/>
      <c r="C91" s="296" t="s">
        <v>1190</v>
      </c>
      <c r="D91" s="296"/>
      <c r="E91" s="296"/>
      <c r="F91" s="319" t="s">
        <v>1169</v>
      </c>
      <c r="G91" s="320"/>
      <c r="H91" s="296" t="s">
        <v>1190</v>
      </c>
      <c r="I91" s="296" t="s">
        <v>1165</v>
      </c>
      <c r="J91" s="296">
        <v>50</v>
      </c>
      <c r="K91" s="310"/>
    </row>
    <row r="92" spans="2:11" s="1" customFormat="1" ht="15" customHeight="1">
      <c r="B92" s="321"/>
      <c r="C92" s="296" t="s">
        <v>1191</v>
      </c>
      <c r="D92" s="296"/>
      <c r="E92" s="296"/>
      <c r="F92" s="319" t="s">
        <v>1169</v>
      </c>
      <c r="G92" s="320"/>
      <c r="H92" s="296" t="s">
        <v>1192</v>
      </c>
      <c r="I92" s="296" t="s">
        <v>1165</v>
      </c>
      <c r="J92" s="296">
        <v>255</v>
      </c>
      <c r="K92" s="310"/>
    </row>
    <row r="93" spans="2:11" s="1" customFormat="1" ht="15" customHeight="1">
      <c r="B93" s="321"/>
      <c r="C93" s="296" t="s">
        <v>1193</v>
      </c>
      <c r="D93" s="296"/>
      <c r="E93" s="296"/>
      <c r="F93" s="319" t="s">
        <v>1163</v>
      </c>
      <c r="G93" s="320"/>
      <c r="H93" s="296" t="s">
        <v>1194</v>
      </c>
      <c r="I93" s="296" t="s">
        <v>1195</v>
      </c>
      <c r="J93" s="296"/>
      <c r="K93" s="310"/>
    </row>
    <row r="94" spans="2:11" s="1" customFormat="1" ht="15" customHeight="1">
      <c r="B94" s="321"/>
      <c r="C94" s="296" t="s">
        <v>1196</v>
      </c>
      <c r="D94" s="296"/>
      <c r="E94" s="296"/>
      <c r="F94" s="319" t="s">
        <v>1163</v>
      </c>
      <c r="G94" s="320"/>
      <c r="H94" s="296" t="s">
        <v>1197</v>
      </c>
      <c r="I94" s="296" t="s">
        <v>1198</v>
      </c>
      <c r="J94" s="296"/>
      <c r="K94" s="310"/>
    </row>
    <row r="95" spans="2:11" s="1" customFormat="1" ht="15" customHeight="1">
      <c r="B95" s="321"/>
      <c r="C95" s="296" t="s">
        <v>1199</v>
      </c>
      <c r="D95" s="296"/>
      <c r="E95" s="296"/>
      <c r="F95" s="319" t="s">
        <v>1163</v>
      </c>
      <c r="G95" s="320"/>
      <c r="H95" s="296" t="s">
        <v>1199</v>
      </c>
      <c r="I95" s="296" t="s">
        <v>1198</v>
      </c>
      <c r="J95" s="296"/>
      <c r="K95" s="310"/>
    </row>
    <row r="96" spans="2:11" s="1" customFormat="1" ht="15" customHeight="1">
      <c r="B96" s="321"/>
      <c r="C96" s="296" t="s">
        <v>38</v>
      </c>
      <c r="D96" s="296"/>
      <c r="E96" s="296"/>
      <c r="F96" s="319" t="s">
        <v>1163</v>
      </c>
      <c r="G96" s="320"/>
      <c r="H96" s="296" t="s">
        <v>1200</v>
      </c>
      <c r="I96" s="296" t="s">
        <v>1198</v>
      </c>
      <c r="J96" s="296"/>
      <c r="K96" s="310"/>
    </row>
    <row r="97" spans="2:11" s="1" customFormat="1" ht="15" customHeight="1">
      <c r="B97" s="321"/>
      <c r="C97" s="296" t="s">
        <v>48</v>
      </c>
      <c r="D97" s="296"/>
      <c r="E97" s="296"/>
      <c r="F97" s="319" t="s">
        <v>1163</v>
      </c>
      <c r="G97" s="320"/>
      <c r="H97" s="296" t="s">
        <v>1201</v>
      </c>
      <c r="I97" s="296" t="s">
        <v>1198</v>
      </c>
      <c r="J97" s="296"/>
      <c r="K97" s="310"/>
    </row>
    <row r="98" spans="2:11" s="1" customFormat="1" ht="15" customHeight="1">
      <c r="B98" s="324"/>
      <c r="C98" s="325"/>
      <c r="D98" s="325"/>
      <c r="E98" s="325"/>
      <c r="F98" s="325"/>
      <c r="G98" s="325"/>
      <c r="H98" s="325"/>
      <c r="I98" s="325"/>
      <c r="J98" s="325"/>
      <c r="K98" s="326"/>
    </row>
    <row r="99" spans="2:11" s="1" customFormat="1" ht="18.75" customHeight="1">
      <c r="B99" s="327"/>
      <c r="C99" s="328"/>
      <c r="D99" s="328"/>
      <c r="E99" s="328"/>
      <c r="F99" s="328"/>
      <c r="G99" s="328"/>
      <c r="H99" s="328"/>
      <c r="I99" s="328"/>
      <c r="J99" s="328"/>
      <c r="K99" s="327"/>
    </row>
    <row r="100" spans="2:11" s="1" customFormat="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s="1" customFormat="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s="1" customFormat="1" ht="45" customHeight="1">
      <c r="B102" s="308"/>
      <c r="C102" s="309" t="s">
        <v>1202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s="1" customFormat="1" ht="17.25" customHeight="1">
      <c r="B103" s="308"/>
      <c r="C103" s="311" t="s">
        <v>1157</v>
      </c>
      <c r="D103" s="311"/>
      <c r="E103" s="311"/>
      <c r="F103" s="311" t="s">
        <v>1158</v>
      </c>
      <c r="G103" s="312"/>
      <c r="H103" s="311" t="s">
        <v>54</v>
      </c>
      <c r="I103" s="311" t="s">
        <v>57</v>
      </c>
      <c r="J103" s="311" t="s">
        <v>1159</v>
      </c>
      <c r="K103" s="310"/>
    </row>
    <row r="104" spans="2:11" s="1" customFormat="1" ht="17.25" customHeight="1">
      <c r="B104" s="308"/>
      <c r="C104" s="313" t="s">
        <v>1160</v>
      </c>
      <c r="D104" s="313"/>
      <c r="E104" s="313"/>
      <c r="F104" s="314" t="s">
        <v>1161</v>
      </c>
      <c r="G104" s="315"/>
      <c r="H104" s="313"/>
      <c r="I104" s="313"/>
      <c r="J104" s="313" t="s">
        <v>1162</v>
      </c>
      <c r="K104" s="310"/>
    </row>
    <row r="105" spans="2:11" s="1" customFormat="1" ht="5.25" customHeight="1">
      <c r="B105" s="308"/>
      <c r="C105" s="311"/>
      <c r="D105" s="311"/>
      <c r="E105" s="311"/>
      <c r="F105" s="311"/>
      <c r="G105" s="329"/>
      <c r="H105" s="311"/>
      <c r="I105" s="311"/>
      <c r="J105" s="311"/>
      <c r="K105" s="310"/>
    </row>
    <row r="106" spans="2:11" s="1" customFormat="1" ht="15" customHeight="1">
      <c r="B106" s="308"/>
      <c r="C106" s="296" t="s">
        <v>53</v>
      </c>
      <c r="D106" s="318"/>
      <c r="E106" s="318"/>
      <c r="F106" s="319" t="s">
        <v>1163</v>
      </c>
      <c r="G106" s="296"/>
      <c r="H106" s="296" t="s">
        <v>1203</v>
      </c>
      <c r="I106" s="296" t="s">
        <v>1165</v>
      </c>
      <c r="J106" s="296">
        <v>20</v>
      </c>
      <c r="K106" s="310"/>
    </row>
    <row r="107" spans="2:11" s="1" customFormat="1" ht="15" customHeight="1">
      <c r="B107" s="308"/>
      <c r="C107" s="296" t="s">
        <v>1166</v>
      </c>
      <c r="D107" s="296"/>
      <c r="E107" s="296"/>
      <c r="F107" s="319" t="s">
        <v>1163</v>
      </c>
      <c r="G107" s="296"/>
      <c r="H107" s="296" t="s">
        <v>1203</v>
      </c>
      <c r="I107" s="296" t="s">
        <v>1165</v>
      </c>
      <c r="J107" s="296">
        <v>120</v>
      </c>
      <c r="K107" s="310"/>
    </row>
    <row r="108" spans="2:11" s="1" customFormat="1" ht="15" customHeight="1">
      <c r="B108" s="321"/>
      <c r="C108" s="296" t="s">
        <v>1168</v>
      </c>
      <c r="D108" s="296"/>
      <c r="E108" s="296"/>
      <c r="F108" s="319" t="s">
        <v>1169</v>
      </c>
      <c r="G108" s="296"/>
      <c r="H108" s="296" t="s">
        <v>1203</v>
      </c>
      <c r="I108" s="296" t="s">
        <v>1165</v>
      </c>
      <c r="J108" s="296">
        <v>50</v>
      </c>
      <c r="K108" s="310"/>
    </row>
    <row r="109" spans="2:11" s="1" customFormat="1" ht="15" customHeight="1">
      <c r="B109" s="321"/>
      <c r="C109" s="296" t="s">
        <v>1171</v>
      </c>
      <c r="D109" s="296"/>
      <c r="E109" s="296"/>
      <c r="F109" s="319" t="s">
        <v>1163</v>
      </c>
      <c r="G109" s="296"/>
      <c r="H109" s="296" t="s">
        <v>1203</v>
      </c>
      <c r="I109" s="296" t="s">
        <v>1173</v>
      </c>
      <c r="J109" s="296"/>
      <c r="K109" s="310"/>
    </row>
    <row r="110" spans="2:11" s="1" customFormat="1" ht="15" customHeight="1">
      <c r="B110" s="321"/>
      <c r="C110" s="296" t="s">
        <v>1182</v>
      </c>
      <c r="D110" s="296"/>
      <c r="E110" s="296"/>
      <c r="F110" s="319" t="s">
        <v>1169</v>
      </c>
      <c r="G110" s="296"/>
      <c r="H110" s="296" t="s">
        <v>1203</v>
      </c>
      <c r="I110" s="296" t="s">
        <v>1165</v>
      </c>
      <c r="J110" s="296">
        <v>50</v>
      </c>
      <c r="K110" s="310"/>
    </row>
    <row r="111" spans="2:11" s="1" customFormat="1" ht="15" customHeight="1">
      <c r="B111" s="321"/>
      <c r="C111" s="296" t="s">
        <v>1190</v>
      </c>
      <c r="D111" s="296"/>
      <c r="E111" s="296"/>
      <c r="F111" s="319" t="s">
        <v>1169</v>
      </c>
      <c r="G111" s="296"/>
      <c r="H111" s="296" t="s">
        <v>1203</v>
      </c>
      <c r="I111" s="296" t="s">
        <v>1165</v>
      </c>
      <c r="J111" s="296">
        <v>50</v>
      </c>
      <c r="K111" s="310"/>
    </row>
    <row r="112" spans="2:11" s="1" customFormat="1" ht="15" customHeight="1">
      <c r="B112" s="321"/>
      <c r="C112" s="296" t="s">
        <v>1188</v>
      </c>
      <c r="D112" s="296"/>
      <c r="E112" s="296"/>
      <c r="F112" s="319" t="s">
        <v>1169</v>
      </c>
      <c r="G112" s="296"/>
      <c r="H112" s="296" t="s">
        <v>1203</v>
      </c>
      <c r="I112" s="296" t="s">
        <v>1165</v>
      </c>
      <c r="J112" s="296">
        <v>50</v>
      </c>
      <c r="K112" s="310"/>
    </row>
    <row r="113" spans="2:11" s="1" customFormat="1" ht="15" customHeight="1">
      <c r="B113" s="321"/>
      <c r="C113" s="296" t="s">
        <v>53</v>
      </c>
      <c r="D113" s="296"/>
      <c r="E113" s="296"/>
      <c r="F113" s="319" t="s">
        <v>1163</v>
      </c>
      <c r="G113" s="296"/>
      <c r="H113" s="296" t="s">
        <v>1204</v>
      </c>
      <c r="I113" s="296" t="s">
        <v>1165</v>
      </c>
      <c r="J113" s="296">
        <v>20</v>
      </c>
      <c r="K113" s="310"/>
    </row>
    <row r="114" spans="2:11" s="1" customFormat="1" ht="15" customHeight="1">
      <c r="B114" s="321"/>
      <c r="C114" s="296" t="s">
        <v>1205</v>
      </c>
      <c r="D114" s="296"/>
      <c r="E114" s="296"/>
      <c r="F114" s="319" t="s">
        <v>1163</v>
      </c>
      <c r="G114" s="296"/>
      <c r="H114" s="296" t="s">
        <v>1206</v>
      </c>
      <c r="I114" s="296" t="s">
        <v>1165</v>
      </c>
      <c r="J114" s="296">
        <v>120</v>
      </c>
      <c r="K114" s="310"/>
    </row>
    <row r="115" spans="2:11" s="1" customFormat="1" ht="15" customHeight="1">
      <c r="B115" s="321"/>
      <c r="C115" s="296" t="s">
        <v>38</v>
      </c>
      <c r="D115" s="296"/>
      <c r="E115" s="296"/>
      <c r="F115" s="319" t="s">
        <v>1163</v>
      </c>
      <c r="G115" s="296"/>
      <c r="H115" s="296" t="s">
        <v>1207</v>
      </c>
      <c r="I115" s="296" t="s">
        <v>1198</v>
      </c>
      <c r="J115" s="296"/>
      <c r="K115" s="310"/>
    </row>
    <row r="116" spans="2:11" s="1" customFormat="1" ht="15" customHeight="1">
      <c r="B116" s="321"/>
      <c r="C116" s="296" t="s">
        <v>48</v>
      </c>
      <c r="D116" s="296"/>
      <c r="E116" s="296"/>
      <c r="F116" s="319" t="s">
        <v>1163</v>
      </c>
      <c r="G116" s="296"/>
      <c r="H116" s="296" t="s">
        <v>1208</v>
      </c>
      <c r="I116" s="296" t="s">
        <v>1198</v>
      </c>
      <c r="J116" s="296"/>
      <c r="K116" s="310"/>
    </row>
    <row r="117" spans="2:11" s="1" customFormat="1" ht="15" customHeight="1">
      <c r="B117" s="321"/>
      <c r="C117" s="296" t="s">
        <v>57</v>
      </c>
      <c r="D117" s="296"/>
      <c r="E117" s="296"/>
      <c r="F117" s="319" t="s">
        <v>1163</v>
      </c>
      <c r="G117" s="296"/>
      <c r="H117" s="296" t="s">
        <v>1209</v>
      </c>
      <c r="I117" s="296" t="s">
        <v>1210</v>
      </c>
      <c r="J117" s="296"/>
      <c r="K117" s="310"/>
    </row>
    <row r="118" spans="2:11" s="1" customFormat="1" ht="15" customHeight="1">
      <c r="B118" s="324"/>
      <c r="C118" s="330"/>
      <c r="D118" s="330"/>
      <c r="E118" s="330"/>
      <c r="F118" s="330"/>
      <c r="G118" s="330"/>
      <c r="H118" s="330"/>
      <c r="I118" s="330"/>
      <c r="J118" s="330"/>
      <c r="K118" s="326"/>
    </row>
    <row r="119" spans="2:11" s="1" customFormat="1" ht="18.75" customHeight="1">
      <c r="B119" s="331"/>
      <c r="C119" s="332"/>
      <c r="D119" s="332"/>
      <c r="E119" s="332"/>
      <c r="F119" s="333"/>
      <c r="G119" s="332"/>
      <c r="H119" s="332"/>
      <c r="I119" s="332"/>
      <c r="J119" s="332"/>
      <c r="K119" s="331"/>
    </row>
    <row r="120" spans="2:11" s="1" customFormat="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s="1" customFormat="1" ht="7.5" customHeight="1">
      <c r="B121" s="334"/>
      <c r="C121" s="335"/>
      <c r="D121" s="335"/>
      <c r="E121" s="335"/>
      <c r="F121" s="335"/>
      <c r="G121" s="335"/>
      <c r="H121" s="335"/>
      <c r="I121" s="335"/>
      <c r="J121" s="335"/>
      <c r="K121" s="336"/>
    </row>
    <row r="122" spans="2:11" s="1" customFormat="1" ht="45" customHeight="1">
      <c r="B122" s="337"/>
      <c r="C122" s="287" t="s">
        <v>1211</v>
      </c>
      <c r="D122" s="287"/>
      <c r="E122" s="287"/>
      <c r="F122" s="287"/>
      <c r="G122" s="287"/>
      <c r="H122" s="287"/>
      <c r="I122" s="287"/>
      <c r="J122" s="287"/>
      <c r="K122" s="338"/>
    </row>
    <row r="123" spans="2:11" s="1" customFormat="1" ht="17.25" customHeight="1">
      <c r="B123" s="339"/>
      <c r="C123" s="311" t="s">
        <v>1157</v>
      </c>
      <c r="D123" s="311"/>
      <c r="E123" s="311"/>
      <c r="F123" s="311" t="s">
        <v>1158</v>
      </c>
      <c r="G123" s="312"/>
      <c r="H123" s="311" t="s">
        <v>54</v>
      </c>
      <c r="I123" s="311" t="s">
        <v>57</v>
      </c>
      <c r="J123" s="311" t="s">
        <v>1159</v>
      </c>
      <c r="K123" s="340"/>
    </row>
    <row r="124" spans="2:11" s="1" customFormat="1" ht="17.25" customHeight="1">
      <c r="B124" s="339"/>
      <c r="C124" s="313" t="s">
        <v>1160</v>
      </c>
      <c r="D124" s="313"/>
      <c r="E124" s="313"/>
      <c r="F124" s="314" t="s">
        <v>1161</v>
      </c>
      <c r="G124" s="315"/>
      <c r="H124" s="313"/>
      <c r="I124" s="313"/>
      <c r="J124" s="313" t="s">
        <v>1162</v>
      </c>
      <c r="K124" s="340"/>
    </row>
    <row r="125" spans="2:11" s="1" customFormat="1" ht="5.25" customHeight="1">
      <c r="B125" s="341"/>
      <c r="C125" s="316"/>
      <c r="D125" s="316"/>
      <c r="E125" s="316"/>
      <c r="F125" s="316"/>
      <c r="G125" s="342"/>
      <c r="H125" s="316"/>
      <c r="I125" s="316"/>
      <c r="J125" s="316"/>
      <c r="K125" s="343"/>
    </row>
    <row r="126" spans="2:11" s="1" customFormat="1" ht="15" customHeight="1">
      <c r="B126" s="341"/>
      <c r="C126" s="296" t="s">
        <v>1166</v>
      </c>
      <c r="D126" s="318"/>
      <c r="E126" s="318"/>
      <c r="F126" s="319" t="s">
        <v>1163</v>
      </c>
      <c r="G126" s="296"/>
      <c r="H126" s="296" t="s">
        <v>1203</v>
      </c>
      <c r="I126" s="296" t="s">
        <v>1165</v>
      </c>
      <c r="J126" s="296">
        <v>120</v>
      </c>
      <c r="K126" s="344"/>
    </row>
    <row r="127" spans="2:11" s="1" customFormat="1" ht="15" customHeight="1">
      <c r="B127" s="341"/>
      <c r="C127" s="296" t="s">
        <v>1212</v>
      </c>
      <c r="D127" s="296"/>
      <c r="E127" s="296"/>
      <c r="F127" s="319" t="s">
        <v>1163</v>
      </c>
      <c r="G127" s="296"/>
      <c r="H127" s="296" t="s">
        <v>1213</v>
      </c>
      <c r="I127" s="296" t="s">
        <v>1165</v>
      </c>
      <c r="J127" s="296" t="s">
        <v>1214</v>
      </c>
      <c r="K127" s="344"/>
    </row>
    <row r="128" spans="2:11" s="1" customFormat="1" ht="15" customHeight="1">
      <c r="B128" s="341"/>
      <c r="C128" s="296" t="s">
        <v>1111</v>
      </c>
      <c r="D128" s="296"/>
      <c r="E128" s="296"/>
      <c r="F128" s="319" t="s">
        <v>1163</v>
      </c>
      <c r="G128" s="296"/>
      <c r="H128" s="296" t="s">
        <v>1215</v>
      </c>
      <c r="I128" s="296" t="s">
        <v>1165</v>
      </c>
      <c r="J128" s="296" t="s">
        <v>1214</v>
      </c>
      <c r="K128" s="344"/>
    </row>
    <row r="129" spans="2:11" s="1" customFormat="1" ht="15" customHeight="1">
      <c r="B129" s="341"/>
      <c r="C129" s="296" t="s">
        <v>1174</v>
      </c>
      <c r="D129" s="296"/>
      <c r="E129" s="296"/>
      <c r="F129" s="319" t="s">
        <v>1169</v>
      </c>
      <c r="G129" s="296"/>
      <c r="H129" s="296" t="s">
        <v>1175</v>
      </c>
      <c r="I129" s="296" t="s">
        <v>1165</v>
      </c>
      <c r="J129" s="296">
        <v>15</v>
      </c>
      <c r="K129" s="344"/>
    </row>
    <row r="130" spans="2:11" s="1" customFormat="1" ht="15" customHeight="1">
      <c r="B130" s="341"/>
      <c r="C130" s="322" t="s">
        <v>1176</v>
      </c>
      <c r="D130" s="322"/>
      <c r="E130" s="322"/>
      <c r="F130" s="323" t="s">
        <v>1169</v>
      </c>
      <c r="G130" s="322"/>
      <c r="H130" s="322" t="s">
        <v>1177</v>
      </c>
      <c r="I130" s="322" t="s">
        <v>1165</v>
      </c>
      <c r="J130" s="322">
        <v>15</v>
      </c>
      <c r="K130" s="344"/>
    </row>
    <row r="131" spans="2:11" s="1" customFormat="1" ht="15" customHeight="1">
      <c r="B131" s="341"/>
      <c r="C131" s="322" t="s">
        <v>1178</v>
      </c>
      <c r="D131" s="322"/>
      <c r="E131" s="322"/>
      <c r="F131" s="323" t="s">
        <v>1169</v>
      </c>
      <c r="G131" s="322"/>
      <c r="H131" s="322" t="s">
        <v>1179</v>
      </c>
      <c r="I131" s="322" t="s">
        <v>1165</v>
      </c>
      <c r="J131" s="322">
        <v>20</v>
      </c>
      <c r="K131" s="344"/>
    </row>
    <row r="132" spans="2:11" s="1" customFormat="1" ht="15" customHeight="1">
      <c r="B132" s="341"/>
      <c r="C132" s="322" t="s">
        <v>1180</v>
      </c>
      <c r="D132" s="322"/>
      <c r="E132" s="322"/>
      <c r="F132" s="323" t="s">
        <v>1169</v>
      </c>
      <c r="G132" s="322"/>
      <c r="H132" s="322" t="s">
        <v>1181</v>
      </c>
      <c r="I132" s="322" t="s">
        <v>1165</v>
      </c>
      <c r="J132" s="322">
        <v>20</v>
      </c>
      <c r="K132" s="344"/>
    </row>
    <row r="133" spans="2:11" s="1" customFormat="1" ht="15" customHeight="1">
      <c r="B133" s="341"/>
      <c r="C133" s="296" t="s">
        <v>1168</v>
      </c>
      <c r="D133" s="296"/>
      <c r="E133" s="296"/>
      <c r="F133" s="319" t="s">
        <v>1169</v>
      </c>
      <c r="G133" s="296"/>
      <c r="H133" s="296" t="s">
        <v>1203</v>
      </c>
      <c r="I133" s="296" t="s">
        <v>1165</v>
      </c>
      <c r="J133" s="296">
        <v>50</v>
      </c>
      <c r="K133" s="344"/>
    </row>
    <row r="134" spans="2:11" s="1" customFormat="1" ht="15" customHeight="1">
      <c r="B134" s="341"/>
      <c r="C134" s="296" t="s">
        <v>1182</v>
      </c>
      <c r="D134" s="296"/>
      <c r="E134" s="296"/>
      <c r="F134" s="319" t="s">
        <v>1169</v>
      </c>
      <c r="G134" s="296"/>
      <c r="H134" s="296" t="s">
        <v>1203</v>
      </c>
      <c r="I134" s="296" t="s">
        <v>1165</v>
      </c>
      <c r="J134" s="296">
        <v>50</v>
      </c>
      <c r="K134" s="344"/>
    </row>
    <row r="135" spans="2:11" s="1" customFormat="1" ht="15" customHeight="1">
      <c r="B135" s="341"/>
      <c r="C135" s="296" t="s">
        <v>1188</v>
      </c>
      <c r="D135" s="296"/>
      <c r="E135" s="296"/>
      <c r="F135" s="319" t="s">
        <v>1169</v>
      </c>
      <c r="G135" s="296"/>
      <c r="H135" s="296" t="s">
        <v>1203</v>
      </c>
      <c r="I135" s="296" t="s">
        <v>1165</v>
      </c>
      <c r="J135" s="296">
        <v>50</v>
      </c>
      <c r="K135" s="344"/>
    </row>
    <row r="136" spans="2:11" s="1" customFormat="1" ht="15" customHeight="1">
      <c r="B136" s="341"/>
      <c r="C136" s="296" t="s">
        <v>1190</v>
      </c>
      <c r="D136" s="296"/>
      <c r="E136" s="296"/>
      <c r="F136" s="319" t="s">
        <v>1169</v>
      </c>
      <c r="G136" s="296"/>
      <c r="H136" s="296" t="s">
        <v>1203</v>
      </c>
      <c r="I136" s="296" t="s">
        <v>1165</v>
      </c>
      <c r="J136" s="296">
        <v>50</v>
      </c>
      <c r="K136" s="344"/>
    </row>
    <row r="137" spans="2:11" s="1" customFormat="1" ht="15" customHeight="1">
      <c r="B137" s="341"/>
      <c r="C137" s="296" t="s">
        <v>1191</v>
      </c>
      <c r="D137" s="296"/>
      <c r="E137" s="296"/>
      <c r="F137" s="319" t="s">
        <v>1169</v>
      </c>
      <c r="G137" s="296"/>
      <c r="H137" s="296" t="s">
        <v>1216</v>
      </c>
      <c r="I137" s="296" t="s">
        <v>1165</v>
      </c>
      <c r="J137" s="296">
        <v>255</v>
      </c>
      <c r="K137" s="344"/>
    </row>
    <row r="138" spans="2:11" s="1" customFormat="1" ht="15" customHeight="1">
      <c r="B138" s="341"/>
      <c r="C138" s="296" t="s">
        <v>1193</v>
      </c>
      <c r="D138" s="296"/>
      <c r="E138" s="296"/>
      <c r="F138" s="319" t="s">
        <v>1163</v>
      </c>
      <c r="G138" s="296"/>
      <c r="H138" s="296" t="s">
        <v>1217</v>
      </c>
      <c r="I138" s="296" t="s">
        <v>1195</v>
      </c>
      <c r="J138" s="296"/>
      <c r="K138" s="344"/>
    </row>
    <row r="139" spans="2:11" s="1" customFormat="1" ht="15" customHeight="1">
      <c r="B139" s="341"/>
      <c r="C139" s="296" t="s">
        <v>1196</v>
      </c>
      <c r="D139" s="296"/>
      <c r="E139" s="296"/>
      <c r="F139" s="319" t="s">
        <v>1163</v>
      </c>
      <c r="G139" s="296"/>
      <c r="H139" s="296" t="s">
        <v>1218</v>
      </c>
      <c r="I139" s="296" t="s">
        <v>1198</v>
      </c>
      <c r="J139" s="296"/>
      <c r="K139" s="344"/>
    </row>
    <row r="140" spans="2:11" s="1" customFormat="1" ht="15" customHeight="1">
      <c r="B140" s="341"/>
      <c r="C140" s="296" t="s">
        <v>1199</v>
      </c>
      <c r="D140" s="296"/>
      <c r="E140" s="296"/>
      <c r="F140" s="319" t="s">
        <v>1163</v>
      </c>
      <c r="G140" s="296"/>
      <c r="H140" s="296" t="s">
        <v>1199</v>
      </c>
      <c r="I140" s="296" t="s">
        <v>1198</v>
      </c>
      <c r="J140" s="296"/>
      <c r="K140" s="344"/>
    </row>
    <row r="141" spans="2:11" s="1" customFormat="1" ht="15" customHeight="1">
      <c r="B141" s="341"/>
      <c r="C141" s="296" t="s">
        <v>38</v>
      </c>
      <c r="D141" s="296"/>
      <c r="E141" s="296"/>
      <c r="F141" s="319" t="s">
        <v>1163</v>
      </c>
      <c r="G141" s="296"/>
      <c r="H141" s="296" t="s">
        <v>1219</v>
      </c>
      <c r="I141" s="296" t="s">
        <v>1198</v>
      </c>
      <c r="J141" s="296"/>
      <c r="K141" s="344"/>
    </row>
    <row r="142" spans="2:11" s="1" customFormat="1" ht="15" customHeight="1">
      <c r="B142" s="341"/>
      <c r="C142" s="296" t="s">
        <v>1220</v>
      </c>
      <c r="D142" s="296"/>
      <c r="E142" s="296"/>
      <c r="F142" s="319" t="s">
        <v>1163</v>
      </c>
      <c r="G142" s="296"/>
      <c r="H142" s="296" t="s">
        <v>1221</v>
      </c>
      <c r="I142" s="296" t="s">
        <v>1198</v>
      </c>
      <c r="J142" s="296"/>
      <c r="K142" s="344"/>
    </row>
    <row r="143" spans="2:11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pans="2:11" s="1" customFormat="1" ht="18.75" customHeight="1">
      <c r="B144" s="332"/>
      <c r="C144" s="332"/>
      <c r="D144" s="332"/>
      <c r="E144" s="332"/>
      <c r="F144" s="333"/>
      <c r="G144" s="332"/>
      <c r="H144" s="332"/>
      <c r="I144" s="332"/>
      <c r="J144" s="332"/>
      <c r="K144" s="332"/>
    </row>
    <row r="145" spans="2:11" s="1" customFormat="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s="1" customFormat="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s="1" customFormat="1" ht="45" customHeight="1">
      <c r="B147" s="308"/>
      <c r="C147" s="309" t="s">
        <v>1222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s="1" customFormat="1" ht="17.25" customHeight="1">
      <c r="B148" s="308"/>
      <c r="C148" s="311" t="s">
        <v>1157</v>
      </c>
      <c r="D148" s="311"/>
      <c r="E148" s="311"/>
      <c r="F148" s="311" t="s">
        <v>1158</v>
      </c>
      <c r="G148" s="312"/>
      <c r="H148" s="311" t="s">
        <v>54</v>
      </c>
      <c r="I148" s="311" t="s">
        <v>57</v>
      </c>
      <c r="J148" s="311" t="s">
        <v>1159</v>
      </c>
      <c r="K148" s="310"/>
    </row>
    <row r="149" spans="2:11" s="1" customFormat="1" ht="17.25" customHeight="1">
      <c r="B149" s="308"/>
      <c r="C149" s="313" t="s">
        <v>1160</v>
      </c>
      <c r="D149" s="313"/>
      <c r="E149" s="313"/>
      <c r="F149" s="314" t="s">
        <v>1161</v>
      </c>
      <c r="G149" s="315"/>
      <c r="H149" s="313"/>
      <c r="I149" s="313"/>
      <c r="J149" s="313" t="s">
        <v>1162</v>
      </c>
      <c r="K149" s="310"/>
    </row>
    <row r="150" spans="2:11" s="1" customFormat="1" ht="5.25" customHeight="1">
      <c r="B150" s="321"/>
      <c r="C150" s="316"/>
      <c r="D150" s="316"/>
      <c r="E150" s="316"/>
      <c r="F150" s="316"/>
      <c r="G150" s="317"/>
      <c r="H150" s="316"/>
      <c r="I150" s="316"/>
      <c r="J150" s="316"/>
      <c r="K150" s="344"/>
    </row>
    <row r="151" spans="2:11" s="1" customFormat="1" ht="15" customHeight="1">
      <c r="B151" s="321"/>
      <c r="C151" s="348" t="s">
        <v>1166</v>
      </c>
      <c r="D151" s="296"/>
      <c r="E151" s="296"/>
      <c r="F151" s="349" t="s">
        <v>1163</v>
      </c>
      <c r="G151" s="296"/>
      <c r="H151" s="348" t="s">
        <v>1203</v>
      </c>
      <c r="I151" s="348" t="s">
        <v>1165</v>
      </c>
      <c r="J151" s="348">
        <v>120</v>
      </c>
      <c r="K151" s="344"/>
    </row>
    <row r="152" spans="2:11" s="1" customFormat="1" ht="15" customHeight="1">
      <c r="B152" s="321"/>
      <c r="C152" s="348" t="s">
        <v>1212</v>
      </c>
      <c r="D152" s="296"/>
      <c r="E152" s="296"/>
      <c r="F152" s="349" t="s">
        <v>1163</v>
      </c>
      <c r="G152" s="296"/>
      <c r="H152" s="348" t="s">
        <v>1223</v>
      </c>
      <c r="I152" s="348" t="s">
        <v>1165</v>
      </c>
      <c r="J152" s="348" t="s">
        <v>1214</v>
      </c>
      <c r="K152" s="344"/>
    </row>
    <row r="153" spans="2:11" s="1" customFormat="1" ht="15" customHeight="1">
      <c r="B153" s="321"/>
      <c r="C153" s="348" t="s">
        <v>1111</v>
      </c>
      <c r="D153" s="296"/>
      <c r="E153" s="296"/>
      <c r="F153" s="349" t="s">
        <v>1163</v>
      </c>
      <c r="G153" s="296"/>
      <c r="H153" s="348" t="s">
        <v>1224</v>
      </c>
      <c r="I153" s="348" t="s">
        <v>1165</v>
      </c>
      <c r="J153" s="348" t="s">
        <v>1214</v>
      </c>
      <c r="K153" s="344"/>
    </row>
    <row r="154" spans="2:11" s="1" customFormat="1" ht="15" customHeight="1">
      <c r="B154" s="321"/>
      <c r="C154" s="348" t="s">
        <v>1168</v>
      </c>
      <c r="D154" s="296"/>
      <c r="E154" s="296"/>
      <c r="F154" s="349" t="s">
        <v>1169</v>
      </c>
      <c r="G154" s="296"/>
      <c r="H154" s="348" t="s">
        <v>1203</v>
      </c>
      <c r="I154" s="348" t="s">
        <v>1165</v>
      </c>
      <c r="J154" s="348">
        <v>50</v>
      </c>
      <c r="K154" s="344"/>
    </row>
    <row r="155" spans="2:11" s="1" customFormat="1" ht="15" customHeight="1">
      <c r="B155" s="321"/>
      <c r="C155" s="348" t="s">
        <v>1171</v>
      </c>
      <c r="D155" s="296"/>
      <c r="E155" s="296"/>
      <c r="F155" s="349" t="s">
        <v>1163</v>
      </c>
      <c r="G155" s="296"/>
      <c r="H155" s="348" t="s">
        <v>1203</v>
      </c>
      <c r="I155" s="348" t="s">
        <v>1173</v>
      </c>
      <c r="J155" s="348"/>
      <c r="K155" s="344"/>
    </row>
    <row r="156" spans="2:11" s="1" customFormat="1" ht="15" customHeight="1">
      <c r="B156" s="321"/>
      <c r="C156" s="348" t="s">
        <v>1182</v>
      </c>
      <c r="D156" s="296"/>
      <c r="E156" s="296"/>
      <c r="F156" s="349" t="s">
        <v>1169</v>
      </c>
      <c r="G156" s="296"/>
      <c r="H156" s="348" t="s">
        <v>1203</v>
      </c>
      <c r="I156" s="348" t="s">
        <v>1165</v>
      </c>
      <c r="J156" s="348">
        <v>50</v>
      </c>
      <c r="K156" s="344"/>
    </row>
    <row r="157" spans="2:11" s="1" customFormat="1" ht="15" customHeight="1">
      <c r="B157" s="321"/>
      <c r="C157" s="348" t="s">
        <v>1190</v>
      </c>
      <c r="D157" s="296"/>
      <c r="E157" s="296"/>
      <c r="F157" s="349" t="s">
        <v>1169</v>
      </c>
      <c r="G157" s="296"/>
      <c r="H157" s="348" t="s">
        <v>1203</v>
      </c>
      <c r="I157" s="348" t="s">
        <v>1165</v>
      </c>
      <c r="J157" s="348">
        <v>50</v>
      </c>
      <c r="K157" s="344"/>
    </row>
    <row r="158" spans="2:11" s="1" customFormat="1" ht="15" customHeight="1">
      <c r="B158" s="321"/>
      <c r="C158" s="348" t="s">
        <v>1188</v>
      </c>
      <c r="D158" s="296"/>
      <c r="E158" s="296"/>
      <c r="F158" s="349" t="s">
        <v>1169</v>
      </c>
      <c r="G158" s="296"/>
      <c r="H158" s="348" t="s">
        <v>1203</v>
      </c>
      <c r="I158" s="348" t="s">
        <v>1165</v>
      </c>
      <c r="J158" s="348">
        <v>50</v>
      </c>
      <c r="K158" s="344"/>
    </row>
    <row r="159" spans="2:11" s="1" customFormat="1" ht="15" customHeight="1">
      <c r="B159" s="321"/>
      <c r="C159" s="348" t="s">
        <v>91</v>
      </c>
      <c r="D159" s="296"/>
      <c r="E159" s="296"/>
      <c r="F159" s="349" t="s">
        <v>1163</v>
      </c>
      <c r="G159" s="296"/>
      <c r="H159" s="348" t="s">
        <v>1225</v>
      </c>
      <c r="I159" s="348" t="s">
        <v>1165</v>
      </c>
      <c r="J159" s="348" t="s">
        <v>1226</v>
      </c>
      <c r="K159" s="344"/>
    </row>
    <row r="160" spans="2:11" s="1" customFormat="1" ht="15" customHeight="1">
      <c r="B160" s="321"/>
      <c r="C160" s="348" t="s">
        <v>1227</v>
      </c>
      <c r="D160" s="296"/>
      <c r="E160" s="296"/>
      <c r="F160" s="349" t="s">
        <v>1163</v>
      </c>
      <c r="G160" s="296"/>
      <c r="H160" s="348" t="s">
        <v>1228</v>
      </c>
      <c r="I160" s="348" t="s">
        <v>1198</v>
      </c>
      <c r="J160" s="348"/>
      <c r="K160" s="344"/>
    </row>
    <row r="161" spans="2:11" s="1" customFormat="1" ht="15" customHeight="1">
      <c r="B161" s="350"/>
      <c r="C161" s="330"/>
      <c r="D161" s="330"/>
      <c r="E161" s="330"/>
      <c r="F161" s="330"/>
      <c r="G161" s="330"/>
      <c r="H161" s="330"/>
      <c r="I161" s="330"/>
      <c r="J161" s="330"/>
      <c r="K161" s="351"/>
    </row>
    <row r="162" spans="2:11" s="1" customFormat="1" ht="18.75" customHeight="1">
      <c r="B162" s="332"/>
      <c r="C162" s="342"/>
      <c r="D162" s="342"/>
      <c r="E162" s="342"/>
      <c r="F162" s="352"/>
      <c r="G162" s="342"/>
      <c r="H162" s="342"/>
      <c r="I162" s="342"/>
      <c r="J162" s="342"/>
      <c r="K162" s="332"/>
    </row>
    <row r="163" spans="2:11" s="1" customFormat="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s="1" customFormat="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s="1" customFormat="1" ht="45" customHeight="1">
      <c r="B165" s="286"/>
      <c r="C165" s="287" t="s">
        <v>1229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s="1" customFormat="1" ht="17.25" customHeight="1">
      <c r="B166" s="286"/>
      <c r="C166" s="311" t="s">
        <v>1157</v>
      </c>
      <c r="D166" s="311"/>
      <c r="E166" s="311"/>
      <c r="F166" s="311" t="s">
        <v>1158</v>
      </c>
      <c r="G166" s="353"/>
      <c r="H166" s="354" t="s">
        <v>54</v>
      </c>
      <c r="I166" s="354" t="s">
        <v>57</v>
      </c>
      <c r="J166" s="311" t="s">
        <v>1159</v>
      </c>
      <c r="K166" s="288"/>
    </row>
    <row r="167" spans="2:11" s="1" customFormat="1" ht="17.25" customHeight="1">
      <c r="B167" s="289"/>
      <c r="C167" s="313" t="s">
        <v>1160</v>
      </c>
      <c r="D167" s="313"/>
      <c r="E167" s="313"/>
      <c r="F167" s="314" t="s">
        <v>1161</v>
      </c>
      <c r="G167" s="355"/>
      <c r="H167" s="356"/>
      <c r="I167" s="356"/>
      <c r="J167" s="313" t="s">
        <v>1162</v>
      </c>
      <c r="K167" s="291"/>
    </row>
    <row r="168" spans="2:11" s="1" customFormat="1" ht="5.25" customHeight="1">
      <c r="B168" s="321"/>
      <c r="C168" s="316"/>
      <c r="D168" s="316"/>
      <c r="E168" s="316"/>
      <c r="F168" s="316"/>
      <c r="G168" s="317"/>
      <c r="H168" s="316"/>
      <c r="I168" s="316"/>
      <c r="J168" s="316"/>
      <c r="K168" s="344"/>
    </row>
    <row r="169" spans="2:11" s="1" customFormat="1" ht="15" customHeight="1">
      <c r="B169" s="321"/>
      <c r="C169" s="296" t="s">
        <v>1166</v>
      </c>
      <c r="D169" s="296"/>
      <c r="E169" s="296"/>
      <c r="F169" s="319" t="s">
        <v>1163</v>
      </c>
      <c r="G169" s="296"/>
      <c r="H169" s="296" t="s">
        <v>1203</v>
      </c>
      <c r="I169" s="296" t="s">
        <v>1165</v>
      </c>
      <c r="J169" s="296">
        <v>120</v>
      </c>
      <c r="K169" s="344"/>
    </row>
    <row r="170" spans="2:11" s="1" customFormat="1" ht="15" customHeight="1">
      <c r="B170" s="321"/>
      <c r="C170" s="296" t="s">
        <v>1212</v>
      </c>
      <c r="D170" s="296"/>
      <c r="E170" s="296"/>
      <c r="F170" s="319" t="s">
        <v>1163</v>
      </c>
      <c r="G170" s="296"/>
      <c r="H170" s="296" t="s">
        <v>1213</v>
      </c>
      <c r="I170" s="296" t="s">
        <v>1165</v>
      </c>
      <c r="J170" s="296" t="s">
        <v>1214</v>
      </c>
      <c r="K170" s="344"/>
    </row>
    <row r="171" spans="2:11" s="1" customFormat="1" ht="15" customHeight="1">
      <c r="B171" s="321"/>
      <c r="C171" s="296" t="s">
        <v>1111</v>
      </c>
      <c r="D171" s="296"/>
      <c r="E171" s="296"/>
      <c r="F171" s="319" t="s">
        <v>1163</v>
      </c>
      <c r="G171" s="296"/>
      <c r="H171" s="296" t="s">
        <v>1230</v>
      </c>
      <c r="I171" s="296" t="s">
        <v>1165</v>
      </c>
      <c r="J171" s="296" t="s">
        <v>1214</v>
      </c>
      <c r="K171" s="344"/>
    </row>
    <row r="172" spans="2:11" s="1" customFormat="1" ht="15" customHeight="1">
      <c r="B172" s="321"/>
      <c r="C172" s="296" t="s">
        <v>1168</v>
      </c>
      <c r="D172" s="296"/>
      <c r="E172" s="296"/>
      <c r="F172" s="319" t="s">
        <v>1169</v>
      </c>
      <c r="G172" s="296"/>
      <c r="H172" s="296" t="s">
        <v>1230</v>
      </c>
      <c r="I172" s="296" t="s">
        <v>1165</v>
      </c>
      <c r="J172" s="296">
        <v>50</v>
      </c>
      <c r="K172" s="344"/>
    </row>
    <row r="173" spans="2:11" s="1" customFormat="1" ht="15" customHeight="1">
      <c r="B173" s="321"/>
      <c r="C173" s="296" t="s">
        <v>1171</v>
      </c>
      <c r="D173" s="296"/>
      <c r="E173" s="296"/>
      <c r="F173" s="319" t="s">
        <v>1163</v>
      </c>
      <c r="G173" s="296"/>
      <c r="H173" s="296" t="s">
        <v>1230</v>
      </c>
      <c r="I173" s="296" t="s">
        <v>1173</v>
      </c>
      <c r="J173" s="296"/>
      <c r="K173" s="344"/>
    </row>
    <row r="174" spans="2:11" s="1" customFormat="1" ht="15" customHeight="1">
      <c r="B174" s="321"/>
      <c r="C174" s="296" t="s">
        <v>1182</v>
      </c>
      <c r="D174" s="296"/>
      <c r="E174" s="296"/>
      <c r="F174" s="319" t="s">
        <v>1169</v>
      </c>
      <c r="G174" s="296"/>
      <c r="H174" s="296" t="s">
        <v>1230</v>
      </c>
      <c r="I174" s="296" t="s">
        <v>1165</v>
      </c>
      <c r="J174" s="296">
        <v>50</v>
      </c>
      <c r="K174" s="344"/>
    </row>
    <row r="175" spans="2:11" s="1" customFormat="1" ht="15" customHeight="1">
      <c r="B175" s="321"/>
      <c r="C175" s="296" t="s">
        <v>1190</v>
      </c>
      <c r="D175" s="296"/>
      <c r="E175" s="296"/>
      <c r="F175" s="319" t="s">
        <v>1169</v>
      </c>
      <c r="G175" s="296"/>
      <c r="H175" s="296" t="s">
        <v>1230</v>
      </c>
      <c r="I175" s="296" t="s">
        <v>1165</v>
      </c>
      <c r="J175" s="296">
        <v>50</v>
      </c>
      <c r="K175" s="344"/>
    </row>
    <row r="176" spans="2:11" s="1" customFormat="1" ht="15" customHeight="1">
      <c r="B176" s="321"/>
      <c r="C176" s="296" t="s">
        <v>1188</v>
      </c>
      <c r="D176" s="296"/>
      <c r="E176" s="296"/>
      <c r="F176" s="319" t="s">
        <v>1169</v>
      </c>
      <c r="G176" s="296"/>
      <c r="H176" s="296" t="s">
        <v>1230</v>
      </c>
      <c r="I176" s="296" t="s">
        <v>1165</v>
      </c>
      <c r="J176" s="296">
        <v>50</v>
      </c>
      <c r="K176" s="344"/>
    </row>
    <row r="177" spans="2:11" s="1" customFormat="1" ht="15" customHeight="1">
      <c r="B177" s="321"/>
      <c r="C177" s="296" t="s">
        <v>113</v>
      </c>
      <c r="D177" s="296"/>
      <c r="E177" s="296"/>
      <c r="F177" s="319" t="s">
        <v>1163</v>
      </c>
      <c r="G177" s="296"/>
      <c r="H177" s="296" t="s">
        <v>1231</v>
      </c>
      <c r="I177" s="296" t="s">
        <v>1232</v>
      </c>
      <c r="J177" s="296"/>
      <c r="K177" s="344"/>
    </row>
    <row r="178" spans="2:11" s="1" customFormat="1" ht="15" customHeight="1">
      <c r="B178" s="321"/>
      <c r="C178" s="296" t="s">
        <v>57</v>
      </c>
      <c r="D178" s="296"/>
      <c r="E178" s="296"/>
      <c r="F178" s="319" t="s">
        <v>1163</v>
      </c>
      <c r="G178" s="296"/>
      <c r="H178" s="296" t="s">
        <v>1233</v>
      </c>
      <c r="I178" s="296" t="s">
        <v>1234</v>
      </c>
      <c r="J178" s="296">
        <v>1</v>
      </c>
      <c r="K178" s="344"/>
    </row>
    <row r="179" spans="2:11" s="1" customFormat="1" ht="15" customHeight="1">
      <c r="B179" s="321"/>
      <c r="C179" s="296" t="s">
        <v>53</v>
      </c>
      <c r="D179" s="296"/>
      <c r="E179" s="296"/>
      <c r="F179" s="319" t="s">
        <v>1163</v>
      </c>
      <c r="G179" s="296"/>
      <c r="H179" s="296" t="s">
        <v>1235</v>
      </c>
      <c r="I179" s="296" t="s">
        <v>1165</v>
      </c>
      <c r="J179" s="296">
        <v>20</v>
      </c>
      <c r="K179" s="344"/>
    </row>
    <row r="180" spans="2:11" s="1" customFormat="1" ht="15" customHeight="1">
      <c r="B180" s="321"/>
      <c r="C180" s="296" t="s">
        <v>54</v>
      </c>
      <c r="D180" s="296"/>
      <c r="E180" s="296"/>
      <c r="F180" s="319" t="s">
        <v>1163</v>
      </c>
      <c r="G180" s="296"/>
      <c r="H180" s="296" t="s">
        <v>1236</v>
      </c>
      <c r="I180" s="296" t="s">
        <v>1165</v>
      </c>
      <c r="J180" s="296">
        <v>255</v>
      </c>
      <c r="K180" s="344"/>
    </row>
    <row r="181" spans="2:11" s="1" customFormat="1" ht="15" customHeight="1">
      <c r="B181" s="321"/>
      <c r="C181" s="296" t="s">
        <v>114</v>
      </c>
      <c r="D181" s="296"/>
      <c r="E181" s="296"/>
      <c r="F181" s="319" t="s">
        <v>1163</v>
      </c>
      <c r="G181" s="296"/>
      <c r="H181" s="296" t="s">
        <v>1127</v>
      </c>
      <c r="I181" s="296" t="s">
        <v>1165</v>
      </c>
      <c r="J181" s="296">
        <v>10</v>
      </c>
      <c r="K181" s="344"/>
    </row>
    <row r="182" spans="2:11" s="1" customFormat="1" ht="15" customHeight="1">
      <c r="B182" s="321"/>
      <c r="C182" s="296" t="s">
        <v>115</v>
      </c>
      <c r="D182" s="296"/>
      <c r="E182" s="296"/>
      <c r="F182" s="319" t="s">
        <v>1163</v>
      </c>
      <c r="G182" s="296"/>
      <c r="H182" s="296" t="s">
        <v>1237</v>
      </c>
      <c r="I182" s="296" t="s">
        <v>1198</v>
      </c>
      <c r="J182" s="296"/>
      <c r="K182" s="344"/>
    </row>
    <row r="183" spans="2:11" s="1" customFormat="1" ht="15" customHeight="1">
      <c r="B183" s="321"/>
      <c r="C183" s="296" t="s">
        <v>1238</v>
      </c>
      <c r="D183" s="296"/>
      <c r="E183" s="296"/>
      <c r="F183" s="319" t="s">
        <v>1163</v>
      </c>
      <c r="G183" s="296"/>
      <c r="H183" s="296" t="s">
        <v>1239</v>
      </c>
      <c r="I183" s="296" t="s">
        <v>1198</v>
      </c>
      <c r="J183" s="296"/>
      <c r="K183" s="344"/>
    </row>
    <row r="184" spans="2:11" s="1" customFormat="1" ht="15" customHeight="1">
      <c r="B184" s="321"/>
      <c r="C184" s="296" t="s">
        <v>1227</v>
      </c>
      <c r="D184" s="296"/>
      <c r="E184" s="296"/>
      <c r="F184" s="319" t="s">
        <v>1163</v>
      </c>
      <c r="G184" s="296"/>
      <c r="H184" s="296" t="s">
        <v>1240</v>
      </c>
      <c r="I184" s="296" t="s">
        <v>1198</v>
      </c>
      <c r="J184" s="296"/>
      <c r="K184" s="344"/>
    </row>
    <row r="185" spans="2:11" s="1" customFormat="1" ht="15" customHeight="1">
      <c r="B185" s="321"/>
      <c r="C185" s="296" t="s">
        <v>117</v>
      </c>
      <c r="D185" s="296"/>
      <c r="E185" s="296"/>
      <c r="F185" s="319" t="s">
        <v>1169</v>
      </c>
      <c r="G185" s="296"/>
      <c r="H185" s="296" t="s">
        <v>1241</v>
      </c>
      <c r="I185" s="296" t="s">
        <v>1165</v>
      </c>
      <c r="J185" s="296">
        <v>50</v>
      </c>
      <c r="K185" s="344"/>
    </row>
    <row r="186" spans="2:11" s="1" customFormat="1" ht="15" customHeight="1">
      <c r="B186" s="321"/>
      <c r="C186" s="296" t="s">
        <v>1242</v>
      </c>
      <c r="D186" s="296"/>
      <c r="E186" s="296"/>
      <c r="F186" s="319" t="s">
        <v>1169</v>
      </c>
      <c r="G186" s="296"/>
      <c r="H186" s="296" t="s">
        <v>1243</v>
      </c>
      <c r="I186" s="296" t="s">
        <v>1244</v>
      </c>
      <c r="J186" s="296"/>
      <c r="K186" s="344"/>
    </row>
    <row r="187" spans="2:11" s="1" customFormat="1" ht="15" customHeight="1">
      <c r="B187" s="321"/>
      <c r="C187" s="296" t="s">
        <v>1245</v>
      </c>
      <c r="D187" s="296"/>
      <c r="E187" s="296"/>
      <c r="F187" s="319" t="s">
        <v>1169</v>
      </c>
      <c r="G187" s="296"/>
      <c r="H187" s="296" t="s">
        <v>1246</v>
      </c>
      <c r="I187" s="296" t="s">
        <v>1244</v>
      </c>
      <c r="J187" s="296"/>
      <c r="K187" s="344"/>
    </row>
    <row r="188" spans="2:11" s="1" customFormat="1" ht="15" customHeight="1">
      <c r="B188" s="321"/>
      <c r="C188" s="296" t="s">
        <v>1247</v>
      </c>
      <c r="D188" s="296"/>
      <c r="E188" s="296"/>
      <c r="F188" s="319" t="s">
        <v>1169</v>
      </c>
      <c r="G188" s="296"/>
      <c r="H188" s="296" t="s">
        <v>1248</v>
      </c>
      <c r="I188" s="296" t="s">
        <v>1244</v>
      </c>
      <c r="J188" s="296"/>
      <c r="K188" s="344"/>
    </row>
    <row r="189" spans="2:11" s="1" customFormat="1" ht="15" customHeight="1">
      <c r="B189" s="321"/>
      <c r="C189" s="357" t="s">
        <v>1249</v>
      </c>
      <c r="D189" s="296"/>
      <c r="E189" s="296"/>
      <c r="F189" s="319" t="s">
        <v>1169</v>
      </c>
      <c r="G189" s="296"/>
      <c r="H189" s="296" t="s">
        <v>1250</v>
      </c>
      <c r="I189" s="296" t="s">
        <v>1251</v>
      </c>
      <c r="J189" s="358" t="s">
        <v>1252</v>
      </c>
      <c r="K189" s="344"/>
    </row>
    <row r="190" spans="2:11" s="1" customFormat="1" ht="15" customHeight="1">
      <c r="B190" s="321"/>
      <c r="C190" s="357" t="s">
        <v>42</v>
      </c>
      <c r="D190" s="296"/>
      <c r="E190" s="296"/>
      <c r="F190" s="319" t="s">
        <v>1163</v>
      </c>
      <c r="G190" s="296"/>
      <c r="H190" s="293" t="s">
        <v>1253</v>
      </c>
      <c r="I190" s="296" t="s">
        <v>1254</v>
      </c>
      <c r="J190" s="296"/>
      <c r="K190" s="344"/>
    </row>
    <row r="191" spans="2:11" s="1" customFormat="1" ht="15" customHeight="1">
      <c r="B191" s="321"/>
      <c r="C191" s="357" t="s">
        <v>1255</v>
      </c>
      <c r="D191" s="296"/>
      <c r="E191" s="296"/>
      <c r="F191" s="319" t="s">
        <v>1163</v>
      </c>
      <c r="G191" s="296"/>
      <c r="H191" s="296" t="s">
        <v>1256</v>
      </c>
      <c r="I191" s="296" t="s">
        <v>1198</v>
      </c>
      <c r="J191" s="296"/>
      <c r="K191" s="344"/>
    </row>
    <row r="192" spans="2:11" s="1" customFormat="1" ht="15" customHeight="1">
      <c r="B192" s="321"/>
      <c r="C192" s="357" t="s">
        <v>1257</v>
      </c>
      <c r="D192" s="296"/>
      <c r="E192" s="296"/>
      <c r="F192" s="319" t="s">
        <v>1163</v>
      </c>
      <c r="G192" s="296"/>
      <c r="H192" s="296" t="s">
        <v>1258</v>
      </c>
      <c r="I192" s="296" t="s">
        <v>1198</v>
      </c>
      <c r="J192" s="296"/>
      <c r="K192" s="344"/>
    </row>
    <row r="193" spans="2:11" s="1" customFormat="1" ht="15" customHeight="1">
      <c r="B193" s="321"/>
      <c r="C193" s="357" t="s">
        <v>1259</v>
      </c>
      <c r="D193" s="296"/>
      <c r="E193" s="296"/>
      <c r="F193" s="319" t="s">
        <v>1169</v>
      </c>
      <c r="G193" s="296"/>
      <c r="H193" s="296" t="s">
        <v>1260</v>
      </c>
      <c r="I193" s="296" t="s">
        <v>1198</v>
      </c>
      <c r="J193" s="296"/>
      <c r="K193" s="344"/>
    </row>
    <row r="194" spans="2:11" s="1" customFormat="1" ht="15" customHeight="1">
      <c r="B194" s="350"/>
      <c r="C194" s="359"/>
      <c r="D194" s="330"/>
      <c r="E194" s="330"/>
      <c r="F194" s="330"/>
      <c r="G194" s="330"/>
      <c r="H194" s="330"/>
      <c r="I194" s="330"/>
      <c r="J194" s="330"/>
      <c r="K194" s="351"/>
    </row>
    <row r="195" spans="2:11" s="1" customFormat="1" ht="18.75" customHeight="1">
      <c r="B195" s="332"/>
      <c r="C195" s="342"/>
      <c r="D195" s="342"/>
      <c r="E195" s="342"/>
      <c r="F195" s="352"/>
      <c r="G195" s="342"/>
      <c r="H195" s="342"/>
      <c r="I195" s="342"/>
      <c r="J195" s="342"/>
      <c r="K195" s="332"/>
    </row>
    <row r="196" spans="2:11" s="1" customFormat="1" ht="18.75" customHeight="1">
      <c r="B196" s="332"/>
      <c r="C196" s="342"/>
      <c r="D196" s="342"/>
      <c r="E196" s="342"/>
      <c r="F196" s="352"/>
      <c r="G196" s="342"/>
      <c r="H196" s="342"/>
      <c r="I196" s="342"/>
      <c r="J196" s="342"/>
      <c r="K196" s="332"/>
    </row>
    <row r="197" spans="2:11" s="1" customFormat="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s="1" customFormat="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s="1" customFormat="1" ht="21">
      <c r="B199" s="286"/>
      <c r="C199" s="287" t="s">
        <v>1261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5.5" customHeight="1">
      <c r="B200" s="286"/>
      <c r="C200" s="360" t="s">
        <v>1262</v>
      </c>
      <c r="D200" s="360"/>
      <c r="E200" s="360"/>
      <c r="F200" s="360" t="s">
        <v>1263</v>
      </c>
      <c r="G200" s="361"/>
      <c r="H200" s="360" t="s">
        <v>1264</v>
      </c>
      <c r="I200" s="360"/>
      <c r="J200" s="360"/>
      <c r="K200" s="288"/>
    </row>
    <row r="201" spans="2:11" s="1" customFormat="1" ht="5.25" customHeight="1">
      <c r="B201" s="321"/>
      <c r="C201" s="316"/>
      <c r="D201" s="316"/>
      <c r="E201" s="316"/>
      <c r="F201" s="316"/>
      <c r="G201" s="342"/>
      <c r="H201" s="316"/>
      <c r="I201" s="316"/>
      <c r="J201" s="316"/>
      <c r="K201" s="344"/>
    </row>
    <row r="202" spans="2:11" s="1" customFormat="1" ht="15" customHeight="1">
      <c r="B202" s="321"/>
      <c r="C202" s="296" t="s">
        <v>1254</v>
      </c>
      <c r="D202" s="296"/>
      <c r="E202" s="296"/>
      <c r="F202" s="319" t="s">
        <v>43</v>
      </c>
      <c r="G202" s="296"/>
      <c r="H202" s="296" t="s">
        <v>1265</v>
      </c>
      <c r="I202" s="296"/>
      <c r="J202" s="296"/>
      <c r="K202" s="344"/>
    </row>
    <row r="203" spans="2:11" s="1" customFormat="1" ht="15" customHeight="1">
      <c r="B203" s="321"/>
      <c r="C203" s="296"/>
      <c r="D203" s="296"/>
      <c r="E203" s="296"/>
      <c r="F203" s="319" t="s">
        <v>44</v>
      </c>
      <c r="G203" s="296"/>
      <c r="H203" s="296" t="s">
        <v>1266</v>
      </c>
      <c r="I203" s="296"/>
      <c r="J203" s="296"/>
      <c r="K203" s="344"/>
    </row>
    <row r="204" spans="2:11" s="1" customFormat="1" ht="15" customHeight="1">
      <c r="B204" s="321"/>
      <c r="C204" s="296"/>
      <c r="D204" s="296"/>
      <c r="E204" s="296"/>
      <c r="F204" s="319" t="s">
        <v>47</v>
      </c>
      <c r="G204" s="296"/>
      <c r="H204" s="296" t="s">
        <v>1267</v>
      </c>
      <c r="I204" s="296"/>
      <c r="J204" s="296"/>
      <c r="K204" s="344"/>
    </row>
    <row r="205" spans="2:11" s="1" customFormat="1" ht="15" customHeight="1">
      <c r="B205" s="321"/>
      <c r="C205" s="296"/>
      <c r="D205" s="296"/>
      <c r="E205" s="296"/>
      <c r="F205" s="319" t="s">
        <v>45</v>
      </c>
      <c r="G205" s="296"/>
      <c r="H205" s="296" t="s">
        <v>1268</v>
      </c>
      <c r="I205" s="296"/>
      <c r="J205" s="296"/>
      <c r="K205" s="344"/>
    </row>
    <row r="206" spans="2:11" s="1" customFormat="1" ht="15" customHeight="1">
      <c r="B206" s="321"/>
      <c r="C206" s="296"/>
      <c r="D206" s="296"/>
      <c r="E206" s="296"/>
      <c r="F206" s="319" t="s">
        <v>46</v>
      </c>
      <c r="G206" s="296"/>
      <c r="H206" s="296" t="s">
        <v>1269</v>
      </c>
      <c r="I206" s="296"/>
      <c r="J206" s="296"/>
      <c r="K206" s="344"/>
    </row>
    <row r="207" spans="2:11" s="1" customFormat="1" ht="15" customHeight="1">
      <c r="B207" s="321"/>
      <c r="C207" s="296"/>
      <c r="D207" s="296"/>
      <c r="E207" s="296"/>
      <c r="F207" s="319"/>
      <c r="G207" s="296"/>
      <c r="H207" s="296"/>
      <c r="I207" s="296"/>
      <c r="J207" s="296"/>
      <c r="K207" s="344"/>
    </row>
    <row r="208" spans="2:11" s="1" customFormat="1" ht="15" customHeight="1">
      <c r="B208" s="321"/>
      <c r="C208" s="296" t="s">
        <v>1210</v>
      </c>
      <c r="D208" s="296"/>
      <c r="E208" s="296"/>
      <c r="F208" s="319" t="s">
        <v>79</v>
      </c>
      <c r="G208" s="296"/>
      <c r="H208" s="296" t="s">
        <v>1270</v>
      </c>
      <c r="I208" s="296"/>
      <c r="J208" s="296"/>
      <c r="K208" s="344"/>
    </row>
    <row r="209" spans="2:11" s="1" customFormat="1" ht="15" customHeight="1">
      <c r="B209" s="321"/>
      <c r="C209" s="296"/>
      <c r="D209" s="296"/>
      <c r="E209" s="296"/>
      <c r="F209" s="319" t="s">
        <v>1105</v>
      </c>
      <c r="G209" s="296"/>
      <c r="H209" s="296" t="s">
        <v>1106</v>
      </c>
      <c r="I209" s="296"/>
      <c r="J209" s="296"/>
      <c r="K209" s="344"/>
    </row>
    <row r="210" spans="2:11" s="1" customFormat="1" ht="15" customHeight="1">
      <c r="B210" s="321"/>
      <c r="C210" s="296"/>
      <c r="D210" s="296"/>
      <c r="E210" s="296"/>
      <c r="F210" s="319" t="s">
        <v>1103</v>
      </c>
      <c r="G210" s="296"/>
      <c r="H210" s="296" t="s">
        <v>1271</v>
      </c>
      <c r="I210" s="296"/>
      <c r="J210" s="296"/>
      <c r="K210" s="344"/>
    </row>
    <row r="211" spans="2:11" s="1" customFormat="1" ht="15" customHeight="1">
      <c r="B211" s="362"/>
      <c r="C211" s="296"/>
      <c r="D211" s="296"/>
      <c r="E211" s="296"/>
      <c r="F211" s="319" t="s">
        <v>1107</v>
      </c>
      <c r="G211" s="357"/>
      <c r="H211" s="348" t="s">
        <v>1108</v>
      </c>
      <c r="I211" s="348"/>
      <c r="J211" s="348"/>
      <c r="K211" s="363"/>
    </row>
    <row r="212" spans="2:11" s="1" customFormat="1" ht="15" customHeight="1">
      <c r="B212" s="362"/>
      <c r="C212" s="296"/>
      <c r="D212" s="296"/>
      <c r="E212" s="296"/>
      <c r="F212" s="319" t="s">
        <v>1109</v>
      </c>
      <c r="G212" s="357"/>
      <c r="H212" s="348" t="s">
        <v>1272</v>
      </c>
      <c r="I212" s="348"/>
      <c r="J212" s="348"/>
      <c r="K212" s="363"/>
    </row>
    <row r="213" spans="2:11" s="1" customFormat="1" ht="15" customHeight="1">
      <c r="B213" s="362"/>
      <c r="C213" s="296"/>
      <c r="D213" s="296"/>
      <c r="E213" s="296"/>
      <c r="F213" s="319"/>
      <c r="G213" s="357"/>
      <c r="H213" s="348"/>
      <c r="I213" s="348"/>
      <c r="J213" s="348"/>
      <c r="K213" s="363"/>
    </row>
    <row r="214" spans="2:11" s="1" customFormat="1" ht="15" customHeight="1">
      <c r="B214" s="362"/>
      <c r="C214" s="296" t="s">
        <v>1234</v>
      </c>
      <c r="D214" s="296"/>
      <c r="E214" s="296"/>
      <c r="F214" s="319">
        <v>1</v>
      </c>
      <c r="G214" s="357"/>
      <c r="H214" s="348" t="s">
        <v>1273</v>
      </c>
      <c r="I214" s="348"/>
      <c r="J214" s="348"/>
      <c r="K214" s="363"/>
    </row>
    <row r="215" spans="2:11" s="1" customFormat="1" ht="15" customHeight="1">
      <c r="B215" s="362"/>
      <c r="C215" s="296"/>
      <c r="D215" s="296"/>
      <c r="E215" s="296"/>
      <c r="F215" s="319">
        <v>2</v>
      </c>
      <c r="G215" s="357"/>
      <c r="H215" s="348" t="s">
        <v>1274</v>
      </c>
      <c r="I215" s="348"/>
      <c r="J215" s="348"/>
      <c r="K215" s="363"/>
    </row>
    <row r="216" spans="2:11" s="1" customFormat="1" ht="15" customHeight="1">
      <c r="B216" s="362"/>
      <c r="C216" s="296"/>
      <c r="D216" s="296"/>
      <c r="E216" s="296"/>
      <c r="F216" s="319">
        <v>3</v>
      </c>
      <c r="G216" s="357"/>
      <c r="H216" s="348" t="s">
        <v>1275</v>
      </c>
      <c r="I216" s="348"/>
      <c r="J216" s="348"/>
      <c r="K216" s="363"/>
    </row>
    <row r="217" spans="2:11" s="1" customFormat="1" ht="15" customHeight="1">
      <c r="B217" s="362"/>
      <c r="C217" s="296"/>
      <c r="D217" s="296"/>
      <c r="E217" s="296"/>
      <c r="F217" s="319">
        <v>4</v>
      </c>
      <c r="G217" s="357"/>
      <c r="H217" s="348" t="s">
        <v>1276</v>
      </c>
      <c r="I217" s="348"/>
      <c r="J217" s="348"/>
      <c r="K217" s="363"/>
    </row>
    <row r="218" spans="2:11" s="1" customFormat="1" ht="12.75" customHeight="1">
      <c r="B218" s="364"/>
      <c r="C218" s="365"/>
      <c r="D218" s="365"/>
      <c r="E218" s="365"/>
      <c r="F218" s="365"/>
      <c r="G218" s="365"/>
      <c r="H218" s="365"/>
      <c r="I218" s="365"/>
      <c r="J218" s="365"/>
      <c r="K218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PC\Votavová</dc:creator>
  <cp:keywords/>
  <dc:description/>
  <cp:lastModifiedBy>PC\Votavová</cp:lastModifiedBy>
  <dcterms:created xsi:type="dcterms:W3CDTF">2021-05-13T06:45:47Z</dcterms:created>
  <dcterms:modified xsi:type="dcterms:W3CDTF">2021-05-13T06:45:53Z</dcterms:modified>
  <cp:category/>
  <cp:version/>
  <cp:contentType/>
  <cp:contentStatus/>
</cp:coreProperties>
</file>