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39" i="1"/>
  <c r="F39" i="1"/>
  <c r="G69" i="12"/>
  <c r="AC69" i="12"/>
  <c r="AD6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O12" i="12"/>
  <c r="G13" i="12"/>
  <c r="M13" i="12" s="1"/>
  <c r="M12" i="12" s="1"/>
  <c r="I13" i="12"/>
  <c r="I12" i="12" s="1"/>
  <c r="K13" i="12"/>
  <c r="K12" i="12" s="1"/>
  <c r="O13" i="12"/>
  <c r="Q13" i="12"/>
  <c r="Q12" i="12" s="1"/>
  <c r="U13" i="12"/>
  <c r="U12" i="12" s="1"/>
  <c r="G14" i="12"/>
  <c r="I14" i="12"/>
  <c r="K14" i="12"/>
  <c r="M14" i="12"/>
  <c r="O14" i="12"/>
  <c r="Q14" i="12"/>
  <c r="U14" i="12"/>
  <c r="G16" i="12"/>
  <c r="M16" i="12" s="1"/>
  <c r="I16" i="12"/>
  <c r="I15" i="12" s="1"/>
  <c r="K16" i="12"/>
  <c r="O16" i="12"/>
  <c r="Q16" i="12"/>
  <c r="Q15" i="12" s="1"/>
  <c r="U16" i="12"/>
  <c r="U15" i="12" s="1"/>
  <c r="G17" i="12"/>
  <c r="M17" i="12" s="1"/>
  <c r="I17" i="12"/>
  <c r="K17" i="12"/>
  <c r="K15" i="12" s="1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O15" i="12" s="1"/>
  <c r="Q19" i="12"/>
  <c r="U19" i="12"/>
  <c r="G21" i="12"/>
  <c r="M21" i="12" s="1"/>
  <c r="I21" i="12"/>
  <c r="K21" i="12"/>
  <c r="K20" i="12" s="1"/>
  <c r="O21" i="12"/>
  <c r="Q21" i="12"/>
  <c r="U21" i="12"/>
  <c r="U20" i="12" s="1"/>
  <c r="G22" i="12"/>
  <c r="I22" i="12"/>
  <c r="K22" i="12"/>
  <c r="M22" i="12"/>
  <c r="O22" i="12"/>
  <c r="Q22" i="12"/>
  <c r="U22" i="12"/>
  <c r="G23" i="12"/>
  <c r="G20" i="12" s="1"/>
  <c r="I23" i="12"/>
  <c r="K23" i="12"/>
  <c r="O23" i="12"/>
  <c r="O20" i="12" s="1"/>
  <c r="Q23" i="12"/>
  <c r="U23" i="12"/>
  <c r="G24" i="12"/>
  <c r="M24" i="12" s="1"/>
  <c r="I24" i="12"/>
  <c r="I20" i="12" s="1"/>
  <c r="K24" i="12"/>
  <c r="O24" i="12"/>
  <c r="Q24" i="12"/>
  <c r="Q20" i="12" s="1"/>
  <c r="U24" i="12"/>
  <c r="G25" i="12"/>
  <c r="I25" i="12"/>
  <c r="K25" i="12"/>
  <c r="M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I28" i="12"/>
  <c r="O28" i="12"/>
  <c r="Q28" i="12"/>
  <c r="G29" i="12"/>
  <c r="I29" i="12"/>
  <c r="K29" i="12"/>
  <c r="K28" i="12" s="1"/>
  <c r="M29" i="12"/>
  <c r="M28" i="12" s="1"/>
  <c r="O29" i="12"/>
  <c r="Q29" i="12"/>
  <c r="U29" i="12"/>
  <c r="U28" i="12" s="1"/>
  <c r="G31" i="12"/>
  <c r="M31" i="12" s="1"/>
  <c r="I31" i="12"/>
  <c r="I30" i="12" s="1"/>
  <c r="K31" i="12"/>
  <c r="O31" i="12"/>
  <c r="O30" i="12" s="1"/>
  <c r="Q31" i="12"/>
  <c r="Q30" i="12" s="1"/>
  <c r="U31" i="12"/>
  <c r="G32" i="12"/>
  <c r="M32" i="12" s="1"/>
  <c r="I32" i="12"/>
  <c r="K32" i="12"/>
  <c r="O32" i="12"/>
  <c r="Q32" i="12"/>
  <c r="U32" i="12"/>
  <c r="G33" i="12"/>
  <c r="I33" i="12"/>
  <c r="K33" i="12"/>
  <c r="K30" i="12" s="1"/>
  <c r="M33" i="12"/>
  <c r="O33" i="12"/>
  <c r="Q33" i="12"/>
  <c r="U33" i="12"/>
  <c r="U30" i="12" s="1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1" i="12"/>
  <c r="I41" i="12"/>
  <c r="I40" i="12" s="1"/>
  <c r="K41" i="12"/>
  <c r="K40" i="12" s="1"/>
  <c r="M41" i="12"/>
  <c r="M40" i="12" s="1"/>
  <c r="O41" i="12"/>
  <c r="Q41" i="12"/>
  <c r="Q40" i="12" s="1"/>
  <c r="U41" i="12"/>
  <c r="U40" i="12" s="1"/>
  <c r="G42" i="12"/>
  <c r="I42" i="12"/>
  <c r="K42" i="12"/>
  <c r="M42" i="12"/>
  <c r="O42" i="12"/>
  <c r="Q42" i="12"/>
  <c r="U42" i="12"/>
  <c r="G43" i="12"/>
  <c r="G40" i="12" s="1"/>
  <c r="I43" i="12"/>
  <c r="K43" i="12"/>
  <c r="M43" i="12"/>
  <c r="O43" i="12"/>
  <c r="O40" i="12" s="1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I46" i="12"/>
  <c r="K46" i="12"/>
  <c r="M46" i="12"/>
  <c r="O46" i="12"/>
  <c r="Q46" i="12"/>
  <c r="U46" i="12"/>
  <c r="G47" i="12"/>
  <c r="I47" i="12"/>
  <c r="K47" i="12"/>
  <c r="M47" i="12"/>
  <c r="O47" i="12"/>
  <c r="Q47" i="12"/>
  <c r="U47" i="12"/>
  <c r="G49" i="12"/>
  <c r="I49" i="12"/>
  <c r="I48" i="12" s="1"/>
  <c r="K49" i="12"/>
  <c r="K48" i="12" s="1"/>
  <c r="M49" i="12"/>
  <c r="O49" i="12"/>
  <c r="Q49" i="12"/>
  <c r="Q48" i="12" s="1"/>
  <c r="U49" i="12"/>
  <c r="U48" i="12" s="1"/>
  <c r="G50" i="12"/>
  <c r="I50" i="12"/>
  <c r="K50" i="12"/>
  <c r="M50" i="12"/>
  <c r="O50" i="12"/>
  <c r="Q50" i="12"/>
  <c r="U50" i="12"/>
  <c r="G51" i="12"/>
  <c r="I51" i="12"/>
  <c r="K51" i="12"/>
  <c r="M51" i="12"/>
  <c r="O51" i="12"/>
  <c r="Q51" i="12"/>
  <c r="U51" i="12"/>
  <c r="G52" i="12"/>
  <c r="G48" i="12" s="1"/>
  <c r="I52" i="12"/>
  <c r="K52" i="12"/>
  <c r="O52" i="12"/>
  <c r="O48" i="12" s="1"/>
  <c r="Q52" i="12"/>
  <c r="U52" i="12"/>
  <c r="G53" i="12"/>
  <c r="I53" i="12"/>
  <c r="K53" i="12"/>
  <c r="M53" i="12"/>
  <c r="O53" i="12"/>
  <c r="Q53" i="12"/>
  <c r="U53" i="12"/>
  <c r="G54" i="12"/>
  <c r="I54" i="12"/>
  <c r="K54" i="12"/>
  <c r="M54" i="12"/>
  <c r="O54" i="12"/>
  <c r="Q54" i="12"/>
  <c r="U54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I57" i="12"/>
  <c r="G58" i="12"/>
  <c r="G57" i="12" s="1"/>
  <c r="I58" i="12"/>
  <c r="K58" i="12"/>
  <c r="K57" i="12" s="1"/>
  <c r="M58" i="12"/>
  <c r="M57" i="12" s="1"/>
  <c r="O58" i="12"/>
  <c r="O57" i="12" s="1"/>
  <c r="Q58" i="12"/>
  <c r="U58" i="12"/>
  <c r="U57" i="12" s="1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Q57" i="12" s="1"/>
  <c r="U60" i="12"/>
  <c r="G62" i="12"/>
  <c r="G61" i="12" s="1"/>
  <c r="I62" i="12"/>
  <c r="K62" i="12"/>
  <c r="K61" i="12" s="1"/>
  <c r="M62" i="12"/>
  <c r="O62" i="12"/>
  <c r="O61" i="12" s="1"/>
  <c r="Q62" i="12"/>
  <c r="U62" i="12"/>
  <c r="U61" i="12" s="1"/>
  <c r="G63" i="12"/>
  <c r="M63" i="12" s="1"/>
  <c r="I63" i="12"/>
  <c r="K63" i="12"/>
  <c r="O63" i="12"/>
  <c r="Q63" i="12"/>
  <c r="U63" i="12"/>
  <c r="G64" i="12"/>
  <c r="M64" i="12" s="1"/>
  <c r="I64" i="12"/>
  <c r="I61" i="12" s="1"/>
  <c r="K64" i="12"/>
  <c r="O64" i="12"/>
  <c r="Q64" i="12"/>
  <c r="Q61" i="12" s="1"/>
  <c r="U64" i="12"/>
  <c r="I65" i="12"/>
  <c r="K65" i="12"/>
  <c r="Q65" i="12"/>
  <c r="U65" i="12"/>
  <c r="G66" i="12"/>
  <c r="G65" i="12" s="1"/>
  <c r="I66" i="12"/>
  <c r="K66" i="12"/>
  <c r="M66" i="12"/>
  <c r="O66" i="12"/>
  <c r="O65" i="12" s="1"/>
  <c r="Q66" i="12"/>
  <c r="U66" i="12"/>
  <c r="G67" i="12"/>
  <c r="M67" i="12" s="1"/>
  <c r="I67" i="12"/>
  <c r="K67" i="12"/>
  <c r="O67" i="12"/>
  <c r="Q67" i="12"/>
  <c r="U67" i="12"/>
  <c r="I20" i="1"/>
  <c r="I19" i="1"/>
  <c r="I18" i="1"/>
  <c r="I17" i="1"/>
  <c r="I16" i="1"/>
  <c r="I60" i="1"/>
  <c r="AZ43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30" i="12"/>
  <c r="M20" i="12"/>
  <c r="M15" i="12"/>
  <c r="M61" i="12"/>
  <c r="M65" i="12"/>
  <c r="M52" i="12"/>
  <c r="M48" i="12" s="1"/>
  <c r="G30" i="12"/>
  <c r="G15" i="12"/>
  <c r="M23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<sst xmlns="http://schemas.openxmlformats.org/spreadsheetml/2006/main" count="395" uniqueCount="217">
  <si>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</si>
  <si>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</si>
  <si>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</si>
  <si>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</si>
  <si>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</si>
  <si>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</si>
  <si>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</si>
  <si>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</si>
  <si>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</si>
  <si>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</si>
  <si>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</si>
  <si>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</si>
  <si>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</si>
  <si>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</si>
  <si>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</si>
  <si>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</si>
  <si>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</si>
  <si>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</si>
  <si>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</si>
  <si>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</si>
  <si>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</si>
  <si>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</si>
  <si>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</si>
  <si>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</si>
  <si>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</si>
  <si>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</si>
  <si>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</si>
  <si>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</si>
  <si>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</si>
  <si>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</si>
  <si>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</si>
  <si>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</si>
  <si>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</si>
  <si>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</si>
  <si>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</si>
  <si>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</si>
  <si>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</si>
  <si>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</si>
  <si>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</si>
  <si>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</si>
  <si>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</si>
  <si>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</si>
  <si>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</si>
  <si>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</si>
  <si>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</si>
  <si>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</si>
  <si>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č. 48, Bayerova ul.  č. 5</t>
  </si>
  <si>
    <t>Statutární město Brno</t>
  </si>
  <si>
    <t>Dominikánské náměstí 196/1</t>
  </si>
  <si>
    <t>Brno - Brno město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</si>
  <si>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</si>
  <si>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</si>
  <si>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</si>
  <si>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</si>
  <si>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</si>
  <si>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</si>
  <si>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</si>
  <si>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Oprava omítek, podlah, maleb a nadsvětlíku vchodových dveří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</si>
  <si>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</si>
  <si>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</si>
  <si>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</si>
  <si>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</si>
  <si>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</si>
  <si>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</si>
  <si>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</si>
  <si>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</si>
  <si>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</si>
  <si>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</si>
  <si>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</si>
  <si>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</si>
  <si>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725</t>
  </si>
  <si>
    <t>Zařizovací předměty</t>
  </si>
  <si>
    <t>766</t>
  </si>
  <si>
    <t>Konstrukce truhlářské</t>
  </si>
  <si>
    <t>776</t>
  </si>
  <si>
    <t>Podlahy povlakové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</si>
  <si>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</si>
  <si>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</si>
  <si>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</si>
  <si>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</si>
  <si>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</si>
  <si>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</si>
  <si>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</si>
  <si>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</si>
  <si>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</si>
  <si>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</si>
  <si>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</si>
  <si>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</si>
  <si>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</si>
  <si>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</si>
  <si>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</si>
  <si>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</si>
  <si>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</si>
  <si>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</si>
  <si>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</si>
  <si>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</si>
  <si>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</si>
  <si>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</si>
  <si>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</si>
  <si>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</si>
  <si>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</si>
  <si>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</si>
  <si>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</si>
  <si>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</si>
  <si>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</si>
  <si>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</si>
  <si>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</si>
  <si>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</si>
  <si>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</si>
  <si>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612421221R00</t>
  </si>
  <si>
    <t>Oprava vápen.omítek stěn do 10 % pl. - hladkých</t>
  </si>
  <si>
    <t>m2</t>
  </si>
  <si>
    <t>POL1_0</t>
  </si>
  <si>
    <t>611401111RT2</t>
  </si>
  <si>
    <t>Oprava omítky na stropech o ploše do 0,09 m2, vápennou štukovou omítkou</t>
  </si>
  <si>
    <t>kus</t>
  </si>
  <si>
    <t>612401191RT2</t>
  </si>
  <si>
    <t>Omítka malých ploch vnitřních stěn do 0,09 m2, vápennou štukovou omítkou</t>
  </si>
  <si>
    <t>952901110R00</t>
  </si>
  <si>
    <t>Čištění mytím vnějších ploch oken a dveří</t>
  </si>
  <si>
    <t>952902110R00</t>
  </si>
  <si>
    <t>Čištění zametáním v místnostech a chodbách</t>
  </si>
  <si>
    <t>965043341R00</t>
  </si>
  <si>
    <t>Bourání podkladů bet., potěr tl. 10 cm, nad 4 m2</t>
  </si>
  <si>
    <t>m3</t>
  </si>
  <si>
    <t>965048515R00</t>
  </si>
  <si>
    <t>Broušení betonových povrchů do tl. 5 mm</t>
  </si>
  <si>
    <t>968072244R00</t>
  </si>
  <si>
    <t>Vybourání kovových rámů oken jednod. pl. 1 m2</t>
  </si>
  <si>
    <t>962032231R00</t>
  </si>
  <si>
    <t>Bourání zdiva z cihel pálených na MVC</t>
  </si>
  <si>
    <t>979990101R00</t>
  </si>
  <si>
    <t>Poplatek za sklád.suti-směs bet.a cihel do 30x30cm</t>
  </si>
  <si>
    <t>t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</si>
  <si>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</si>
  <si>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</si>
  <si>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</si>
  <si>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</si>
  <si>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</si>
  <si>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</si>
  <si>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</si>
  <si>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</si>
  <si>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</si>
  <si>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</si>
  <si>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</si>
  <si>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</si>
  <si>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999281113R00</t>
  </si>
  <si>
    <t>Přesun hmot pro opravy a údržbu do výšky 48 m</t>
  </si>
  <si>
    <t>725310823R00</t>
  </si>
  <si>
    <t>Demontáž dřezů 1dílných v kuchyňské sestavě</t>
  </si>
  <si>
    <t>soubor</t>
  </si>
  <si>
    <t>725820803R00</t>
  </si>
  <si>
    <t>Demontáž baterie stojánkové do 2-3 otvorů</t>
  </si>
  <si>
    <t>725610810R00</t>
  </si>
  <si>
    <t>Demontáž plynového sporáku</t>
  </si>
  <si>
    <t>725530823R00</t>
  </si>
  <si>
    <t>Demontáž myčky a zpětná montáž</t>
  </si>
  <si>
    <t>Demontáž, zásobník elektrický tlakový  200 l</t>
  </si>
  <si>
    <t>725619101R00</t>
  </si>
  <si>
    <t>Montáž plynových sporáků svítiplyn/metan</t>
  </si>
  <si>
    <t>72524</t>
  </si>
  <si>
    <t>Montáž a zprovoznění myčky</t>
  </si>
  <si>
    <t>725534223R00</t>
  </si>
  <si>
    <t>Ohřívač elek. zásob. závěsný DZ Dražice OKCE 80</t>
  </si>
  <si>
    <t>998725105R00</t>
  </si>
  <si>
    <t>Přesun hmot pro zařizovací předměty, výšky do 48 m</t>
  </si>
  <si>
    <t>766812830R00</t>
  </si>
  <si>
    <t>Demontáž kuchyňských linek do 1,8 m</t>
  </si>
  <si>
    <t>766825811R00</t>
  </si>
  <si>
    <t>Demontáž vestavěných skříní 1křídlových</t>
  </si>
  <si>
    <t>766812113R00</t>
  </si>
  <si>
    <t>Montáž kuchyňských linek dřevěných linek š.do 1,8m</t>
  </si>
  <si>
    <t>766825121R00</t>
  </si>
  <si>
    <t>Montáž vestavěné skříně 2křídlové policové</t>
  </si>
  <si>
    <t>766629301R00</t>
  </si>
  <si>
    <t>Montáž oken plastových plochy do 1,50 m2</t>
  </si>
  <si>
    <t>Dodávka okna 0,8*0,6</t>
  </si>
  <si>
    <t>998766105R00</t>
  </si>
  <si>
    <t>Přesun hmot pro truhlářské konstr., výšky do 48 m</t>
  </si>
  <si>
    <t>776511820RT2</t>
  </si>
  <si>
    <t>Odstranění PVC a koberců lepených s podložkou, z ploch 10 - 20 m2</t>
  </si>
  <si>
    <t>776401800R00</t>
  </si>
  <si>
    <t>Demontáž soklíků nebo lišt, pryžových nebo z PVC</t>
  </si>
  <si>
    <t>m</t>
  </si>
  <si>
    <t>776101101R00</t>
  </si>
  <si>
    <t>Vysávání podlah prům.vysavačem pod povlak.podlahy</t>
  </si>
  <si>
    <t>775592004R00</t>
  </si>
  <si>
    <t>Broušení podlah jemné zr.100-120</t>
  </si>
  <si>
    <t>776101115R00</t>
  </si>
  <si>
    <t>Vyrovnání podkladů samonivelační hmotou</t>
  </si>
  <si>
    <t>776521200RV1</t>
  </si>
  <si>
    <t>Lepení povlakových podlah z dílců PVC a CV (vinyl), včetně vinylové podlahoviny tl. 2 mm</t>
  </si>
  <si>
    <t>998776105R00</t>
  </si>
  <si>
    <t>Přesun hmot pro podlahy povlakové, výšky do 48 m</t>
  </si>
  <si>
    <t>776421100RU1</t>
  </si>
  <si>
    <t>Lepení podlahových soklíků z PVC a vinylu, včetně dodávky soklíku PVC</t>
  </si>
  <si>
    <t>781670016RAA</t>
  </si>
  <si>
    <t>Obklad parapetu keramický šířka 30 cm, do malty</t>
  </si>
  <si>
    <t>POL2_0</t>
  </si>
  <si>
    <t>781670016RAI</t>
  </si>
  <si>
    <t>Doávka obkladů, do malty, obklad ve specifikaci</t>
  </si>
  <si>
    <t>998781105R00</t>
  </si>
  <si>
    <t>Přesun hmot pro obklady keramické, výšky do 48 m</t>
  </si>
  <si>
    <t>784402801R00</t>
  </si>
  <si>
    <t>Odstranění malby oškrábáním v místnosti H do 3,8 m</t>
  </si>
  <si>
    <t>784191301R00</t>
  </si>
  <si>
    <t>Penetrace podkladu protiplísňová Primalex 1x</t>
  </si>
  <si>
    <t>784195212R00</t>
  </si>
  <si>
    <t>Malba Primalex Plus, bílá, bez penetrace, 2 x</t>
  </si>
  <si>
    <t>005231010R</t>
  </si>
  <si>
    <t>Revize elektroinstalace</t>
  </si>
  <si>
    <t>Soubor</t>
  </si>
  <si>
    <t>Revize plynu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</si>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</sst>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opLeftCell="B27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SUMIF(F49:F59,A16,I49:I59)+SUMIF(F49:F59,"PSU",I49:I59)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SUMIF(F49:F59,A17,I49:I59)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SUMIF(F49:F59,A18,I49:I59)</f>
        <v>0</v>
      </c>
      <c r="J18" s="93"/>
    </row>
    <row r="19" spans="1:10" ht="23.25" customHeight="1" x14ac:dyDescent="0.2">
      <c r="A19" s="195" t="s">
        <v>80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SUMIF(F49:F59,A19,I49:I59)</f>
        <v>0</v>
      </c>
      <c r="J19" s="93"/>
    </row>
    <row r="20" spans="1:10" ht="23.25" customHeight="1" x14ac:dyDescent="0.2">
      <c r="A20" s="195" t="s">
        <v>81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SUMIF(F49:F59,A20,I49:I59)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44344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Pol'!AC69</f>
        <v>0</v>
      </c>
      <c r="G39" s="148">
        <f>'Rozpočet Pol'!AD69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omítek, podlah, maleb a nadsvětlíku vchodových dveří</v>
      </c>
    </row>
    <row r="46" spans="1:52" ht="15.05" x14ac:dyDescent="0.25">
      <c r="B46" s="163" t="s">
        <v>58</v>
      </c>
    </row>
    <row r="48" spans="1:52" ht="25.5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59</v>
      </c>
      <c r="G48" s="174"/>
      <c r="H48" s="174"/>
      <c r="I48" s="175" t="s">
        <v>28</v>
      </c>
      <c r="J48" s="175"/>
    </row>
    <row r="49" spans="1:10" ht="25.55" customHeight="1" x14ac:dyDescent="0.2">
      <c r="A49" s="165"/>
      <c r="B49" s="176" t="s">
        <v>60</v>
      </c>
      <c r="C49" s="177" t="s">
        <v>61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5" customHeight="1" x14ac:dyDescent="0.2">
      <c r="A50" s="165"/>
      <c r="B50" s="168" t="s">
        <v>62</v>
      </c>
      <c r="C50" s="167" t="s">
        <v>63</v>
      </c>
      <c r="D50" s="169"/>
      <c r="E50" s="169"/>
      <c r="F50" s="185" t="s">
        <v>23</v>
      </c>
      <c r="G50" s="186"/>
      <c r="H50" s="186"/>
      <c r="I50" s="187">
        <f>'Rozpočet Pol'!G12</f>
        <v>0</v>
      </c>
      <c r="J50" s="187"/>
    </row>
    <row r="51" spans="1:10" ht="25.55" customHeight="1" x14ac:dyDescent="0.2">
      <c r="A51" s="165"/>
      <c r="B51" s="168" t="s">
        <v>64</v>
      </c>
      <c r="C51" s="167" t="s">
        <v>65</v>
      </c>
      <c r="D51" s="169"/>
      <c r="E51" s="169"/>
      <c r="F51" s="185" t="s">
        <v>23</v>
      </c>
      <c r="G51" s="186"/>
      <c r="H51" s="186"/>
      <c r="I51" s="187">
        <f>'Rozpočet Pol'!G15</f>
        <v>0</v>
      </c>
      <c r="J51" s="187"/>
    </row>
    <row r="52" spans="1:10" ht="25.55" customHeight="1" x14ac:dyDescent="0.2">
      <c r="A52" s="165"/>
      <c r="B52" s="168" t="s">
        <v>66</v>
      </c>
      <c r="C52" s="167" t="s">
        <v>67</v>
      </c>
      <c r="D52" s="169"/>
      <c r="E52" s="169"/>
      <c r="F52" s="185" t="s">
        <v>23</v>
      </c>
      <c r="G52" s="186"/>
      <c r="H52" s="186"/>
      <c r="I52" s="187">
        <f>'Rozpočet Pol'!G20</f>
        <v>0</v>
      </c>
      <c r="J52" s="187"/>
    </row>
    <row r="53" spans="1:10" ht="25.55" customHeight="1" x14ac:dyDescent="0.2">
      <c r="A53" s="165"/>
      <c r="B53" s="168" t="s">
        <v>68</v>
      </c>
      <c r="C53" s="167" t="s">
        <v>69</v>
      </c>
      <c r="D53" s="169"/>
      <c r="E53" s="169"/>
      <c r="F53" s="185" t="s">
        <v>23</v>
      </c>
      <c r="G53" s="186"/>
      <c r="H53" s="186"/>
      <c r="I53" s="187">
        <f>'Rozpočet Pol'!G28</f>
        <v>0</v>
      </c>
      <c r="J53" s="187"/>
    </row>
    <row r="54" spans="1:10" ht="25.55" customHeight="1" x14ac:dyDescent="0.2">
      <c r="A54" s="165"/>
      <c r="B54" s="168" t="s">
        <v>70</v>
      </c>
      <c r="C54" s="167" t="s">
        <v>71</v>
      </c>
      <c r="D54" s="169"/>
      <c r="E54" s="169"/>
      <c r="F54" s="185" t="s">
        <v>24</v>
      </c>
      <c r="G54" s="186"/>
      <c r="H54" s="186"/>
      <c r="I54" s="187">
        <f>'Rozpočet Pol'!G30</f>
        <v>0</v>
      </c>
      <c r="J54" s="187"/>
    </row>
    <row r="55" spans="1:10" ht="25.55" customHeight="1" x14ac:dyDescent="0.2">
      <c r="A55" s="165"/>
      <c r="B55" s="168" t="s">
        <v>72</v>
      </c>
      <c r="C55" s="167" t="s">
        <v>73</v>
      </c>
      <c r="D55" s="169"/>
      <c r="E55" s="169"/>
      <c r="F55" s="185" t="s">
        <v>24</v>
      </c>
      <c r="G55" s="186"/>
      <c r="H55" s="186"/>
      <c r="I55" s="187">
        <f>'Rozpočet Pol'!G40</f>
        <v>0</v>
      </c>
      <c r="J55" s="187"/>
    </row>
    <row r="56" spans="1:10" ht="25.55" customHeight="1" x14ac:dyDescent="0.2">
      <c r="A56" s="165"/>
      <c r="B56" s="168" t="s">
        <v>74</v>
      </c>
      <c r="C56" s="167" t="s">
        <v>75</v>
      </c>
      <c r="D56" s="169"/>
      <c r="E56" s="169"/>
      <c r="F56" s="185" t="s">
        <v>24</v>
      </c>
      <c r="G56" s="186"/>
      <c r="H56" s="186"/>
      <c r="I56" s="187">
        <f>'Rozpočet Pol'!G48</f>
        <v>0</v>
      </c>
      <c r="J56" s="187"/>
    </row>
    <row r="57" spans="1:10" ht="25.55" customHeight="1" x14ac:dyDescent="0.2">
      <c r="A57" s="165"/>
      <c r="B57" s="168" t="s">
        <v>76</v>
      </c>
      <c r="C57" s="167" t="s">
        <v>77</v>
      </c>
      <c r="D57" s="169"/>
      <c r="E57" s="169"/>
      <c r="F57" s="185" t="s">
        <v>24</v>
      </c>
      <c r="G57" s="186"/>
      <c r="H57" s="186"/>
      <c r="I57" s="187">
        <f>'Rozpočet Pol'!G57</f>
        <v>0</v>
      </c>
      <c r="J57" s="187"/>
    </row>
    <row r="58" spans="1:10" ht="25.55" customHeight="1" x14ac:dyDescent="0.2">
      <c r="A58" s="165"/>
      <c r="B58" s="168" t="s">
        <v>78</v>
      </c>
      <c r="C58" s="167" t="s">
        <v>79</v>
      </c>
      <c r="D58" s="169"/>
      <c r="E58" s="169"/>
      <c r="F58" s="185" t="s">
        <v>24</v>
      </c>
      <c r="G58" s="186"/>
      <c r="H58" s="186"/>
      <c r="I58" s="187">
        <f>'Rozpočet Pol'!G61</f>
        <v>0</v>
      </c>
      <c r="J58" s="187"/>
    </row>
    <row r="59" spans="1:10" ht="25.55" customHeight="1" x14ac:dyDescent="0.2">
      <c r="A59" s="165"/>
      <c r="B59" s="179" t="s">
        <v>80</v>
      </c>
      <c r="C59" s="180" t="s">
        <v>26</v>
      </c>
      <c r="D59" s="181"/>
      <c r="E59" s="181"/>
      <c r="F59" s="188" t="s">
        <v>80</v>
      </c>
      <c r="G59" s="189"/>
      <c r="H59" s="189"/>
      <c r="I59" s="190">
        <f>'Rozpočet Pol'!G65</f>
        <v>0</v>
      </c>
      <c r="J59" s="190"/>
    </row>
    <row r="60" spans="1:10" ht="25.55" customHeight="1" x14ac:dyDescent="0.2">
      <c r="A60" s="166"/>
      <c r="B60" s="172" t="s">
        <v>1</v>
      </c>
      <c r="C60" s="172"/>
      <c r="D60" s="173"/>
      <c r="E60" s="173"/>
      <c r="F60" s="191"/>
      <c r="G60" s="192"/>
      <c r="H60" s="192"/>
      <c r="I60" s="193">
        <f>SUM(I49:I59)</f>
        <v>0</v>
      </c>
      <c r="J60" s="193"/>
    </row>
    <row r="61" spans="1:10" x14ac:dyDescent="0.2">
      <c r="F61" s="194"/>
      <c r="G61" s="130"/>
      <c r="H61" s="194"/>
      <c r="I61" s="130"/>
      <c r="J61" s="130"/>
    </row>
    <row r="62" spans="1:10" x14ac:dyDescent="0.2">
      <c r="F62" s="194"/>
      <c r="G62" s="130"/>
      <c r="H62" s="194"/>
      <c r="I62" s="130"/>
      <c r="J62" s="130"/>
    </row>
    <row r="63" spans="1:10" x14ac:dyDescent="0.2">
      <c r="F63" s="194"/>
      <c r="G63" s="130"/>
      <c r="H63" s="194"/>
      <c r="I63" s="130"/>
      <c r="J6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9"/>
  <sheetViews>
    <sheetView tabSelected="1" workbookViewId="0">
      <selection sqref="A1:G1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83</v>
      </c>
    </row>
    <row r="2" spans="1:60" ht="25.05" customHeight="1" x14ac:dyDescent="0.2">
      <c r="A2" s="204" t="s">
        <v>82</v>
      </c>
      <c r="B2" s="198"/>
      <c r="C2" s="199" t="s">
        <v>46</v>
      </c>
      <c r="D2" s="200"/>
      <c r="E2" s="200"/>
      <c r="F2" s="200"/>
      <c r="G2" s="206"/>
      <c r="AE2" t="s">
        <v>84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85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86</v>
      </c>
    </row>
    <row r="5" spans="1:60" hidden="1" x14ac:dyDescent="0.2">
      <c r="A5" s="208" t="s">
        <v>87</v>
      </c>
      <c r="B5" s="209"/>
      <c r="C5" s="210"/>
      <c r="D5" s="211"/>
      <c r="E5" s="211"/>
      <c r="F5" s="211"/>
      <c r="G5" s="212"/>
      <c r="AE5" t="s">
        <v>88</v>
      </c>
    </row>
    <row r="7" spans="1:60" ht="37.35" x14ac:dyDescent="0.2">
      <c r="A7" s="217" t="s">
        <v>89</v>
      </c>
      <c r="B7" s="218" t="s">
        <v>90</v>
      </c>
      <c r="C7" s="218" t="s">
        <v>91</v>
      </c>
      <c r="D7" s="217" t="s">
        <v>92</v>
      </c>
      <c r="E7" s="217" t="s">
        <v>93</v>
      </c>
      <c r="F7" s="213" t="s">
        <v>94</v>
      </c>
      <c r="G7" s="234" t="s">
        <v>28</v>
      </c>
      <c r="H7" s="235" t="s">
        <v>29</v>
      </c>
      <c r="I7" s="235" t="s">
        <v>95</v>
      </c>
      <c r="J7" s="235" t="s">
        <v>30</v>
      </c>
      <c r="K7" s="235" t="s">
        <v>96</v>
      </c>
      <c r="L7" s="235" t="s">
        <v>97</v>
      </c>
      <c r="M7" s="235" t="s">
        <v>98</v>
      </c>
      <c r="N7" s="235" t="s">
        <v>99</v>
      </c>
      <c r="O7" s="235" t="s">
        <v>100</v>
      </c>
      <c r="P7" s="235" t="s">
        <v>101</v>
      </c>
      <c r="Q7" s="235" t="s">
        <v>102</v>
      </c>
      <c r="R7" s="235" t="s">
        <v>103</v>
      </c>
      <c r="S7" s="235" t="s">
        <v>104</v>
      </c>
      <c r="T7" s="235" t="s">
        <v>105</v>
      </c>
      <c r="U7" s="220" t="s">
        <v>106</v>
      </c>
    </row>
    <row r="8" spans="1:60" x14ac:dyDescent="0.2">
      <c r="A8" s="236" t="s">
        <v>107</v>
      </c>
      <c r="B8" s="237" t="s">
        <v>60</v>
      </c>
      <c r="C8" s="238" t="s">
        <v>61</v>
      </c>
      <c r="D8" s="239"/>
      <c r="E8" s="240"/>
      <c r="F8" s="241"/>
      <c r="G8" s="241">
        <f>SUMIF(AE9:AE11,"&lt;&gt;NOR",G9:G11)</f>
        <v>0</v>
      </c>
      <c r="H8" s="241"/>
      <c r="I8" s="241">
        <f>SUM(I9:I11)</f>
        <v>0</v>
      </c>
      <c r="J8" s="241"/>
      <c r="K8" s="241">
        <f>SUM(K9:K11)</f>
        <v>0</v>
      </c>
      <c r="L8" s="241"/>
      <c r="M8" s="241">
        <f>SUM(M9:M11)</f>
        <v>0</v>
      </c>
      <c r="N8" s="219"/>
      <c r="O8" s="219">
        <f>SUM(O9:O11)</f>
        <v>0.33610000000000001</v>
      </c>
      <c r="P8" s="219"/>
      <c r="Q8" s="219">
        <f>SUM(Q9:Q11)</f>
        <v>0</v>
      </c>
      <c r="R8" s="219"/>
      <c r="S8" s="219"/>
      <c r="T8" s="236"/>
      <c r="U8" s="219">
        <f>SUM(U9:U11)</f>
        <v>7.39</v>
      </c>
      <c r="AE8" t="s">
        <v>108</v>
      </c>
    </row>
    <row r="9" spans="1:60" outlineLevel="1" x14ac:dyDescent="0.2">
      <c r="A9" s="215">
        <v>1</v>
      </c>
      <c r="B9" s="221" t="s">
        <v>109</v>
      </c>
      <c r="C9" s="264" t="s">
        <v>110</v>
      </c>
      <c r="D9" s="223" t="s">
        <v>111</v>
      </c>
      <c r="E9" s="229">
        <v>60.835999999999999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5.3400000000000001E-3</v>
      </c>
      <c r="O9" s="224">
        <f>ROUND(E9*N9,5)</f>
        <v>0.32485999999999998</v>
      </c>
      <c r="P9" s="224">
        <v>0</v>
      </c>
      <c r="Q9" s="224">
        <f>ROUND(E9*P9,5)</f>
        <v>0</v>
      </c>
      <c r="R9" s="224"/>
      <c r="S9" s="224"/>
      <c r="T9" s="225">
        <v>0.10854999999999999</v>
      </c>
      <c r="U9" s="224">
        <f>ROUND(E9*T9,2)</f>
        <v>6.6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112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95" outlineLevel="1" x14ac:dyDescent="0.2">
      <c r="A10" s="215">
        <v>2</v>
      </c>
      <c r="B10" s="221" t="s">
        <v>113</v>
      </c>
      <c r="C10" s="264" t="s">
        <v>114</v>
      </c>
      <c r="D10" s="223" t="s">
        <v>115</v>
      </c>
      <c r="E10" s="229">
        <v>1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4.8399999999999997E-3</v>
      </c>
      <c r="O10" s="224">
        <f>ROUND(E10*N10,5)</f>
        <v>4.8399999999999997E-3</v>
      </c>
      <c r="P10" s="224">
        <v>0</v>
      </c>
      <c r="Q10" s="224">
        <f>ROUND(E10*P10,5)</f>
        <v>0</v>
      </c>
      <c r="R10" s="224"/>
      <c r="S10" s="224"/>
      <c r="T10" s="225">
        <v>0.34181</v>
      </c>
      <c r="U10" s="224">
        <f>ROUND(E10*T10,2)</f>
        <v>0.34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112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0.95" outlineLevel="1" x14ac:dyDescent="0.2">
      <c r="A11" s="215">
        <v>3</v>
      </c>
      <c r="B11" s="221" t="s">
        <v>116</v>
      </c>
      <c r="C11" s="264" t="s">
        <v>117</v>
      </c>
      <c r="D11" s="223" t="s">
        <v>115</v>
      </c>
      <c r="E11" s="229">
        <v>2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4">
        <v>3.2000000000000002E-3</v>
      </c>
      <c r="O11" s="224">
        <f>ROUND(E11*N11,5)</f>
        <v>6.4000000000000003E-3</v>
      </c>
      <c r="P11" s="224">
        <v>0</v>
      </c>
      <c r="Q11" s="224">
        <f>ROUND(E11*P11,5)</f>
        <v>0</v>
      </c>
      <c r="R11" s="224"/>
      <c r="S11" s="224"/>
      <c r="T11" s="225">
        <v>0.22498000000000001</v>
      </c>
      <c r="U11" s="224">
        <f>ROUND(E11*T11,2)</f>
        <v>0.45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112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x14ac:dyDescent="0.2">
      <c r="A12" s="216" t="s">
        <v>107</v>
      </c>
      <c r="B12" s="222" t="s">
        <v>62</v>
      </c>
      <c r="C12" s="265" t="s">
        <v>63</v>
      </c>
      <c r="D12" s="226"/>
      <c r="E12" s="230"/>
      <c r="F12" s="233"/>
      <c r="G12" s="233">
        <f>SUMIF(AE13:AE14,"&lt;&gt;NOR",G13:G14)</f>
        <v>0</v>
      </c>
      <c r="H12" s="233"/>
      <c r="I12" s="233">
        <f>SUM(I13:I14)</f>
        <v>0</v>
      </c>
      <c r="J12" s="233"/>
      <c r="K12" s="233">
        <f>SUM(K13:K14)</f>
        <v>0</v>
      </c>
      <c r="L12" s="233"/>
      <c r="M12" s="233">
        <f>SUM(M13:M14)</f>
        <v>0</v>
      </c>
      <c r="N12" s="227"/>
      <c r="O12" s="227">
        <f>SUM(O13:O14)</f>
        <v>3.1E-4</v>
      </c>
      <c r="P12" s="227"/>
      <c r="Q12" s="227">
        <f>SUM(Q13:Q14)</f>
        <v>0</v>
      </c>
      <c r="R12" s="227"/>
      <c r="S12" s="227"/>
      <c r="T12" s="228"/>
      <c r="U12" s="227">
        <f>SUM(U13:U14)</f>
        <v>7.77</v>
      </c>
      <c r="AE12" t="s">
        <v>108</v>
      </c>
    </row>
    <row r="13" spans="1:60" outlineLevel="1" x14ac:dyDescent="0.2">
      <c r="A13" s="215">
        <v>4</v>
      </c>
      <c r="B13" s="221" t="s">
        <v>118</v>
      </c>
      <c r="C13" s="264" t="s">
        <v>119</v>
      </c>
      <c r="D13" s="223" t="s">
        <v>111</v>
      </c>
      <c r="E13" s="229">
        <v>30.9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1.0000000000000001E-5</v>
      </c>
      <c r="O13" s="224">
        <f>ROUND(E13*N13,5)</f>
        <v>3.1E-4</v>
      </c>
      <c r="P13" s="224">
        <v>0</v>
      </c>
      <c r="Q13" s="224">
        <f>ROUND(E13*P13,5)</f>
        <v>0</v>
      </c>
      <c r="R13" s="224"/>
      <c r="S13" s="224"/>
      <c r="T13" s="225">
        <v>0.13</v>
      </c>
      <c r="U13" s="224">
        <f>ROUND(E13*T13,2)</f>
        <v>4.0199999999999996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112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>
        <v>5</v>
      </c>
      <c r="B14" s="221" t="s">
        <v>120</v>
      </c>
      <c r="C14" s="264" t="s">
        <v>121</v>
      </c>
      <c r="D14" s="223" t="s">
        <v>111</v>
      </c>
      <c r="E14" s="229">
        <v>250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0</v>
      </c>
      <c r="O14" s="224">
        <f>ROUND(E14*N14,5)</f>
        <v>0</v>
      </c>
      <c r="P14" s="224">
        <v>0</v>
      </c>
      <c r="Q14" s="224">
        <f>ROUND(E14*P14,5)</f>
        <v>0</v>
      </c>
      <c r="R14" s="224"/>
      <c r="S14" s="224"/>
      <c r="T14" s="225">
        <v>1.4999999999999999E-2</v>
      </c>
      <c r="U14" s="224">
        <f>ROUND(E14*T14,2)</f>
        <v>3.75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112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16" t="s">
        <v>107</v>
      </c>
      <c r="B15" s="222" t="s">
        <v>64</v>
      </c>
      <c r="C15" s="265" t="s">
        <v>65</v>
      </c>
      <c r="D15" s="226"/>
      <c r="E15" s="230"/>
      <c r="F15" s="233"/>
      <c r="G15" s="233">
        <f>SUMIF(AE16:AE19,"&lt;&gt;NOR",G16:G19)</f>
        <v>0</v>
      </c>
      <c r="H15" s="233"/>
      <c r="I15" s="233">
        <f>SUM(I16:I19)</f>
        <v>0</v>
      </c>
      <c r="J15" s="233"/>
      <c r="K15" s="233">
        <f>SUM(K16:K19)</f>
        <v>0</v>
      </c>
      <c r="L15" s="233"/>
      <c r="M15" s="233">
        <f>SUM(M16:M19)</f>
        <v>0</v>
      </c>
      <c r="N15" s="227"/>
      <c r="O15" s="227">
        <f>SUM(O16:O19)</f>
        <v>3.3900000000000002E-3</v>
      </c>
      <c r="P15" s="227"/>
      <c r="Q15" s="227">
        <f>SUM(Q16:Q19)</f>
        <v>1.2130399999999999</v>
      </c>
      <c r="R15" s="227"/>
      <c r="S15" s="227"/>
      <c r="T15" s="228"/>
      <c r="U15" s="227">
        <f>SUM(U16:U19)</f>
        <v>5.13</v>
      </c>
      <c r="AE15" t="s">
        <v>108</v>
      </c>
    </row>
    <row r="16" spans="1:60" outlineLevel="1" x14ac:dyDescent="0.2">
      <c r="A16" s="215">
        <v>6</v>
      </c>
      <c r="B16" s="221" t="s">
        <v>122</v>
      </c>
      <c r="C16" s="264" t="s">
        <v>123</v>
      </c>
      <c r="D16" s="223" t="s">
        <v>124</v>
      </c>
      <c r="E16" s="229">
        <v>0.27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0</v>
      </c>
      <c r="O16" s="224">
        <f>ROUND(E16*N16,5)</f>
        <v>0</v>
      </c>
      <c r="P16" s="224">
        <v>2.2000000000000002</v>
      </c>
      <c r="Q16" s="224">
        <f>ROUND(E16*P16,5)</f>
        <v>0.59399999999999997</v>
      </c>
      <c r="R16" s="224"/>
      <c r="S16" s="224"/>
      <c r="T16" s="225">
        <v>7.51</v>
      </c>
      <c r="U16" s="224">
        <f>ROUND(E16*T16,2)</f>
        <v>2.0299999999999998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112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7</v>
      </c>
      <c r="B17" s="221" t="s">
        <v>125</v>
      </c>
      <c r="C17" s="264" t="s">
        <v>126</v>
      </c>
      <c r="D17" s="223" t="s">
        <v>111</v>
      </c>
      <c r="E17" s="229">
        <v>5.4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4">
        <v>0</v>
      </c>
      <c r="O17" s="224">
        <f>ROUND(E17*N17,5)</f>
        <v>0</v>
      </c>
      <c r="P17" s="224">
        <v>1.26E-2</v>
      </c>
      <c r="Q17" s="224">
        <f>ROUND(E17*P17,5)</f>
        <v>6.8040000000000003E-2</v>
      </c>
      <c r="R17" s="224"/>
      <c r="S17" s="224"/>
      <c r="T17" s="225">
        <v>0.33</v>
      </c>
      <c r="U17" s="224">
        <f>ROUND(E17*T17,2)</f>
        <v>1.78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112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8</v>
      </c>
      <c r="B18" s="221" t="s">
        <v>127</v>
      </c>
      <c r="C18" s="264" t="s">
        <v>128</v>
      </c>
      <c r="D18" s="223" t="s">
        <v>111</v>
      </c>
      <c r="E18" s="229">
        <v>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3.0400000000000002E-3</v>
      </c>
      <c r="O18" s="224">
        <f>ROUND(E18*N18,5)</f>
        <v>3.0400000000000002E-3</v>
      </c>
      <c r="P18" s="224">
        <v>6.5000000000000002E-2</v>
      </c>
      <c r="Q18" s="224">
        <f>ROUND(E18*P18,5)</f>
        <v>6.5000000000000002E-2</v>
      </c>
      <c r="R18" s="224"/>
      <c r="S18" s="224"/>
      <c r="T18" s="225">
        <v>0.91300000000000003</v>
      </c>
      <c r="U18" s="224">
        <f>ROUND(E18*T18,2)</f>
        <v>0.91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112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9</v>
      </c>
      <c r="B19" s="221" t="s">
        <v>129</v>
      </c>
      <c r="C19" s="264" t="s">
        <v>130</v>
      </c>
      <c r="D19" s="223" t="s">
        <v>124</v>
      </c>
      <c r="E19" s="229">
        <v>0.27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4">
        <v>1.2800000000000001E-3</v>
      </c>
      <c r="O19" s="224">
        <f>ROUND(E19*N19,5)</f>
        <v>3.5E-4</v>
      </c>
      <c r="P19" s="224">
        <v>1.8</v>
      </c>
      <c r="Q19" s="224">
        <f>ROUND(E19*P19,5)</f>
        <v>0.48599999999999999</v>
      </c>
      <c r="R19" s="224"/>
      <c r="S19" s="224"/>
      <c r="T19" s="225">
        <v>1.52</v>
      </c>
      <c r="U19" s="224">
        <f>ROUND(E19*T19,2)</f>
        <v>0.41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112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16" t="s">
        <v>107</v>
      </c>
      <c r="B20" s="222" t="s">
        <v>66</v>
      </c>
      <c r="C20" s="265" t="s">
        <v>67</v>
      </c>
      <c r="D20" s="226"/>
      <c r="E20" s="230"/>
      <c r="F20" s="233"/>
      <c r="G20" s="233">
        <f>SUMIF(AE21:AE27,"&lt;&gt;NOR",G21:G27)</f>
        <v>0</v>
      </c>
      <c r="H20" s="233"/>
      <c r="I20" s="233">
        <f>SUM(I21:I27)</f>
        <v>0</v>
      </c>
      <c r="J20" s="233"/>
      <c r="K20" s="233">
        <f>SUM(K21:K27)</f>
        <v>0</v>
      </c>
      <c r="L20" s="233"/>
      <c r="M20" s="233">
        <f>SUM(M21:M27)</f>
        <v>0</v>
      </c>
      <c r="N20" s="227"/>
      <c r="O20" s="227">
        <f>SUM(O21:O27)</f>
        <v>0</v>
      </c>
      <c r="P20" s="227"/>
      <c r="Q20" s="227">
        <f>SUM(Q21:Q27)</f>
        <v>0</v>
      </c>
      <c r="R20" s="227"/>
      <c r="S20" s="227"/>
      <c r="T20" s="228"/>
      <c r="U20" s="227">
        <f>SUM(U21:U27)</f>
        <v>9.98</v>
      </c>
      <c r="AE20" t="s">
        <v>108</v>
      </c>
    </row>
    <row r="21" spans="1:60" outlineLevel="1" x14ac:dyDescent="0.2">
      <c r="A21" s="215">
        <v>10</v>
      </c>
      <c r="B21" s="221" t="s">
        <v>131</v>
      </c>
      <c r="C21" s="264" t="s">
        <v>132</v>
      </c>
      <c r="D21" s="223" t="s">
        <v>133</v>
      </c>
      <c r="E21" s="229">
        <v>1.266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0</v>
      </c>
      <c r="U21" s="224">
        <f>ROUND(E21*T21,2)</f>
        <v>0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112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11</v>
      </c>
      <c r="B22" s="221" t="s">
        <v>134</v>
      </c>
      <c r="C22" s="264" t="s">
        <v>135</v>
      </c>
      <c r="D22" s="223" t="s">
        <v>133</v>
      </c>
      <c r="E22" s="229">
        <v>1.266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0</v>
      </c>
      <c r="O22" s="224">
        <f>ROUND(E22*N22,5)</f>
        <v>0</v>
      </c>
      <c r="P22" s="224">
        <v>0</v>
      </c>
      <c r="Q22" s="224">
        <f>ROUND(E22*P22,5)</f>
        <v>0</v>
      </c>
      <c r="R22" s="224"/>
      <c r="S22" s="224"/>
      <c r="T22" s="225">
        <v>2.0089999999999999</v>
      </c>
      <c r="U22" s="224">
        <f>ROUND(E22*T22,2)</f>
        <v>2.54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112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12</v>
      </c>
      <c r="B23" s="221" t="s">
        <v>136</v>
      </c>
      <c r="C23" s="264" t="s">
        <v>137</v>
      </c>
      <c r="D23" s="223" t="s">
        <v>133</v>
      </c>
      <c r="E23" s="229">
        <v>3.798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0.95899999999999996</v>
      </c>
      <c r="U23" s="224">
        <f>ROUND(E23*T23,2)</f>
        <v>3.64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112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13</v>
      </c>
      <c r="B24" s="221" t="s">
        <v>138</v>
      </c>
      <c r="C24" s="264" t="s">
        <v>139</v>
      </c>
      <c r="D24" s="223" t="s">
        <v>133</v>
      </c>
      <c r="E24" s="229">
        <v>1.266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0.49</v>
      </c>
      <c r="U24" s="224">
        <f>ROUND(E24*T24,2)</f>
        <v>0.62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112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>
        <v>14</v>
      </c>
      <c r="B25" s="221" t="s">
        <v>140</v>
      </c>
      <c r="C25" s="264" t="s">
        <v>141</v>
      </c>
      <c r="D25" s="223" t="s">
        <v>133</v>
      </c>
      <c r="E25" s="229">
        <v>18.990000000000002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4">
        <v>0</v>
      </c>
      <c r="O25" s="224">
        <f>ROUND(E25*N25,5)</f>
        <v>0</v>
      </c>
      <c r="P25" s="224">
        <v>0</v>
      </c>
      <c r="Q25" s="224">
        <f>ROUND(E25*P25,5)</f>
        <v>0</v>
      </c>
      <c r="R25" s="224"/>
      <c r="S25" s="224"/>
      <c r="T25" s="225">
        <v>0</v>
      </c>
      <c r="U25" s="224">
        <f>ROUND(E25*T25,2)</f>
        <v>0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112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15</v>
      </c>
      <c r="B26" s="221" t="s">
        <v>142</v>
      </c>
      <c r="C26" s="264" t="s">
        <v>143</v>
      </c>
      <c r="D26" s="223" t="s">
        <v>133</v>
      </c>
      <c r="E26" s="229">
        <v>1.266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0.94199999999999995</v>
      </c>
      <c r="U26" s="224">
        <f>ROUND(E26*T26,2)</f>
        <v>1.19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112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16</v>
      </c>
      <c r="B27" s="221" t="s">
        <v>144</v>
      </c>
      <c r="C27" s="264" t="s">
        <v>145</v>
      </c>
      <c r="D27" s="223" t="s">
        <v>133</v>
      </c>
      <c r="E27" s="229">
        <v>18.990000000000002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0.105</v>
      </c>
      <c r="U27" s="224">
        <f>ROUND(E27*T27,2)</f>
        <v>1.99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112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107</v>
      </c>
      <c r="B28" s="222" t="s">
        <v>68</v>
      </c>
      <c r="C28" s="265" t="s">
        <v>69</v>
      </c>
      <c r="D28" s="226"/>
      <c r="E28" s="230"/>
      <c r="F28" s="233"/>
      <c r="G28" s="233">
        <f>SUMIF(AE29:AE29,"&lt;&gt;NOR",G29:G29)</f>
        <v>0</v>
      </c>
      <c r="H28" s="233"/>
      <c r="I28" s="233">
        <f>SUM(I29:I29)</f>
        <v>0</v>
      </c>
      <c r="J28" s="233"/>
      <c r="K28" s="233">
        <f>SUM(K29:K29)</f>
        <v>0</v>
      </c>
      <c r="L28" s="233"/>
      <c r="M28" s="233">
        <f>SUM(M29:M29)</f>
        <v>0</v>
      </c>
      <c r="N28" s="227"/>
      <c r="O28" s="227">
        <f>SUM(O29:O29)</f>
        <v>0</v>
      </c>
      <c r="P28" s="227"/>
      <c r="Q28" s="227">
        <f>SUM(Q29:Q29)</f>
        <v>0</v>
      </c>
      <c r="R28" s="227"/>
      <c r="S28" s="227"/>
      <c r="T28" s="228"/>
      <c r="U28" s="227">
        <f>SUM(U29:U29)</f>
        <v>1.04</v>
      </c>
      <c r="AE28" t="s">
        <v>108</v>
      </c>
    </row>
    <row r="29" spans="1:60" outlineLevel="1" x14ac:dyDescent="0.2">
      <c r="A29" s="215">
        <v>17</v>
      </c>
      <c r="B29" s="221" t="s">
        <v>146</v>
      </c>
      <c r="C29" s="264" t="s">
        <v>147</v>
      </c>
      <c r="D29" s="223" t="s">
        <v>133</v>
      </c>
      <c r="E29" s="229">
        <v>0.32500000000000001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3.1920000000000002</v>
      </c>
      <c r="U29" s="224">
        <f>ROUND(E29*T29,2)</f>
        <v>1.04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112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16" t="s">
        <v>107</v>
      </c>
      <c r="B30" s="222" t="s">
        <v>70</v>
      </c>
      <c r="C30" s="265" t="s">
        <v>71</v>
      </c>
      <c r="D30" s="226"/>
      <c r="E30" s="230"/>
      <c r="F30" s="233"/>
      <c r="G30" s="233">
        <f>SUMIF(AE31:AE39,"&lt;&gt;NOR",G31:G39)</f>
        <v>0</v>
      </c>
      <c r="H30" s="233"/>
      <c r="I30" s="233">
        <f>SUM(I31:I39)</f>
        <v>0</v>
      </c>
      <c r="J30" s="233"/>
      <c r="K30" s="233">
        <f>SUM(K31:K39)</f>
        <v>0</v>
      </c>
      <c r="L30" s="233"/>
      <c r="M30" s="233">
        <f>SUM(M31:M39)</f>
        <v>0</v>
      </c>
      <c r="N30" s="227"/>
      <c r="O30" s="227">
        <f>SUM(O31:O39)</f>
        <v>6.7089999999999997E-2</v>
      </c>
      <c r="P30" s="227"/>
      <c r="Q30" s="227">
        <f>SUM(Q31:Q39)</f>
        <v>0.38795999999999997</v>
      </c>
      <c r="R30" s="227"/>
      <c r="S30" s="227"/>
      <c r="T30" s="228"/>
      <c r="U30" s="227">
        <f>SUM(U31:U39)</f>
        <v>12.95</v>
      </c>
      <c r="AE30" t="s">
        <v>108</v>
      </c>
    </row>
    <row r="31" spans="1:60" outlineLevel="1" x14ac:dyDescent="0.2">
      <c r="A31" s="215">
        <v>18</v>
      </c>
      <c r="B31" s="221" t="s">
        <v>148</v>
      </c>
      <c r="C31" s="264" t="s">
        <v>149</v>
      </c>
      <c r="D31" s="223" t="s">
        <v>150</v>
      </c>
      <c r="E31" s="229">
        <v>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9.1999999999999998E-3</v>
      </c>
      <c r="Q31" s="224">
        <f>ROUND(E31*P31,5)</f>
        <v>9.1999999999999998E-3</v>
      </c>
      <c r="R31" s="224"/>
      <c r="S31" s="224"/>
      <c r="T31" s="225">
        <v>0.46500000000000002</v>
      </c>
      <c r="U31" s="224">
        <f>ROUND(E31*T31,2)</f>
        <v>0.47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112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19</v>
      </c>
      <c r="B32" s="221" t="s">
        <v>151</v>
      </c>
      <c r="C32" s="264" t="s">
        <v>152</v>
      </c>
      <c r="D32" s="223" t="s">
        <v>150</v>
      </c>
      <c r="E32" s="229">
        <v>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0</v>
      </c>
      <c r="O32" s="224">
        <f>ROUND(E32*N32,5)</f>
        <v>0</v>
      </c>
      <c r="P32" s="224">
        <v>1.7600000000000001E-3</v>
      </c>
      <c r="Q32" s="224">
        <f>ROUND(E32*P32,5)</f>
        <v>1.7600000000000001E-3</v>
      </c>
      <c r="R32" s="224"/>
      <c r="S32" s="224"/>
      <c r="T32" s="225">
        <v>0.44500000000000001</v>
      </c>
      <c r="U32" s="224">
        <f>ROUND(E32*T32,2)</f>
        <v>0.45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112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20</v>
      </c>
      <c r="B33" s="221" t="s">
        <v>153</v>
      </c>
      <c r="C33" s="264" t="s">
        <v>154</v>
      </c>
      <c r="D33" s="223" t="s">
        <v>150</v>
      </c>
      <c r="E33" s="229">
        <v>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0</v>
      </c>
      <c r="O33" s="224">
        <f>ROUND(E33*N33,5)</f>
        <v>0</v>
      </c>
      <c r="P33" s="224">
        <v>6.7000000000000004E-2</v>
      </c>
      <c r="Q33" s="224">
        <f>ROUND(E33*P33,5)</f>
        <v>6.7000000000000004E-2</v>
      </c>
      <c r="R33" s="224"/>
      <c r="S33" s="224"/>
      <c r="T33" s="225">
        <v>0.31</v>
      </c>
      <c r="U33" s="224">
        <f>ROUND(E33*T33,2)</f>
        <v>0.31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112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21</v>
      </c>
      <c r="B34" s="221" t="s">
        <v>155</v>
      </c>
      <c r="C34" s="264" t="s">
        <v>156</v>
      </c>
      <c r="D34" s="223" t="s">
        <v>150</v>
      </c>
      <c r="E34" s="229">
        <v>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4">
        <v>0</v>
      </c>
      <c r="O34" s="224">
        <f>ROUND(E34*N34,5)</f>
        <v>0</v>
      </c>
      <c r="P34" s="224">
        <v>0.155</v>
      </c>
      <c r="Q34" s="224">
        <f>ROUND(E34*P34,5)</f>
        <v>0.155</v>
      </c>
      <c r="R34" s="224"/>
      <c r="S34" s="224"/>
      <c r="T34" s="225">
        <v>0.83699999999999997</v>
      </c>
      <c r="U34" s="224">
        <f>ROUND(E34*T34,2)</f>
        <v>0.84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112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22</v>
      </c>
      <c r="B35" s="221" t="s">
        <v>155</v>
      </c>
      <c r="C35" s="264" t="s">
        <v>157</v>
      </c>
      <c r="D35" s="223" t="s">
        <v>150</v>
      </c>
      <c r="E35" s="229">
        <v>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4">
        <v>0</v>
      </c>
      <c r="O35" s="224">
        <f>ROUND(E35*N35,5)</f>
        <v>0</v>
      </c>
      <c r="P35" s="224">
        <v>0.155</v>
      </c>
      <c r="Q35" s="224">
        <f>ROUND(E35*P35,5)</f>
        <v>0.155</v>
      </c>
      <c r="R35" s="224"/>
      <c r="S35" s="224"/>
      <c r="T35" s="225">
        <v>0.83699999999999997</v>
      </c>
      <c r="U35" s="224">
        <f>ROUND(E35*T35,2)</f>
        <v>0.84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112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>
        <v>23</v>
      </c>
      <c r="B36" s="221" t="s">
        <v>158</v>
      </c>
      <c r="C36" s="264" t="s">
        <v>159</v>
      </c>
      <c r="D36" s="223" t="s">
        <v>115</v>
      </c>
      <c r="E36" s="229">
        <v>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15</v>
      </c>
      <c r="M36" s="232">
        <f>G36*(1+L36/100)</f>
        <v>0</v>
      </c>
      <c r="N36" s="224">
        <v>1.82E-3</v>
      </c>
      <c r="O36" s="224">
        <f>ROUND(E36*N36,5)</f>
        <v>1.82E-3</v>
      </c>
      <c r="P36" s="224">
        <v>0</v>
      </c>
      <c r="Q36" s="224">
        <f>ROUND(E36*P36,5)</f>
        <v>0</v>
      </c>
      <c r="R36" s="224"/>
      <c r="S36" s="224"/>
      <c r="T36" s="225">
        <v>1.262</v>
      </c>
      <c r="U36" s="224">
        <f>ROUND(E36*T36,2)</f>
        <v>1.26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112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>
        <v>24</v>
      </c>
      <c r="B37" s="221" t="s">
        <v>160</v>
      </c>
      <c r="C37" s="264" t="s">
        <v>161</v>
      </c>
      <c r="D37" s="223" t="s">
        <v>150</v>
      </c>
      <c r="E37" s="229">
        <v>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4">
        <v>4.4999999999999999E-4</v>
      </c>
      <c r="O37" s="224">
        <f>ROUND(E37*N37,5)</f>
        <v>4.4999999999999999E-4</v>
      </c>
      <c r="P37" s="224">
        <v>0</v>
      </c>
      <c r="Q37" s="224">
        <f>ROUND(E37*P37,5)</f>
        <v>0</v>
      </c>
      <c r="R37" s="224"/>
      <c r="S37" s="224"/>
      <c r="T37" s="225">
        <v>5</v>
      </c>
      <c r="U37" s="224">
        <f>ROUND(E37*T37,2)</f>
        <v>5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112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25</v>
      </c>
      <c r="B38" s="221" t="s">
        <v>162</v>
      </c>
      <c r="C38" s="264" t="s">
        <v>163</v>
      </c>
      <c r="D38" s="223" t="s">
        <v>150</v>
      </c>
      <c r="E38" s="229">
        <v>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4">
        <v>6.4820000000000003E-2</v>
      </c>
      <c r="O38" s="224">
        <f>ROUND(E38*N38,5)</f>
        <v>6.4820000000000003E-2</v>
      </c>
      <c r="P38" s="224">
        <v>0</v>
      </c>
      <c r="Q38" s="224">
        <f>ROUND(E38*P38,5)</f>
        <v>0</v>
      </c>
      <c r="R38" s="224"/>
      <c r="S38" s="224"/>
      <c r="T38" s="225">
        <v>2.9580000000000002</v>
      </c>
      <c r="U38" s="224">
        <f>ROUND(E38*T38,2)</f>
        <v>2.96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112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26</v>
      </c>
      <c r="B39" s="221" t="s">
        <v>164</v>
      </c>
      <c r="C39" s="264" t="s">
        <v>165</v>
      </c>
      <c r="D39" s="223" t="s">
        <v>133</v>
      </c>
      <c r="E39" s="229">
        <v>0.442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0</v>
      </c>
      <c r="O39" s="224">
        <f>ROUND(E39*N39,5)</f>
        <v>0</v>
      </c>
      <c r="P39" s="224">
        <v>0</v>
      </c>
      <c r="Q39" s="224">
        <f>ROUND(E39*P39,5)</f>
        <v>0</v>
      </c>
      <c r="R39" s="224"/>
      <c r="S39" s="224"/>
      <c r="T39" s="225">
        <v>1.855</v>
      </c>
      <c r="U39" s="224">
        <f>ROUND(E39*T39,2)</f>
        <v>0.82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112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107</v>
      </c>
      <c r="B40" s="222" t="s">
        <v>72</v>
      </c>
      <c r="C40" s="265" t="s">
        <v>73</v>
      </c>
      <c r="D40" s="226"/>
      <c r="E40" s="230"/>
      <c r="F40" s="233"/>
      <c r="G40" s="233">
        <f>SUMIF(AE41:AE47,"&lt;&gt;NOR",G41:G47)</f>
        <v>0</v>
      </c>
      <c r="H40" s="233"/>
      <c r="I40" s="233">
        <f>SUM(I41:I47)</f>
        <v>0</v>
      </c>
      <c r="J40" s="233"/>
      <c r="K40" s="233">
        <f>SUM(K41:K47)</f>
        <v>0</v>
      </c>
      <c r="L40" s="233"/>
      <c r="M40" s="233">
        <f>SUM(M41:M47)</f>
        <v>0</v>
      </c>
      <c r="N40" s="227"/>
      <c r="O40" s="227">
        <f>SUM(O41:O47)</f>
        <v>1.0990000000000002E-2</v>
      </c>
      <c r="P40" s="227"/>
      <c r="Q40" s="227">
        <f>SUM(Q41:Q47)</f>
        <v>0.42010000000000003</v>
      </c>
      <c r="R40" s="227"/>
      <c r="S40" s="227"/>
      <c r="T40" s="228"/>
      <c r="U40" s="227">
        <f>SUM(U41:U47)</f>
        <v>18.190000000000001</v>
      </c>
      <c r="AE40" t="s">
        <v>108</v>
      </c>
    </row>
    <row r="41" spans="1:60" outlineLevel="1" x14ac:dyDescent="0.2">
      <c r="A41" s="215">
        <v>27</v>
      </c>
      <c r="B41" s="221" t="s">
        <v>166</v>
      </c>
      <c r="C41" s="264" t="s">
        <v>167</v>
      </c>
      <c r="D41" s="223" t="s">
        <v>115</v>
      </c>
      <c r="E41" s="229">
        <v>2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0</v>
      </c>
      <c r="O41" s="224">
        <f>ROUND(E41*N41,5)</f>
        <v>0</v>
      </c>
      <c r="P41" s="224">
        <v>0.16600000000000001</v>
      </c>
      <c r="Q41" s="224">
        <f>ROUND(E41*P41,5)</f>
        <v>0.33200000000000002</v>
      </c>
      <c r="R41" s="224"/>
      <c r="S41" s="224"/>
      <c r="T41" s="225">
        <v>0.88</v>
      </c>
      <c r="U41" s="224">
        <f>ROUND(E41*T41,2)</f>
        <v>1.76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112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28</v>
      </c>
      <c r="B42" s="221" t="s">
        <v>168</v>
      </c>
      <c r="C42" s="264" t="s">
        <v>169</v>
      </c>
      <c r="D42" s="223" t="s">
        <v>115</v>
      </c>
      <c r="E42" s="229">
        <v>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0</v>
      </c>
      <c r="O42" s="224">
        <f>ROUND(E42*N42,5)</f>
        <v>0</v>
      </c>
      <c r="P42" s="224">
        <v>8.8099999999999998E-2</v>
      </c>
      <c r="Q42" s="224">
        <f>ROUND(E42*P42,5)</f>
        <v>8.8099999999999998E-2</v>
      </c>
      <c r="R42" s="224"/>
      <c r="S42" s="224"/>
      <c r="T42" s="225">
        <v>0.39</v>
      </c>
      <c r="U42" s="224">
        <f>ROUND(E42*T42,2)</f>
        <v>0.39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112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29</v>
      </c>
      <c r="B43" s="221" t="s">
        <v>170</v>
      </c>
      <c r="C43" s="264" t="s">
        <v>171</v>
      </c>
      <c r="D43" s="223" t="s">
        <v>115</v>
      </c>
      <c r="E43" s="229">
        <v>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8.0449999999999999</v>
      </c>
      <c r="U43" s="224">
        <f>ROUND(E43*T43,2)</f>
        <v>8.0500000000000007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112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30</v>
      </c>
      <c r="B44" s="221" t="s">
        <v>172</v>
      </c>
      <c r="C44" s="264" t="s">
        <v>173</v>
      </c>
      <c r="D44" s="223" t="s">
        <v>115</v>
      </c>
      <c r="E44" s="229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1.9000000000000001E-4</v>
      </c>
      <c r="O44" s="224">
        <f>ROUND(E44*N44,5)</f>
        <v>1.9000000000000001E-4</v>
      </c>
      <c r="P44" s="224">
        <v>0</v>
      </c>
      <c r="Q44" s="224">
        <f>ROUND(E44*P44,5)</f>
        <v>0</v>
      </c>
      <c r="R44" s="224"/>
      <c r="S44" s="224"/>
      <c r="T44" s="225">
        <v>2.3220000000000001</v>
      </c>
      <c r="U44" s="224">
        <f>ROUND(E44*T44,2)</f>
        <v>2.3199999999999998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112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31</v>
      </c>
      <c r="B45" s="221" t="s">
        <v>174</v>
      </c>
      <c r="C45" s="264" t="s">
        <v>175</v>
      </c>
      <c r="D45" s="223" t="s">
        <v>115</v>
      </c>
      <c r="E45" s="229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8.9999999999999998E-4</v>
      </c>
      <c r="O45" s="224">
        <f>ROUND(E45*N45,5)</f>
        <v>8.9999999999999998E-4</v>
      </c>
      <c r="P45" s="224">
        <v>0</v>
      </c>
      <c r="Q45" s="224">
        <f>ROUND(E45*P45,5)</f>
        <v>0</v>
      </c>
      <c r="R45" s="224"/>
      <c r="S45" s="224"/>
      <c r="T45" s="225">
        <v>2.29</v>
      </c>
      <c r="U45" s="224">
        <f>ROUND(E45*T45,2)</f>
        <v>2.29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112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32</v>
      </c>
      <c r="B46" s="221" t="s">
        <v>174</v>
      </c>
      <c r="C46" s="264" t="s">
        <v>176</v>
      </c>
      <c r="D46" s="223" t="s">
        <v>115</v>
      </c>
      <c r="E46" s="229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9.9000000000000008E-3</v>
      </c>
      <c r="O46" s="224">
        <f>ROUND(E46*N46,5)</f>
        <v>9.9000000000000008E-3</v>
      </c>
      <c r="P46" s="224">
        <v>0</v>
      </c>
      <c r="Q46" s="224">
        <f>ROUND(E46*P46,5)</f>
        <v>0</v>
      </c>
      <c r="R46" s="224"/>
      <c r="S46" s="224"/>
      <c r="T46" s="225">
        <v>2.29</v>
      </c>
      <c r="U46" s="224">
        <f>ROUND(E46*T46,2)</f>
        <v>2.29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112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33</v>
      </c>
      <c r="B47" s="221" t="s">
        <v>177</v>
      </c>
      <c r="C47" s="264" t="s">
        <v>178</v>
      </c>
      <c r="D47" s="223" t="s">
        <v>133</v>
      </c>
      <c r="E47" s="229">
        <v>0.43099999999999999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0</v>
      </c>
      <c r="O47" s="224">
        <f>ROUND(E47*N47,5)</f>
        <v>0</v>
      </c>
      <c r="P47" s="224">
        <v>0</v>
      </c>
      <c r="Q47" s="224">
        <f>ROUND(E47*P47,5)</f>
        <v>0</v>
      </c>
      <c r="R47" s="224"/>
      <c r="S47" s="224"/>
      <c r="T47" s="225">
        <v>2.52</v>
      </c>
      <c r="U47" s="224">
        <f>ROUND(E47*T47,2)</f>
        <v>1.0900000000000001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112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">
      <c r="A48" s="216" t="s">
        <v>107</v>
      </c>
      <c r="B48" s="222" t="s">
        <v>74</v>
      </c>
      <c r="C48" s="265" t="s">
        <v>75</v>
      </c>
      <c r="D48" s="226"/>
      <c r="E48" s="230"/>
      <c r="F48" s="233"/>
      <c r="G48" s="233">
        <f>SUMIF(AE49:AE56,"&lt;&gt;NOR",G49:G56)</f>
        <v>0</v>
      </c>
      <c r="H48" s="233"/>
      <c r="I48" s="233">
        <f>SUM(I49:I56)</f>
        <v>0</v>
      </c>
      <c r="J48" s="233"/>
      <c r="K48" s="233">
        <f>SUM(K49:K56)</f>
        <v>0</v>
      </c>
      <c r="L48" s="233"/>
      <c r="M48" s="233">
        <f>SUM(M49:M56)</f>
        <v>0</v>
      </c>
      <c r="N48" s="227"/>
      <c r="O48" s="227">
        <f>SUM(O49:O56)</f>
        <v>0.10938000000000001</v>
      </c>
      <c r="P48" s="227"/>
      <c r="Q48" s="227">
        <f>SUM(Q49:Q56)</f>
        <v>2.8580000000000001E-2</v>
      </c>
      <c r="R48" s="227"/>
      <c r="S48" s="227"/>
      <c r="T48" s="228"/>
      <c r="U48" s="227">
        <f>SUM(U49:U56)</f>
        <v>30.29</v>
      </c>
      <c r="AE48" t="s">
        <v>108</v>
      </c>
    </row>
    <row r="49" spans="1:60" ht="20.95" outlineLevel="1" x14ac:dyDescent="0.2">
      <c r="A49" s="215">
        <v>34</v>
      </c>
      <c r="B49" s="221" t="s">
        <v>179</v>
      </c>
      <c r="C49" s="264" t="s">
        <v>180</v>
      </c>
      <c r="D49" s="223" t="s">
        <v>111</v>
      </c>
      <c r="E49" s="229">
        <v>26.3202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0</v>
      </c>
      <c r="O49" s="224">
        <f>ROUND(E49*N49,5)</f>
        <v>0</v>
      </c>
      <c r="P49" s="224">
        <v>1E-3</v>
      </c>
      <c r="Q49" s="224">
        <f>ROUND(E49*P49,5)</f>
        <v>2.632E-2</v>
      </c>
      <c r="R49" s="224"/>
      <c r="S49" s="224"/>
      <c r="T49" s="225">
        <v>0.26800000000000002</v>
      </c>
      <c r="U49" s="224">
        <f>ROUND(E49*T49,2)</f>
        <v>7.05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112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35</v>
      </c>
      <c r="B50" s="221" t="s">
        <v>181</v>
      </c>
      <c r="C50" s="264" t="s">
        <v>182</v>
      </c>
      <c r="D50" s="223" t="s">
        <v>183</v>
      </c>
      <c r="E50" s="229">
        <v>28.19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0</v>
      </c>
      <c r="O50" s="224">
        <f>ROUND(E50*N50,5)</f>
        <v>0</v>
      </c>
      <c r="P50" s="224">
        <v>8.0000000000000007E-5</v>
      </c>
      <c r="Q50" s="224">
        <f>ROUND(E50*P50,5)</f>
        <v>2.2599999999999999E-3</v>
      </c>
      <c r="R50" s="224"/>
      <c r="S50" s="224"/>
      <c r="T50" s="225">
        <v>3.5000000000000003E-2</v>
      </c>
      <c r="U50" s="224">
        <f>ROUND(E50*T50,2)</f>
        <v>0.99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112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36</v>
      </c>
      <c r="B51" s="221" t="s">
        <v>184</v>
      </c>
      <c r="C51" s="264" t="s">
        <v>185</v>
      </c>
      <c r="D51" s="223" t="s">
        <v>111</v>
      </c>
      <c r="E51" s="229">
        <v>26.32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0</v>
      </c>
      <c r="Q51" s="224">
        <f>ROUND(E51*P51,5)</f>
        <v>0</v>
      </c>
      <c r="R51" s="224"/>
      <c r="S51" s="224"/>
      <c r="T51" s="225">
        <v>1.6E-2</v>
      </c>
      <c r="U51" s="224">
        <f>ROUND(E51*T51,2)</f>
        <v>0.42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112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37</v>
      </c>
      <c r="B52" s="221" t="s">
        <v>186</v>
      </c>
      <c r="C52" s="264" t="s">
        <v>187</v>
      </c>
      <c r="D52" s="223" t="s">
        <v>111</v>
      </c>
      <c r="E52" s="229">
        <v>26.32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4">
        <v>0</v>
      </c>
      <c r="O52" s="224">
        <f>ROUND(E52*N52,5)</f>
        <v>0</v>
      </c>
      <c r="P52" s="224">
        <v>0</v>
      </c>
      <c r="Q52" s="224">
        <f>ROUND(E52*P52,5)</f>
        <v>0</v>
      </c>
      <c r="R52" s="224"/>
      <c r="S52" s="224"/>
      <c r="T52" s="225">
        <v>0.08</v>
      </c>
      <c r="U52" s="224">
        <f>ROUND(E52*T52,2)</f>
        <v>2.11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112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38</v>
      </c>
      <c r="B53" s="221" t="s">
        <v>188</v>
      </c>
      <c r="C53" s="264" t="s">
        <v>189</v>
      </c>
      <c r="D53" s="223" t="s">
        <v>111</v>
      </c>
      <c r="E53" s="229">
        <v>26.32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0</v>
      </c>
      <c r="O53" s="224">
        <f>ROUND(E53*N53,5)</f>
        <v>0</v>
      </c>
      <c r="P53" s="224">
        <v>0</v>
      </c>
      <c r="Q53" s="224">
        <f>ROUND(E53*P53,5)</f>
        <v>0</v>
      </c>
      <c r="R53" s="224"/>
      <c r="S53" s="224"/>
      <c r="T53" s="225">
        <v>0.14699999999999999</v>
      </c>
      <c r="U53" s="224">
        <f>ROUND(E53*T53,2)</f>
        <v>3.87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112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0.95" outlineLevel="1" x14ac:dyDescent="0.2">
      <c r="A54" s="215">
        <v>39</v>
      </c>
      <c r="B54" s="221" t="s">
        <v>190</v>
      </c>
      <c r="C54" s="264" t="s">
        <v>191</v>
      </c>
      <c r="D54" s="223" t="s">
        <v>111</v>
      </c>
      <c r="E54" s="229">
        <v>26.32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4.0699999999999998E-3</v>
      </c>
      <c r="O54" s="224">
        <f>ROUND(E54*N54,5)</f>
        <v>0.10712000000000001</v>
      </c>
      <c r="P54" s="224">
        <v>0</v>
      </c>
      <c r="Q54" s="224">
        <f>ROUND(E54*P54,5)</f>
        <v>0</v>
      </c>
      <c r="R54" s="224"/>
      <c r="S54" s="224"/>
      <c r="T54" s="225">
        <v>0.45</v>
      </c>
      <c r="U54" s="224">
        <f>ROUND(E54*T54,2)</f>
        <v>11.84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112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40</v>
      </c>
      <c r="B55" s="221" t="s">
        <v>192</v>
      </c>
      <c r="C55" s="264" t="s">
        <v>193</v>
      </c>
      <c r="D55" s="223" t="s">
        <v>133</v>
      </c>
      <c r="E55" s="229">
        <v>0.1235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0</v>
      </c>
      <c r="O55" s="224">
        <f>ROUND(E55*N55,5)</f>
        <v>0</v>
      </c>
      <c r="P55" s="224">
        <v>0</v>
      </c>
      <c r="Q55" s="224">
        <f>ROUND(E55*P55,5)</f>
        <v>0</v>
      </c>
      <c r="R55" s="224"/>
      <c r="S55" s="224"/>
      <c r="T55" s="225">
        <v>1.1479999999999999</v>
      </c>
      <c r="U55" s="224">
        <f>ROUND(E55*T55,2)</f>
        <v>0.14000000000000001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112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0.95" outlineLevel="1" x14ac:dyDescent="0.2">
      <c r="A56" s="215">
        <v>41</v>
      </c>
      <c r="B56" s="221" t="s">
        <v>194</v>
      </c>
      <c r="C56" s="264" t="s">
        <v>195</v>
      </c>
      <c r="D56" s="223" t="s">
        <v>183</v>
      </c>
      <c r="E56" s="229">
        <v>28.19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8.0000000000000007E-5</v>
      </c>
      <c r="O56" s="224">
        <f>ROUND(E56*N56,5)</f>
        <v>2.2599999999999999E-3</v>
      </c>
      <c r="P56" s="224">
        <v>0</v>
      </c>
      <c r="Q56" s="224">
        <f>ROUND(E56*P56,5)</f>
        <v>0</v>
      </c>
      <c r="R56" s="224"/>
      <c r="S56" s="224"/>
      <c r="T56" s="225">
        <v>0.13719999999999999</v>
      </c>
      <c r="U56" s="224">
        <f>ROUND(E56*T56,2)</f>
        <v>3.87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112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x14ac:dyDescent="0.2">
      <c r="A57" s="216" t="s">
        <v>107</v>
      </c>
      <c r="B57" s="222" t="s">
        <v>76</v>
      </c>
      <c r="C57" s="265" t="s">
        <v>77</v>
      </c>
      <c r="D57" s="226"/>
      <c r="E57" s="230"/>
      <c r="F57" s="233"/>
      <c r="G57" s="233">
        <f>SUMIF(AE58:AE60,"&lt;&gt;NOR",G58:G60)</f>
        <v>0</v>
      </c>
      <c r="H57" s="233"/>
      <c r="I57" s="233">
        <f>SUM(I58:I60)</f>
        <v>0</v>
      </c>
      <c r="J57" s="233"/>
      <c r="K57" s="233">
        <f>SUM(K58:K60)</f>
        <v>0</v>
      </c>
      <c r="L57" s="233"/>
      <c r="M57" s="233">
        <f>SUM(M58:M60)</f>
        <v>0</v>
      </c>
      <c r="N57" s="227"/>
      <c r="O57" s="227">
        <f>SUM(O58:O60)</f>
        <v>1.721E-2</v>
      </c>
      <c r="P57" s="227"/>
      <c r="Q57" s="227">
        <f>SUM(Q58:Q60)</f>
        <v>0</v>
      </c>
      <c r="R57" s="227"/>
      <c r="S57" s="227"/>
      <c r="T57" s="228"/>
      <c r="U57" s="227">
        <f>SUM(U58:U60)</f>
        <v>1.1700000000000002</v>
      </c>
      <c r="AE57" t="s">
        <v>108</v>
      </c>
    </row>
    <row r="58" spans="1:60" outlineLevel="1" x14ac:dyDescent="0.2">
      <c r="A58" s="215">
        <v>42</v>
      </c>
      <c r="B58" s="221" t="s">
        <v>196</v>
      </c>
      <c r="C58" s="264" t="s">
        <v>197</v>
      </c>
      <c r="D58" s="223" t="s">
        <v>183</v>
      </c>
      <c r="E58" s="229">
        <v>0.8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1.2619999999999999E-2</v>
      </c>
      <c r="O58" s="224">
        <f>ROUND(E58*N58,5)</f>
        <v>1.01E-2</v>
      </c>
      <c r="P58" s="224">
        <v>0</v>
      </c>
      <c r="Q58" s="224">
        <f>ROUND(E58*P58,5)</f>
        <v>0</v>
      </c>
      <c r="R58" s="224"/>
      <c r="S58" s="224"/>
      <c r="T58" s="225">
        <v>0.46776000000000001</v>
      </c>
      <c r="U58" s="224">
        <f>ROUND(E58*T58,2)</f>
        <v>0.37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198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43</v>
      </c>
      <c r="B59" s="221" t="s">
        <v>199</v>
      </c>
      <c r="C59" s="264" t="s">
        <v>200</v>
      </c>
      <c r="D59" s="223" t="s">
        <v>183</v>
      </c>
      <c r="E59" s="229">
        <v>1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4">
        <v>7.11E-3</v>
      </c>
      <c r="O59" s="224">
        <f>ROUND(E59*N59,5)</f>
        <v>7.11E-3</v>
      </c>
      <c r="P59" s="224">
        <v>0</v>
      </c>
      <c r="Q59" s="224">
        <f>ROUND(E59*P59,5)</f>
        <v>0</v>
      </c>
      <c r="R59" s="224"/>
      <c r="S59" s="224"/>
      <c r="T59" s="225">
        <v>0.46079999999999999</v>
      </c>
      <c r="U59" s="224">
        <f>ROUND(E59*T59,2)</f>
        <v>0.46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198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44</v>
      </c>
      <c r="B60" s="221" t="s">
        <v>201</v>
      </c>
      <c r="C60" s="264" t="s">
        <v>202</v>
      </c>
      <c r="D60" s="223" t="s">
        <v>133</v>
      </c>
      <c r="E60" s="229">
        <v>0.23449999999999999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15</v>
      </c>
      <c r="M60" s="232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1.466</v>
      </c>
      <c r="U60" s="224">
        <f>ROUND(E60*T60,2)</f>
        <v>0.34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112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16" t="s">
        <v>107</v>
      </c>
      <c r="B61" s="222" t="s">
        <v>78</v>
      </c>
      <c r="C61" s="265" t="s">
        <v>79</v>
      </c>
      <c r="D61" s="226"/>
      <c r="E61" s="230"/>
      <c r="F61" s="233"/>
      <c r="G61" s="233">
        <f>SUMIF(AE62:AE64,"&lt;&gt;NOR",G62:G64)</f>
        <v>0</v>
      </c>
      <c r="H61" s="233"/>
      <c r="I61" s="233">
        <f>SUM(I62:I64)</f>
        <v>0</v>
      </c>
      <c r="J61" s="233"/>
      <c r="K61" s="233">
        <f>SUM(K62:K64)</f>
        <v>0</v>
      </c>
      <c r="L61" s="233"/>
      <c r="M61" s="233">
        <f>SUM(M62:M64)</f>
        <v>0</v>
      </c>
      <c r="N61" s="227"/>
      <c r="O61" s="227">
        <f>SUM(O62:O64)</f>
        <v>2.6970000000000001E-2</v>
      </c>
      <c r="P61" s="227"/>
      <c r="Q61" s="227">
        <f>SUM(Q62:Q64)</f>
        <v>0</v>
      </c>
      <c r="R61" s="227"/>
      <c r="S61" s="227"/>
      <c r="T61" s="228"/>
      <c r="U61" s="227">
        <f>SUM(U62:U64)</f>
        <v>19.649999999999999</v>
      </c>
      <c r="AE61" t="s">
        <v>108</v>
      </c>
    </row>
    <row r="62" spans="1:60" outlineLevel="1" x14ac:dyDescent="0.2">
      <c r="A62" s="215">
        <v>45</v>
      </c>
      <c r="B62" s="221" t="s">
        <v>203</v>
      </c>
      <c r="C62" s="264" t="s">
        <v>204</v>
      </c>
      <c r="D62" s="223" t="s">
        <v>111</v>
      </c>
      <c r="E62" s="229">
        <v>96.305700000000002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0</v>
      </c>
      <c r="O62" s="224">
        <f>ROUND(E62*N62,5)</f>
        <v>0</v>
      </c>
      <c r="P62" s="224">
        <v>0</v>
      </c>
      <c r="Q62" s="224">
        <f>ROUND(E62*P62,5)</f>
        <v>0</v>
      </c>
      <c r="R62" s="224"/>
      <c r="S62" s="224"/>
      <c r="T62" s="225">
        <v>6.9709999999999994E-2</v>
      </c>
      <c r="U62" s="224">
        <f>ROUND(E62*T62,2)</f>
        <v>6.71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112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46</v>
      </c>
      <c r="B63" s="221" t="s">
        <v>205</v>
      </c>
      <c r="C63" s="264" t="s">
        <v>206</v>
      </c>
      <c r="D63" s="223" t="s">
        <v>111</v>
      </c>
      <c r="E63" s="229">
        <v>96.305700000000002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1.2999999999999999E-4</v>
      </c>
      <c r="O63" s="224">
        <f>ROUND(E63*N63,5)</f>
        <v>1.252E-2</v>
      </c>
      <c r="P63" s="224">
        <v>0</v>
      </c>
      <c r="Q63" s="224">
        <f>ROUND(E63*P63,5)</f>
        <v>0</v>
      </c>
      <c r="R63" s="224"/>
      <c r="S63" s="224"/>
      <c r="T63" s="225">
        <v>3.2480000000000002E-2</v>
      </c>
      <c r="U63" s="224">
        <f>ROUND(E63*T63,2)</f>
        <v>3.13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112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47</v>
      </c>
      <c r="B64" s="221" t="s">
        <v>207</v>
      </c>
      <c r="C64" s="264" t="s">
        <v>208</v>
      </c>
      <c r="D64" s="223" t="s">
        <v>111</v>
      </c>
      <c r="E64" s="229">
        <v>96.305700000000002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1.4999999999999999E-4</v>
      </c>
      <c r="O64" s="224">
        <f>ROUND(E64*N64,5)</f>
        <v>1.4449999999999999E-2</v>
      </c>
      <c r="P64" s="224">
        <v>0</v>
      </c>
      <c r="Q64" s="224">
        <f>ROUND(E64*P64,5)</f>
        <v>0</v>
      </c>
      <c r="R64" s="224"/>
      <c r="S64" s="224"/>
      <c r="T64" s="225">
        <v>0.10191</v>
      </c>
      <c r="U64" s="224">
        <f>ROUND(E64*T64,2)</f>
        <v>9.81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112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">
      <c r="A65" s="216" t="s">
        <v>107</v>
      </c>
      <c r="B65" s="222" t="s">
        <v>80</v>
      </c>
      <c r="C65" s="265" t="s">
        <v>26</v>
      </c>
      <c r="D65" s="226"/>
      <c r="E65" s="230"/>
      <c r="F65" s="233"/>
      <c r="G65" s="233">
        <f>SUMIF(AE66:AE67,"&lt;&gt;NOR",G66:G67)</f>
        <v>0</v>
      </c>
      <c r="H65" s="233"/>
      <c r="I65" s="233">
        <f>SUM(I66:I67)</f>
        <v>0</v>
      </c>
      <c r="J65" s="233"/>
      <c r="K65" s="233">
        <f>SUM(K66:K67)</f>
        <v>0</v>
      </c>
      <c r="L65" s="233"/>
      <c r="M65" s="233">
        <f>SUM(M66:M67)</f>
        <v>0</v>
      </c>
      <c r="N65" s="227"/>
      <c r="O65" s="227">
        <f>SUM(O66:O67)</f>
        <v>0</v>
      </c>
      <c r="P65" s="227"/>
      <c r="Q65" s="227">
        <f>SUM(Q66:Q67)</f>
        <v>0</v>
      </c>
      <c r="R65" s="227"/>
      <c r="S65" s="227"/>
      <c r="T65" s="228"/>
      <c r="U65" s="227">
        <f>SUM(U66:U67)</f>
        <v>0</v>
      </c>
      <c r="AE65" t="s">
        <v>108</v>
      </c>
    </row>
    <row r="66" spans="1:60" outlineLevel="1" x14ac:dyDescent="0.2">
      <c r="A66" s="215">
        <v>48</v>
      </c>
      <c r="B66" s="221" t="s">
        <v>209</v>
      </c>
      <c r="C66" s="264" t="s">
        <v>210</v>
      </c>
      <c r="D66" s="223" t="s">
        <v>211</v>
      </c>
      <c r="E66" s="229">
        <v>1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0</v>
      </c>
      <c r="O66" s="224">
        <f>ROUND(E66*N66,5)</f>
        <v>0</v>
      </c>
      <c r="P66" s="224">
        <v>0</v>
      </c>
      <c r="Q66" s="224">
        <f>ROUND(E66*P66,5)</f>
        <v>0</v>
      </c>
      <c r="R66" s="224"/>
      <c r="S66" s="224"/>
      <c r="T66" s="225">
        <v>0</v>
      </c>
      <c r="U66" s="224">
        <f>ROUND(E66*T66,2)</f>
        <v>0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112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42">
        <v>49</v>
      </c>
      <c r="B67" s="243" t="s">
        <v>209</v>
      </c>
      <c r="C67" s="266" t="s">
        <v>212</v>
      </c>
      <c r="D67" s="244" t="s">
        <v>211</v>
      </c>
      <c r="E67" s="245">
        <v>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15</v>
      </c>
      <c r="M67" s="247">
        <f>G67*(1+L67/100)</f>
        <v>0</v>
      </c>
      <c r="N67" s="248">
        <v>0</v>
      </c>
      <c r="O67" s="248">
        <f>ROUND(E67*N67,5)</f>
        <v>0</v>
      </c>
      <c r="P67" s="248">
        <v>0</v>
      </c>
      <c r="Q67" s="248">
        <f>ROUND(E67*P67,5)</f>
        <v>0</v>
      </c>
      <c r="R67" s="248"/>
      <c r="S67" s="248"/>
      <c r="T67" s="249">
        <v>0</v>
      </c>
      <c r="U67" s="248">
        <f>ROUND(E67*T67,2)</f>
        <v>0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112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6"/>
      <c r="B68" s="7" t="s">
        <v>213</v>
      </c>
      <c r="C68" s="267" t="s">
        <v>213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C68">
        <v>15</v>
      </c>
      <c r="AD68">
        <v>21</v>
      </c>
    </row>
    <row r="69" spans="1:60" ht="13.1" x14ac:dyDescent="0.2">
      <c r="A69" s="250"/>
      <c r="B69" s="251">
        <v>26</v>
      </c>
      <c r="C69" s="268" t="s">
        <v>213</v>
      </c>
      <c r="D69" s="252"/>
      <c r="E69" s="252"/>
      <c r="F69" s="252"/>
      <c r="G69" s="263">
        <f>G8+G12+G15+G20+G28+G30+G40+G48+G57+G61+G65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C69">
        <f>SUMIF(L7:L67,AC68,G7:G67)</f>
        <v>0</v>
      </c>
      <c r="AD69">
        <f>SUMIF(L7:L67,AD68,G7:G67)</f>
        <v>0</v>
      </c>
      <c r="AE69" t="s">
        <v>214</v>
      </c>
    </row>
    <row r="70" spans="1:60" x14ac:dyDescent="0.2">
      <c r="A70" s="6"/>
      <c r="B70" s="7" t="s">
        <v>213</v>
      </c>
      <c r="C70" s="267" t="s">
        <v>213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">
      <c r="A71" s="6"/>
      <c r="B71" s="7" t="s">
        <v>213</v>
      </c>
      <c r="C71" s="267" t="s">
        <v>213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60" x14ac:dyDescent="0.2">
      <c r="A72" s="253">
        <v>33</v>
      </c>
      <c r="B72" s="253"/>
      <c r="C72" s="26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254"/>
      <c r="B73" s="255"/>
      <c r="C73" s="270"/>
      <c r="D73" s="255"/>
      <c r="E73" s="255"/>
      <c r="F73" s="255"/>
      <c r="G73" s="25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E73" t="s">
        <v>215</v>
      </c>
    </row>
    <row r="74" spans="1:60" x14ac:dyDescent="0.2">
      <c r="A74" s="257"/>
      <c r="B74" s="258"/>
      <c r="C74" s="271"/>
      <c r="D74" s="258"/>
      <c r="E74" s="258"/>
      <c r="F74" s="258"/>
      <c r="G74" s="259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57"/>
      <c r="B75" s="258"/>
      <c r="C75" s="271"/>
      <c r="D75" s="258"/>
      <c r="E75" s="258"/>
      <c r="F75" s="258"/>
      <c r="G75" s="259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57"/>
      <c r="B76" s="258"/>
      <c r="C76" s="271"/>
      <c r="D76" s="258"/>
      <c r="E76" s="258"/>
      <c r="F76" s="258"/>
      <c r="G76" s="259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60"/>
      <c r="B77" s="261"/>
      <c r="C77" s="272"/>
      <c r="D77" s="261"/>
      <c r="E77" s="261"/>
      <c r="F77" s="261"/>
      <c r="G77" s="262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6"/>
      <c r="B78" s="7" t="s">
        <v>213</v>
      </c>
      <c r="C78" s="267" t="s">
        <v>213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C79" s="273"/>
      <c r="AE79" t="s">
        <v>216</v>
      </c>
    </row>
  </sheetData>
  <mergeCells count="6">
    <mergeCell ref="A1:G1"/>
    <mergeCell ref="C2:G2"/>
    <mergeCell ref="C3:G3"/>
    <mergeCell ref="C4:G4"/>
    <mergeCell ref="A72:C72"/>
    <mergeCell ref="A73:G7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2021-05-28T08:19:23Z</dcterms:modified>
</cp:coreProperties>
</file>