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7" yWindow="275" windowWidth="18733" windowHeight="12017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82" i="12" l="1"/>
  <c r="G39" i="1" s="1"/>
  <c r="G40" i="1" s="1"/>
  <c r="G25" i="1" s="1"/>
  <c r="G26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I12" i="12"/>
  <c r="K12" i="12"/>
  <c r="O12" i="12"/>
  <c r="O8" i="12" s="1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6" i="12"/>
  <c r="M16" i="12" s="1"/>
  <c r="I16" i="12"/>
  <c r="K16" i="12"/>
  <c r="K15" i="12" s="1"/>
  <c r="O16" i="12"/>
  <c r="O15" i="12" s="1"/>
  <c r="Q16" i="12"/>
  <c r="U16" i="12"/>
  <c r="G17" i="12"/>
  <c r="G15" i="12" s="1"/>
  <c r="I48" i="1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O19" i="12" s="1"/>
  <c r="Q20" i="12"/>
  <c r="Q19" i="12" s="1"/>
  <c r="U20" i="12"/>
  <c r="G21" i="12"/>
  <c r="I21" i="12"/>
  <c r="K21" i="12"/>
  <c r="M21" i="12"/>
  <c r="O21" i="12"/>
  <c r="Q21" i="12"/>
  <c r="U21" i="12"/>
  <c r="G22" i="12"/>
  <c r="I22" i="12"/>
  <c r="K22" i="12"/>
  <c r="M22" i="12"/>
  <c r="O22" i="12"/>
  <c r="Q22" i="12"/>
  <c r="U22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3" i="12"/>
  <c r="G32" i="12" s="1"/>
  <c r="I51" i="1" s="1"/>
  <c r="I33" i="12"/>
  <c r="I32" i="12" s="1"/>
  <c r="K33" i="12"/>
  <c r="K32" i="12" s="1"/>
  <c r="O33" i="12"/>
  <c r="O32" i="12" s="1"/>
  <c r="Q33" i="12"/>
  <c r="Q32" i="12" s="1"/>
  <c r="U33" i="12"/>
  <c r="U32" i="12" s="1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3" i="12"/>
  <c r="M43" i="12" s="1"/>
  <c r="I43" i="12"/>
  <c r="K43" i="12"/>
  <c r="O43" i="12"/>
  <c r="Q43" i="12"/>
  <c r="Q42" i="12" s="1"/>
  <c r="U43" i="12"/>
  <c r="G44" i="12"/>
  <c r="M44" i="12" s="1"/>
  <c r="I44" i="12"/>
  <c r="K44" i="12"/>
  <c r="K42" i="12" s="1"/>
  <c r="O44" i="12"/>
  <c r="Q44" i="12"/>
  <c r="U44" i="12"/>
  <c r="G45" i="12"/>
  <c r="M45" i="12" s="1"/>
  <c r="I45" i="12"/>
  <c r="K45" i="12"/>
  <c r="O45" i="12"/>
  <c r="Q45" i="12"/>
  <c r="U45" i="12"/>
  <c r="G47" i="12"/>
  <c r="M47" i="12" s="1"/>
  <c r="I47" i="12"/>
  <c r="I46" i="12" s="1"/>
  <c r="K47" i="12"/>
  <c r="O47" i="12"/>
  <c r="Q47" i="12"/>
  <c r="U47" i="12"/>
  <c r="G48" i="12"/>
  <c r="M48" i="12" s="1"/>
  <c r="I48" i="12"/>
  <c r="K48" i="12"/>
  <c r="K46" i="12" s="1"/>
  <c r="O48" i="12"/>
  <c r="Q48" i="12"/>
  <c r="U48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K49" i="12" s="1"/>
  <c r="O53" i="12"/>
  <c r="Q53" i="12"/>
  <c r="U53" i="12"/>
  <c r="U49" i="12" s="1"/>
  <c r="G55" i="12"/>
  <c r="M55" i="12" s="1"/>
  <c r="I55" i="12"/>
  <c r="K55" i="12"/>
  <c r="O55" i="12"/>
  <c r="O54" i="12" s="1"/>
  <c r="Q55" i="12"/>
  <c r="U55" i="12"/>
  <c r="G56" i="12"/>
  <c r="M56" i="12" s="1"/>
  <c r="I56" i="12"/>
  <c r="K56" i="12"/>
  <c r="O56" i="12"/>
  <c r="Q56" i="12"/>
  <c r="U56" i="12"/>
  <c r="U54" i="12" s="1"/>
  <c r="G57" i="12"/>
  <c r="I57" i="12"/>
  <c r="K57" i="12"/>
  <c r="M57" i="12"/>
  <c r="O57" i="12"/>
  <c r="Q57" i="12"/>
  <c r="U57" i="12"/>
  <c r="G59" i="12"/>
  <c r="M59" i="12" s="1"/>
  <c r="I59" i="12"/>
  <c r="K59" i="12"/>
  <c r="O59" i="12"/>
  <c r="Q59" i="12"/>
  <c r="Q58" i="12" s="1"/>
  <c r="U59" i="12"/>
  <c r="G60" i="12"/>
  <c r="M60" i="12" s="1"/>
  <c r="I60" i="12"/>
  <c r="K60" i="12"/>
  <c r="K58" i="12" s="1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M65" i="12" s="1"/>
  <c r="I65" i="12"/>
  <c r="K65" i="12"/>
  <c r="O65" i="12"/>
  <c r="Q65" i="12"/>
  <c r="U65" i="12"/>
  <c r="G66" i="12"/>
  <c r="I66" i="12"/>
  <c r="K66" i="12"/>
  <c r="O66" i="12"/>
  <c r="Q66" i="12"/>
  <c r="U66" i="12"/>
  <c r="G67" i="12"/>
  <c r="M67" i="12" s="1"/>
  <c r="I67" i="12"/>
  <c r="K67" i="12"/>
  <c r="O67" i="12"/>
  <c r="Q67" i="12"/>
  <c r="Q64" i="12" s="1"/>
  <c r="U67" i="12"/>
  <c r="G68" i="12"/>
  <c r="M68" i="12" s="1"/>
  <c r="I68" i="12"/>
  <c r="K68" i="12"/>
  <c r="K64" i="12" s="1"/>
  <c r="O68" i="12"/>
  <c r="Q68" i="12"/>
  <c r="U68" i="12"/>
  <c r="G69" i="12"/>
  <c r="M69" i="12" s="1"/>
  <c r="I69" i="12"/>
  <c r="K69" i="12"/>
  <c r="O69" i="12"/>
  <c r="Q69" i="12"/>
  <c r="U69" i="12"/>
  <c r="K70" i="12"/>
  <c r="G71" i="12"/>
  <c r="M71" i="12" s="1"/>
  <c r="M70" i="12" s="1"/>
  <c r="I71" i="12"/>
  <c r="I70" i="12" s="1"/>
  <c r="K71" i="12"/>
  <c r="O71" i="12"/>
  <c r="O70" i="12" s="1"/>
  <c r="Q71" i="12"/>
  <c r="Q70" i="12" s="1"/>
  <c r="U71" i="12"/>
  <c r="U70" i="12" s="1"/>
  <c r="K72" i="12"/>
  <c r="O72" i="12"/>
  <c r="U72" i="12"/>
  <c r="G73" i="12"/>
  <c r="G72" i="12" s="1"/>
  <c r="I60" i="1" s="1"/>
  <c r="I73" i="12"/>
  <c r="I72" i="12" s="1"/>
  <c r="K73" i="12"/>
  <c r="M73" i="12"/>
  <c r="M72" i="12" s="1"/>
  <c r="O73" i="12"/>
  <c r="Q73" i="12"/>
  <c r="Q72" i="12" s="1"/>
  <c r="U73" i="12"/>
  <c r="G75" i="12"/>
  <c r="M75" i="12" s="1"/>
  <c r="I75" i="12"/>
  <c r="K75" i="12"/>
  <c r="O75" i="12"/>
  <c r="O74" i="12" s="1"/>
  <c r="Q75" i="12"/>
  <c r="Q74" i="12" s="1"/>
  <c r="U75" i="12"/>
  <c r="G76" i="12"/>
  <c r="M76" i="12" s="1"/>
  <c r="I76" i="12"/>
  <c r="K76" i="12"/>
  <c r="K74" i="12" s="1"/>
  <c r="O76" i="12"/>
  <c r="Q76" i="12"/>
  <c r="U76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O78" i="12" s="1"/>
  <c r="Q79" i="12"/>
  <c r="U79" i="12"/>
  <c r="G80" i="12"/>
  <c r="M80" i="12" s="1"/>
  <c r="I80" i="12"/>
  <c r="K80" i="12"/>
  <c r="O80" i="12"/>
  <c r="Q80" i="12"/>
  <c r="U80" i="12"/>
  <c r="U78" i="12" s="1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G78" i="12" l="1"/>
  <c r="I62" i="1" s="1"/>
  <c r="I19" i="1" s="1"/>
  <c r="U74" i="12"/>
  <c r="G70" i="12"/>
  <c r="I59" i="1" s="1"/>
  <c r="U64" i="12"/>
  <c r="U58" i="12"/>
  <c r="I49" i="12"/>
  <c r="O49" i="12"/>
  <c r="G49" i="12"/>
  <c r="I55" i="1" s="1"/>
  <c r="Q46" i="12"/>
  <c r="U42" i="12"/>
  <c r="O42" i="12"/>
  <c r="Q34" i="12"/>
  <c r="M33" i="12"/>
  <c r="M32" i="12" s="1"/>
  <c r="O23" i="12"/>
  <c r="M17" i="12"/>
  <c r="U15" i="12"/>
  <c r="I15" i="12"/>
  <c r="K8" i="12"/>
  <c r="AC82" i="12"/>
  <c r="F39" i="1" s="1"/>
  <c r="I78" i="12"/>
  <c r="G74" i="12"/>
  <c r="I61" i="1" s="1"/>
  <c r="I18" i="1" s="1"/>
  <c r="G64" i="12"/>
  <c r="I58" i="1" s="1"/>
  <c r="O58" i="12"/>
  <c r="I54" i="12"/>
  <c r="Q49" i="12"/>
  <c r="U46" i="12"/>
  <c r="O46" i="12"/>
  <c r="O34" i="12"/>
  <c r="K23" i="12"/>
  <c r="K19" i="12"/>
  <c r="G19" i="12"/>
  <c r="I49" i="1" s="1"/>
  <c r="Q15" i="12"/>
  <c r="M15" i="12"/>
  <c r="U8" i="12"/>
  <c r="I8" i="12"/>
  <c r="K78" i="12"/>
  <c r="Q78" i="12"/>
  <c r="M78" i="12"/>
  <c r="I74" i="12"/>
  <c r="I64" i="12"/>
  <c r="O64" i="12"/>
  <c r="I58" i="12"/>
  <c r="K54" i="12"/>
  <c r="Q54" i="12"/>
  <c r="I42" i="12"/>
  <c r="U34" i="12"/>
  <c r="K34" i="12"/>
  <c r="U23" i="12"/>
  <c r="I23" i="12"/>
  <c r="U19" i="12"/>
  <c r="I19" i="12"/>
  <c r="G8" i="12"/>
  <c r="Q8" i="12"/>
  <c r="M74" i="12"/>
  <c r="M58" i="12"/>
  <c r="M42" i="12"/>
  <c r="I34" i="12"/>
  <c r="Q23" i="12"/>
  <c r="M19" i="12"/>
  <c r="M23" i="12"/>
  <c r="M46" i="12"/>
  <c r="M34" i="12"/>
  <c r="M64" i="12"/>
  <c r="M49" i="12"/>
  <c r="M54" i="12"/>
  <c r="M12" i="12"/>
  <c r="M8" i="12" s="1"/>
  <c r="G58" i="12"/>
  <c r="I57" i="1" s="1"/>
  <c r="G54" i="12"/>
  <c r="I56" i="1" s="1"/>
  <c r="G46" i="12"/>
  <c r="I54" i="1" s="1"/>
  <c r="G42" i="12"/>
  <c r="I53" i="1" s="1"/>
  <c r="G34" i="12"/>
  <c r="I52" i="1" s="1"/>
  <c r="I17" i="1" s="1"/>
  <c r="M66" i="12"/>
  <c r="G23" i="12"/>
  <c r="I50" i="1" s="1"/>
  <c r="F40" i="1" l="1"/>
  <c r="H39" i="1"/>
  <c r="G82" i="12"/>
  <c r="I47" i="1"/>
  <c r="I16" i="1" l="1"/>
  <c r="I21" i="1" s="1"/>
  <c r="I63" i="1"/>
  <c r="H40" i="1"/>
  <c r="I39" i="1"/>
  <c r="I40" i="1" s="1"/>
  <c r="J39" i="1" s="1"/>
  <c r="J40" i="1" s="1"/>
  <c r="G23" i="1"/>
  <c r="G24" i="1" s="1"/>
  <c r="G29" i="1" s="1"/>
  <c r="G2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<sst xmlns="http://schemas.openxmlformats.org/spreadsheetml/2006/main" count="460" uniqueCount="244">
  <si>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</si>
  <si>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</si>
  <si>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</si>
  <si>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</si>
  <si>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</si>
  <si>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</si>
  <si>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</si>
  <si>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</si>
  <si>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</si>
  <si>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</si>
  <si>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</si>
  <si>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</si>
  <si>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</si>
  <si>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</si>
  <si>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</si>
  <si>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</si>
  <si>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</si>
  <si>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</si>
  <si>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</si>
  <si>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</si>
  <si>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</si>
  <si>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</si>
  <si>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</si>
  <si>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</si>
  <si>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</si>
  <si>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</si>
  <si>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</si>
  <si>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</si>
  <si>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</si>
  <si>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</si>
  <si>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</si>
  <si>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</si>
  <si>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</si>
  <si>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</si>
  <si>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</si>
  <si>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</si>
  <si>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</si>
  <si>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</si>
  <si>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</si>
  <si>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</si>
  <si>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</si>
  <si>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</si>
  <si>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</si>
  <si>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</si>
  <si>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</si>
  <si>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</si>
  <si>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Orlí 8, byt 3a</t>
  </si>
  <si>
    <t>Statutární město Brno</t>
  </si>
  <si>
    <t>Dominikánské náměstí 196/1</t>
  </si>
  <si>
    <t>Brno-Brno město</t>
  </si>
  <si>
    <t>60200</t>
  </si>
  <si>
    <t>44992785</t>
  </si>
  <si>
    <t>CZ44992785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</si>
  <si>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</si>
  <si>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</si>
  <si>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</si>
  <si>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</si>
  <si>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</si>
  <si>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</si>
  <si>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</si>
  <si>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</si>
  <si>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</si>
  <si>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</si>
  <si>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</si>
  <si>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</si>
  <si>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</si>
  <si>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</si>
  <si>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</si>
  <si>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725</t>
  </si>
  <si>
    <t>Zařizovací předměty</t>
  </si>
  <si>
    <t>762</t>
  </si>
  <si>
    <t>Konstrukce tesařské</t>
  </si>
  <si>
    <t>763</t>
  </si>
  <si>
    <t>Dřevostavby</t>
  </si>
  <si>
    <t>766</t>
  </si>
  <si>
    <t>Konstrukce truhlářské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</si>
  <si>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</si>
  <si>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</si>
  <si>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</si>
  <si>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</si>
  <si>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</si>
  <si>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</si>
  <si>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</si>
  <si>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</si>
  <si>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</si>
  <si>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</si>
  <si>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</si>
  <si>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</si>
  <si>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</si>
  <si>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</si>
  <si>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</si>
  <si>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</si>
  <si>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</si>
  <si>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</si>
  <si>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</si>
  <si>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</si>
  <si>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</si>
  <si>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</si>
  <si>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</si>
  <si>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</si>
  <si>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</si>
  <si>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</si>
  <si>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</si>
  <si>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</si>
  <si>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</si>
  <si>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</si>
  <si>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</si>
  <si>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</si>
  <si>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</si>
  <si>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</si>
  <si>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</si>
  <si>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</si>
  <si>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</si>
  <si>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</si>
  <si>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</si>
  <si>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</si>
  <si>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</si>
  <si>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612471411R00</t>
  </si>
  <si>
    <t>Úprava vnitřních stěn aktivovaným štukem</t>
  </si>
  <si>
    <t>m2</t>
  </si>
  <si>
    <t>POL1_0</t>
  </si>
  <si>
    <t>612421221R00</t>
  </si>
  <si>
    <t>Oprava vápen.omítek stěn do 10 % pl. - hladkých</t>
  </si>
  <si>
    <t>612481211R00</t>
  </si>
  <si>
    <t>Montáž výztužné sítě(perlinky)do stěrky-vnit.stěny</t>
  </si>
  <si>
    <t>612421331R00</t>
  </si>
  <si>
    <t>Oprava vápen.omítek stěn do 30 % pl. - štukových</t>
  </si>
  <si>
    <t>612403385R00</t>
  </si>
  <si>
    <t>Hrubá výplň rýh ve stěnách do 10x5 cm maltou z SMS</t>
  </si>
  <si>
    <t>m</t>
  </si>
  <si>
    <t>612403381R00</t>
  </si>
  <si>
    <t>Hrubá výplň rýh ve stěnách do 5x3 cm maltou ze SMS</t>
  </si>
  <si>
    <t>952901110R00</t>
  </si>
  <si>
    <t>Čištění mytím vnějších ploch oken a dveří</t>
  </si>
  <si>
    <t>952902110R00</t>
  </si>
  <si>
    <t>Čištění zametáním v místnostech a chodbách</t>
  </si>
  <si>
    <t>952902121R00</t>
  </si>
  <si>
    <t>Odstranění holubího trusu z podlah do tl. 5 cm</t>
  </si>
  <si>
    <t>965081702R00</t>
  </si>
  <si>
    <t xml:space="preserve">Bourání soklíků z dlažeb keramických </t>
  </si>
  <si>
    <t>965048150R00</t>
  </si>
  <si>
    <t>Dočištění povrchu po vybourání dlažeb, tmel do 50%</t>
  </si>
  <si>
    <t>965044121R00</t>
  </si>
  <si>
    <t>Bourání podkladů bet., tl. 4 cm, s rabic.pletivem</t>
  </si>
  <si>
    <t>976074121R00</t>
  </si>
  <si>
    <t>Vybourání konzol pro kuch. linku</t>
  </si>
  <si>
    <t>kus</t>
  </si>
  <si>
    <t>978059531R00</t>
  </si>
  <si>
    <t>Odsekání vnitřních obkladů stěn nad 2 m2</t>
  </si>
  <si>
    <t>979990107R00</t>
  </si>
  <si>
    <t>Poplatek za skládku suti - směs betonu,cihel,dřeva</t>
  </si>
  <si>
    <t>t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</si>
  <si>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</si>
  <si>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</si>
  <si>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</si>
  <si>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</si>
  <si>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</si>
  <si>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</si>
  <si>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</si>
  <si>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</si>
  <si>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</si>
  <si>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</si>
  <si>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999281111R00</t>
  </si>
  <si>
    <t>Přesun hmot pro opravy a údržbu do výšky 25 m</t>
  </si>
  <si>
    <t>725110814R00</t>
  </si>
  <si>
    <t>Demontáž klozetů kombinovaných</t>
  </si>
  <si>
    <t>soubor</t>
  </si>
  <si>
    <t>725820801R00</t>
  </si>
  <si>
    <t>Demontáž baterie nástěnné do G 3/4</t>
  </si>
  <si>
    <t>725013138RU1</t>
  </si>
  <si>
    <t>Klozet kombi OLYMP,nádrž s armat.odpad svislý,bílý, bez dodávky sedátka</t>
  </si>
  <si>
    <t>725829201RT1</t>
  </si>
  <si>
    <t>Montáž baterie umyv.a dřezové nástěnné chromové, včetně dodávky pákové baterie</t>
  </si>
  <si>
    <t>725835113R00</t>
  </si>
  <si>
    <t>Baterie vanová nástěnná ruční, vč. příslušenstvím</t>
  </si>
  <si>
    <t>725229101R00</t>
  </si>
  <si>
    <t>Repas vany</t>
  </si>
  <si>
    <t>998725103R00</t>
  </si>
  <si>
    <t>Přesun hmot pro zařizovací předměty, výšky do 24 m</t>
  </si>
  <si>
    <t>762526811R00</t>
  </si>
  <si>
    <t>Demontáž podlah bez polštářů z dřevotřísky do 2 cm</t>
  </si>
  <si>
    <t>762526110R00</t>
  </si>
  <si>
    <t>Vyrovnání polštářů pod podlahy</t>
  </si>
  <si>
    <t>998762102R00</t>
  </si>
  <si>
    <t>Přesun hmot pro tesařské konstrukce, výšky do 12 m</t>
  </si>
  <si>
    <t>763614131RT6</t>
  </si>
  <si>
    <t>M.podlahy z desek do tl.18 mm, na sraz, šroubov., vč. dodávky desky OSB ECO 3N tl. 18 mm</t>
  </si>
  <si>
    <t>998763101R00</t>
  </si>
  <si>
    <t>Přesun hmot pro dřevostavby, výšky do 12 m</t>
  </si>
  <si>
    <t>766812840R00</t>
  </si>
  <si>
    <t>Demontáž kuchyňských linek do 2,1 m</t>
  </si>
  <si>
    <t>766825811R00</t>
  </si>
  <si>
    <t>Demontáž polic a žebříku ve spíži</t>
  </si>
  <si>
    <t>766812114R00</t>
  </si>
  <si>
    <t>Montáž kuchyňských linek dřevěných linek š.do 2,1m</t>
  </si>
  <si>
    <t>998766102R00</t>
  </si>
  <si>
    <t>Přesun hmot pro truhlářské konstr., výšky do 12 m</t>
  </si>
  <si>
    <t>775411810R00</t>
  </si>
  <si>
    <t>Demontáž lišt dřevěných, přibíjených</t>
  </si>
  <si>
    <t>775511800R00</t>
  </si>
  <si>
    <t>Demontáž podlah vlysových lepených včetně lišt</t>
  </si>
  <si>
    <t>998775102R00</t>
  </si>
  <si>
    <t>Přesun hmot pro podlahy vlysové, výšky do 12 m</t>
  </si>
  <si>
    <t>776511810R00</t>
  </si>
  <si>
    <t>Odstranění PVC a koberců lepených bez podložky</t>
  </si>
  <si>
    <t>776101115R00</t>
  </si>
  <si>
    <t>Vyrovnání podkladů samonivelační hmotou</t>
  </si>
  <si>
    <t>776421100R00</t>
  </si>
  <si>
    <t>Lepení podlahových soklíků z PVC a vinylu</t>
  </si>
  <si>
    <t>776521200RV1</t>
  </si>
  <si>
    <t>Lepení povlakových podlah z dílců PVC a CV (vinyl), včetně vinylové podlahoviny tl. 2 mm</t>
  </si>
  <si>
    <t>998776102R00</t>
  </si>
  <si>
    <t>Přesun hmot pro podlahy povlakové, výšky do 12 m</t>
  </si>
  <si>
    <t>781101111R00</t>
  </si>
  <si>
    <t>Vyrovnání podkladu maltou ze SMS tl. do 7 mm</t>
  </si>
  <si>
    <t>781210151R00</t>
  </si>
  <si>
    <t>Obkládání stěn obkl. pórovin. do tmele nad 330x600</t>
  </si>
  <si>
    <t>59761001R</t>
  </si>
  <si>
    <t>obkladačka 30x60 cm, mat</t>
  </si>
  <si>
    <t>POL3_0</t>
  </si>
  <si>
    <t>28349019R</t>
  </si>
  <si>
    <t xml:space="preserve">Revizní dvířka neviditelná pod obklad 300 x 600 - </t>
  </si>
  <si>
    <t>998781102R00</t>
  </si>
  <si>
    <t>Přesun hmot pro obklady keramické, výšky do 12 m</t>
  </si>
  <si>
    <t>783623900R00</t>
  </si>
  <si>
    <t>Údržba, nátěr synt. truhl. výrobků 1x + 1x email</t>
  </si>
  <si>
    <t>784452911R00</t>
  </si>
  <si>
    <t>Oprava,malba směsí tekut.2x,1bar+obrus míst. 3,8 m</t>
  </si>
  <si>
    <t>65003</t>
  </si>
  <si>
    <t xml:space="preserve">Výměna bytové rozvodné skříně </t>
  </si>
  <si>
    <t>kpl.</t>
  </si>
  <si>
    <t>65005</t>
  </si>
  <si>
    <t>Posílení zásuvek pro KL</t>
  </si>
  <si>
    <t>kpl</t>
  </si>
  <si>
    <t>005 23-1010.R</t>
  </si>
  <si>
    <t>Revize elektroinstalace</t>
  </si>
  <si>
    <t>Soubor</t>
  </si>
  <si>
    <t>POL99_0</t>
  </si>
  <si>
    <t>Revize plynu</t>
  </si>
  <si>
    <t/>
  </si>
  <si>
    <t>SUM</t>
  </si>
  <si>
    <t>POPUZIV</t>
  </si>
  <si>
    <t>END</t>
  </si>
  <si>
    <t>Výměna zásuvek za dvojzásuvky a vypínačů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</si>
</sst>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7" t="s">
        <v>38</v>
      </c>
    </row>
    <row r="2" spans="1:7" ht="57.8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27" zoomScaleNormal="100" zoomScaleSheetLayoutView="75" workbookViewId="0">
      <selection activeCell="A28" sqref="A28"/>
    </sheetView>
  </sheetViews>
  <sheetFormatPr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2.75" style="1" customWidth="1"/>
    <col min="10" max="10" width="6.75" style="1" customWidth="1"/>
    <col min="11" max="11" width="4.25" customWidth="1"/>
    <col min="12" max="15" width="10.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46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5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.05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.05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.05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.05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SUMIF(F47:F62,A16,I47:I62)+SUMIF(F47:F62,"PSU",I47:I62)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SUMIF(F47:F62,A17,I47:I62)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SUMIF(F47:F62,A18,I47:I62)</f>
        <v>0</v>
      </c>
      <c r="J18" s="221"/>
    </row>
    <row r="19" spans="1:10" ht="23.25" customHeight="1" x14ac:dyDescent="0.2">
      <c r="A19" s="141" t="s">
        <v>88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SUMIF(F47:F62,A19,I47:I62)</f>
        <v>0</v>
      </c>
      <c r="J19" s="221"/>
    </row>
    <row r="20" spans="1:10" ht="23.25" customHeight="1" x14ac:dyDescent="0.2">
      <c r="A20" s="141" t="s">
        <v>89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SUMIF(F47:F62,A20,I47:I62)</f>
        <v>0</v>
      </c>
      <c r="J20" s="221"/>
    </row>
    <row r="21" spans="1:10" ht="23.25" customHeight="1" x14ac:dyDescent="0.25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.049999999999997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8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8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55</v>
      </c>
    </row>
    <row r="30" spans="1:10" ht="12.8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29.9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850000000000001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44343</v>
      </c>
      <c r="I32" s="39"/>
      <c r="J32" s="12"/>
    </row>
    <row r="33" spans="1:10" ht="47.3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850000000000001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8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6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5" hidden="1" customHeight="1" x14ac:dyDescent="0.2">
      <c r="A39" s="97">
        <v>1</v>
      </c>
      <c r="B39" s="103" t="s">
        <v>53</v>
      </c>
      <c r="C39" s="207" t="s">
        <v>46</v>
      </c>
      <c r="D39" s="208"/>
      <c r="E39" s="208"/>
      <c r="F39" s="108">
        <f>'Rozpočet Pol'!AC82</f>
        <v>0</v>
      </c>
      <c r="G39" s="109">
        <f>'Rozpočet Pol'!AD82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5" hidden="1" customHeight="1" x14ac:dyDescent="0.2">
      <c r="A40" s="97"/>
      <c r="B40" s="209" t="s">
        <v>54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05" x14ac:dyDescent="0.25">
      <c r="B44" s="120" t="s">
        <v>56</v>
      </c>
    </row>
    <row r="46" spans="1:10" ht="25.5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57</v>
      </c>
      <c r="G46" s="129"/>
      <c r="H46" s="129"/>
      <c r="I46" s="212" t="s">
        <v>28</v>
      </c>
      <c r="J46" s="212"/>
    </row>
    <row r="47" spans="1:10" ht="25.55" customHeight="1" x14ac:dyDescent="0.2">
      <c r="A47" s="122"/>
      <c r="B47" s="130" t="s">
        <v>58</v>
      </c>
      <c r="C47" s="214" t="s">
        <v>59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5" customHeight="1" x14ac:dyDescent="0.2">
      <c r="A48" s="122"/>
      <c r="B48" s="124" t="s">
        <v>60</v>
      </c>
      <c r="C48" s="201" t="s">
        <v>61</v>
      </c>
      <c r="D48" s="202"/>
      <c r="E48" s="202"/>
      <c r="F48" s="134" t="s">
        <v>23</v>
      </c>
      <c r="G48" s="135"/>
      <c r="H48" s="135"/>
      <c r="I48" s="200">
        <f>'Rozpočet Pol'!G15</f>
        <v>0</v>
      </c>
      <c r="J48" s="200"/>
    </row>
    <row r="49" spans="1:10" ht="25.55" customHeight="1" x14ac:dyDescent="0.2">
      <c r="A49" s="122"/>
      <c r="B49" s="124" t="s">
        <v>62</v>
      </c>
      <c r="C49" s="201" t="s">
        <v>63</v>
      </c>
      <c r="D49" s="202"/>
      <c r="E49" s="202"/>
      <c r="F49" s="134" t="s">
        <v>23</v>
      </c>
      <c r="G49" s="135"/>
      <c r="H49" s="135"/>
      <c r="I49" s="200">
        <f>'Rozpočet Pol'!G19</f>
        <v>0</v>
      </c>
      <c r="J49" s="200"/>
    </row>
    <row r="50" spans="1:10" ht="25.55" customHeight="1" x14ac:dyDescent="0.2">
      <c r="A50" s="122"/>
      <c r="B50" s="124" t="s">
        <v>64</v>
      </c>
      <c r="C50" s="201" t="s">
        <v>65</v>
      </c>
      <c r="D50" s="202"/>
      <c r="E50" s="202"/>
      <c r="F50" s="134" t="s">
        <v>23</v>
      </c>
      <c r="G50" s="135"/>
      <c r="H50" s="135"/>
      <c r="I50" s="200">
        <f>'Rozpočet Pol'!G23</f>
        <v>0</v>
      </c>
      <c r="J50" s="200"/>
    </row>
    <row r="51" spans="1:10" ht="25.55" customHeight="1" x14ac:dyDescent="0.2">
      <c r="A51" s="122"/>
      <c r="B51" s="124" t="s">
        <v>66</v>
      </c>
      <c r="C51" s="201" t="s">
        <v>67</v>
      </c>
      <c r="D51" s="202"/>
      <c r="E51" s="202"/>
      <c r="F51" s="134" t="s">
        <v>23</v>
      </c>
      <c r="G51" s="135"/>
      <c r="H51" s="135"/>
      <c r="I51" s="200">
        <f>'Rozpočet Pol'!G32</f>
        <v>0</v>
      </c>
      <c r="J51" s="200"/>
    </row>
    <row r="52" spans="1:10" ht="25.55" customHeight="1" x14ac:dyDescent="0.2">
      <c r="A52" s="122"/>
      <c r="B52" s="124" t="s">
        <v>68</v>
      </c>
      <c r="C52" s="201" t="s">
        <v>69</v>
      </c>
      <c r="D52" s="202"/>
      <c r="E52" s="202"/>
      <c r="F52" s="134" t="s">
        <v>24</v>
      </c>
      <c r="G52" s="135"/>
      <c r="H52" s="135"/>
      <c r="I52" s="200">
        <f>'Rozpočet Pol'!G34</f>
        <v>0</v>
      </c>
      <c r="J52" s="200"/>
    </row>
    <row r="53" spans="1:10" ht="25.55" customHeight="1" x14ac:dyDescent="0.2">
      <c r="A53" s="122"/>
      <c r="B53" s="124" t="s">
        <v>70</v>
      </c>
      <c r="C53" s="201" t="s">
        <v>71</v>
      </c>
      <c r="D53" s="202"/>
      <c r="E53" s="202"/>
      <c r="F53" s="134" t="s">
        <v>24</v>
      </c>
      <c r="G53" s="135"/>
      <c r="H53" s="135"/>
      <c r="I53" s="200">
        <f>'Rozpočet Pol'!G42</f>
        <v>0</v>
      </c>
      <c r="J53" s="200"/>
    </row>
    <row r="54" spans="1:10" ht="25.55" customHeight="1" x14ac:dyDescent="0.2">
      <c r="A54" s="122"/>
      <c r="B54" s="124" t="s">
        <v>72</v>
      </c>
      <c r="C54" s="201" t="s">
        <v>73</v>
      </c>
      <c r="D54" s="202"/>
      <c r="E54" s="202"/>
      <c r="F54" s="134" t="s">
        <v>24</v>
      </c>
      <c r="G54" s="135"/>
      <c r="H54" s="135"/>
      <c r="I54" s="200">
        <f>'Rozpočet Pol'!G46</f>
        <v>0</v>
      </c>
      <c r="J54" s="200"/>
    </row>
    <row r="55" spans="1:10" ht="25.55" customHeight="1" x14ac:dyDescent="0.2">
      <c r="A55" s="122"/>
      <c r="B55" s="124" t="s">
        <v>74</v>
      </c>
      <c r="C55" s="201" t="s">
        <v>75</v>
      </c>
      <c r="D55" s="202"/>
      <c r="E55" s="202"/>
      <c r="F55" s="134" t="s">
        <v>24</v>
      </c>
      <c r="G55" s="135"/>
      <c r="H55" s="135"/>
      <c r="I55" s="200">
        <f>'Rozpočet Pol'!G49</f>
        <v>0</v>
      </c>
      <c r="J55" s="200"/>
    </row>
    <row r="56" spans="1:10" ht="25.55" customHeight="1" x14ac:dyDescent="0.2">
      <c r="A56" s="122"/>
      <c r="B56" s="124" t="s">
        <v>76</v>
      </c>
      <c r="C56" s="201" t="s">
        <v>77</v>
      </c>
      <c r="D56" s="202"/>
      <c r="E56" s="202"/>
      <c r="F56" s="134" t="s">
        <v>24</v>
      </c>
      <c r="G56" s="135"/>
      <c r="H56" s="135"/>
      <c r="I56" s="200">
        <f>'Rozpočet Pol'!G54</f>
        <v>0</v>
      </c>
      <c r="J56" s="200"/>
    </row>
    <row r="57" spans="1:10" ht="25.55" customHeight="1" x14ac:dyDescent="0.2">
      <c r="A57" s="122"/>
      <c r="B57" s="124" t="s">
        <v>78</v>
      </c>
      <c r="C57" s="201" t="s">
        <v>79</v>
      </c>
      <c r="D57" s="202"/>
      <c r="E57" s="202"/>
      <c r="F57" s="134" t="s">
        <v>24</v>
      </c>
      <c r="G57" s="135"/>
      <c r="H57" s="135"/>
      <c r="I57" s="200">
        <f>'Rozpočet Pol'!G58</f>
        <v>0</v>
      </c>
      <c r="J57" s="200"/>
    </row>
    <row r="58" spans="1:10" ht="25.55" customHeight="1" x14ac:dyDescent="0.2">
      <c r="A58" s="122"/>
      <c r="B58" s="124" t="s">
        <v>80</v>
      </c>
      <c r="C58" s="201" t="s">
        <v>81</v>
      </c>
      <c r="D58" s="202"/>
      <c r="E58" s="202"/>
      <c r="F58" s="134" t="s">
        <v>24</v>
      </c>
      <c r="G58" s="135"/>
      <c r="H58" s="135"/>
      <c r="I58" s="200">
        <f>'Rozpočet Pol'!G64</f>
        <v>0</v>
      </c>
      <c r="J58" s="200"/>
    </row>
    <row r="59" spans="1:10" ht="25.55" customHeight="1" x14ac:dyDescent="0.2">
      <c r="A59" s="122"/>
      <c r="B59" s="124" t="s">
        <v>82</v>
      </c>
      <c r="C59" s="201" t="s">
        <v>83</v>
      </c>
      <c r="D59" s="202"/>
      <c r="E59" s="202"/>
      <c r="F59" s="134" t="s">
        <v>24</v>
      </c>
      <c r="G59" s="135"/>
      <c r="H59" s="135"/>
      <c r="I59" s="200">
        <f>'Rozpočet Pol'!G70</f>
        <v>0</v>
      </c>
      <c r="J59" s="200"/>
    </row>
    <row r="60" spans="1:10" ht="25.55" customHeight="1" x14ac:dyDescent="0.2">
      <c r="A60" s="122"/>
      <c r="B60" s="124" t="s">
        <v>84</v>
      </c>
      <c r="C60" s="201" t="s">
        <v>85</v>
      </c>
      <c r="D60" s="202"/>
      <c r="E60" s="202"/>
      <c r="F60" s="134" t="s">
        <v>24</v>
      </c>
      <c r="G60" s="135"/>
      <c r="H60" s="135"/>
      <c r="I60" s="200">
        <f>'Rozpočet Pol'!G72</f>
        <v>0</v>
      </c>
      <c r="J60" s="200"/>
    </row>
    <row r="61" spans="1:10" ht="25.55" customHeight="1" x14ac:dyDescent="0.2">
      <c r="A61" s="122"/>
      <c r="B61" s="124" t="s">
        <v>86</v>
      </c>
      <c r="C61" s="201" t="s">
        <v>87</v>
      </c>
      <c r="D61" s="202"/>
      <c r="E61" s="202"/>
      <c r="F61" s="134" t="s">
        <v>25</v>
      </c>
      <c r="G61" s="135"/>
      <c r="H61" s="135"/>
      <c r="I61" s="200">
        <f>'Rozpočet Pol'!G74</f>
        <v>0</v>
      </c>
      <c r="J61" s="200"/>
    </row>
    <row r="62" spans="1:10" ht="25.55" customHeight="1" x14ac:dyDescent="0.2">
      <c r="A62" s="122"/>
      <c r="B62" s="131" t="s">
        <v>88</v>
      </c>
      <c r="C62" s="204" t="s">
        <v>26</v>
      </c>
      <c r="D62" s="205"/>
      <c r="E62" s="205"/>
      <c r="F62" s="136" t="s">
        <v>88</v>
      </c>
      <c r="G62" s="137"/>
      <c r="H62" s="137"/>
      <c r="I62" s="203">
        <f>'Rozpočet Pol'!G78</f>
        <v>0</v>
      </c>
      <c r="J62" s="203"/>
    </row>
    <row r="63" spans="1:10" ht="25.55" customHeight="1" x14ac:dyDescent="0.2">
      <c r="A63" s="123"/>
      <c r="B63" s="127" t="s">
        <v>1</v>
      </c>
      <c r="C63" s="127"/>
      <c r="D63" s="128"/>
      <c r="E63" s="128"/>
      <c r="F63" s="138"/>
      <c r="G63" s="139"/>
      <c r="H63" s="139"/>
      <c r="I63" s="206">
        <f>SUM(I47:I62)</f>
        <v>0</v>
      </c>
      <c r="J63" s="206"/>
    </row>
    <row r="64" spans="1:10" x14ac:dyDescent="0.2">
      <c r="F64" s="140"/>
      <c r="G64" s="96"/>
      <c r="H64" s="140"/>
      <c r="I64" s="96"/>
      <c r="J64" s="96"/>
    </row>
    <row r="65" spans="6:10" x14ac:dyDescent="0.2">
      <c r="F65" s="140"/>
      <c r="G65" s="96"/>
      <c r="H65" s="140"/>
      <c r="I65" s="96"/>
      <c r="J65" s="96"/>
    </row>
    <row r="66" spans="6:10" x14ac:dyDescent="0.2">
      <c r="F66" s="140"/>
      <c r="G66" s="96"/>
      <c r="H66" s="140"/>
      <c r="I66" s="96"/>
      <c r="J6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25" defaultRowHeight="12.45" x14ac:dyDescent="0.2"/>
  <cols>
    <col min="1" max="1" width="4.25" style="6" customWidth="1"/>
    <col min="2" max="2" width="14.375" style="6" customWidth="1"/>
    <col min="3" max="3" width="38.25" style="10" customWidth="1"/>
    <col min="4" max="4" width="4.625" style="6" customWidth="1"/>
    <col min="5" max="5" width="10.625" style="6" customWidth="1"/>
    <col min="6" max="6" width="9.875" style="6" customWidth="1"/>
    <col min="7" max="7" width="12.75" style="6" customWidth="1"/>
    <col min="8" max="16384" width="9.125" style="6"/>
  </cols>
  <sheetData>
    <row r="1" spans="1:7" ht="15.0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2"/>
  <sheetViews>
    <sheetView tabSelected="1" topLeftCell="A54" workbookViewId="0">
      <selection activeCell="C77" sqref="C77"/>
    </sheetView>
  </sheetViews>
  <sheetFormatPr defaultRowHeight="12.45" outlineLevelRow="1" x14ac:dyDescent="0.2"/>
  <cols>
    <col min="1" max="1" width="4.25" customWidth="1"/>
    <col min="2" max="2" width="14.375" style="95" customWidth="1"/>
    <col min="3" max="3" width="38.25" style="95" customWidth="1"/>
    <col min="4" max="4" width="4.5" customWidth="1"/>
    <col min="5" max="5" width="10.5" customWidth="1"/>
    <col min="6" max="6" width="9.75" customWidth="1"/>
    <col min="7" max="7" width="12.625" customWidth="1"/>
    <col min="8" max="21" width="0" hidden="1" customWidth="1"/>
    <col min="29" max="39" width="0" hidden="1" customWidth="1"/>
  </cols>
  <sheetData>
    <row r="1" spans="1:60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E1" t="s">
        <v>91</v>
      </c>
    </row>
    <row r="2" spans="1:60" ht="25.05" customHeight="1" x14ac:dyDescent="0.2">
      <c r="A2" s="145" t="s">
        <v>90</v>
      </c>
      <c r="B2" s="143"/>
      <c r="C2" s="252" t="s">
        <v>46</v>
      </c>
      <c r="D2" s="253"/>
      <c r="E2" s="253"/>
      <c r="F2" s="253"/>
      <c r="G2" s="254"/>
      <c r="AE2" t="s">
        <v>92</v>
      </c>
    </row>
    <row r="3" spans="1:60" ht="25.05" customHeight="1" x14ac:dyDescent="0.2">
      <c r="A3" s="146" t="s">
        <v>7</v>
      </c>
      <c r="B3" s="144"/>
      <c r="C3" s="255" t="s">
        <v>43</v>
      </c>
      <c r="D3" s="256"/>
      <c r="E3" s="256"/>
      <c r="F3" s="256"/>
      <c r="G3" s="257"/>
      <c r="AE3" t="s">
        <v>93</v>
      </c>
    </row>
    <row r="4" spans="1:60" ht="25.0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94</v>
      </c>
    </row>
    <row r="5" spans="1:60" hidden="1" x14ac:dyDescent="0.2">
      <c r="A5" s="147" t="s">
        <v>95</v>
      </c>
      <c r="B5" s="148"/>
      <c r="C5" s="149"/>
      <c r="D5" s="150"/>
      <c r="E5" s="150"/>
      <c r="F5" s="150"/>
      <c r="G5" s="151"/>
      <c r="AE5" t="s">
        <v>96</v>
      </c>
    </row>
    <row r="7" spans="1:60" ht="37.35" x14ac:dyDescent="0.2">
      <c r="A7" s="156" t="s">
        <v>97</v>
      </c>
      <c r="B7" s="157" t="s">
        <v>98</v>
      </c>
      <c r="C7" s="157" t="s">
        <v>99</v>
      </c>
      <c r="D7" s="156" t="s">
        <v>100</v>
      </c>
      <c r="E7" s="156" t="s">
        <v>101</v>
      </c>
      <c r="F7" s="152" t="s">
        <v>102</v>
      </c>
      <c r="G7" s="173" t="s">
        <v>28</v>
      </c>
      <c r="H7" s="174" t="s">
        <v>29</v>
      </c>
      <c r="I7" s="174" t="s">
        <v>103</v>
      </c>
      <c r="J7" s="174" t="s">
        <v>30</v>
      </c>
      <c r="K7" s="174" t="s">
        <v>104</v>
      </c>
      <c r="L7" s="174" t="s">
        <v>105</v>
      </c>
      <c r="M7" s="174" t="s">
        <v>106</v>
      </c>
      <c r="N7" s="174" t="s">
        <v>107</v>
      </c>
      <c r="O7" s="174" t="s">
        <v>108</v>
      </c>
      <c r="P7" s="174" t="s">
        <v>109</v>
      </c>
      <c r="Q7" s="174" t="s">
        <v>110</v>
      </c>
      <c r="R7" s="174" t="s">
        <v>111</v>
      </c>
      <c r="S7" s="174" t="s">
        <v>112</v>
      </c>
      <c r="T7" s="174" t="s">
        <v>113</v>
      </c>
      <c r="U7" s="159" t="s">
        <v>114</v>
      </c>
    </row>
    <row r="8" spans="1:60" x14ac:dyDescent="0.2">
      <c r="A8" s="175" t="s">
        <v>115</v>
      </c>
      <c r="B8" s="176" t="s">
        <v>58</v>
      </c>
      <c r="C8" s="177" t="s">
        <v>59</v>
      </c>
      <c r="D8" s="178"/>
      <c r="E8" s="179"/>
      <c r="F8" s="180"/>
      <c r="G8" s="180">
        <f>SUMIF(AE9:AE14,"&lt;&gt;NOR",G9:G14)</f>
        <v>0</v>
      </c>
      <c r="H8" s="180"/>
      <c r="I8" s="180">
        <f>SUM(I9:I14)</f>
        <v>0</v>
      </c>
      <c r="J8" s="180"/>
      <c r="K8" s="180">
        <f>SUM(K9:K14)</f>
        <v>0</v>
      </c>
      <c r="L8" s="180"/>
      <c r="M8" s="180">
        <f>SUM(M9:M14)</f>
        <v>0</v>
      </c>
      <c r="N8" s="158"/>
      <c r="O8" s="158">
        <f>SUM(O9:O14)</f>
        <v>2.5192099999999997</v>
      </c>
      <c r="P8" s="158"/>
      <c r="Q8" s="158">
        <f>SUM(Q9:Q14)</f>
        <v>0</v>
      </c>
      <c r="R8" s="158"/>
      <c r="S8" s="158"/>
      <c r="T8" s="175"/>
      <c r="U8" s="158">
        <f>SUM(U9:U14)</f>
        <v>59.8</v>
      </c>
      <c r="AE8" t="s">
        <v>116</v>
      </c>
    </row>
    <row r="9" spans="1:60" outlineLevel="1" x14ac:dyDescent="0.2">
      <c r="A9" s="154">
        <v>1</v>
      </c>
      <c r="B9" s="160" t="s">
        <v>117</v>
      </c>
      <c r="C9" s="193" t="s">
        <v>118</v>
      </c>
      <c r="D9" s="162" t="s">
        <v>119</v>
      </c>
      <c r="E9" s="168">
        <v>12.243</v>
      </c>
      <c r="F9" s="170"/>
      <c r="G9" s="171">
        <f t="shared" ref="G9:G14" si="0">ROUND(E9*F9,2)</f>
        <v>0</v>
      </c>
      <c r="H9" s="170"/>
      <c r="I9" s="171">
        <f t="shared" ref="I9:I14" si="1">ROUND(E9*H9,2)</f>
        <v>0</v>
      </c>
      <c r="J9" s="170"/>
      <c r="K9" s="171">
        <f t="shared" ref="K9:K14" si="2">ROUND(E9*J9,2)</f>
        <v>0</v>
      </c>
      <c r="L9" s="171">
        <v>15</v>
      </c>
      <c r="M9" s="171">
        <f t="shared" ref="M9:M14" si="3">G9*(1+L9/100)</f>
        <v>0</v>
      </c>
      <c r="N9" s="163">
        <v>6.3499999999999997E-3</v>
      </c>
      <c r="O9" s="163">
        <f t="shared" ref="O9:O14" si="4">ROUND(E9*N9,5)</f>
        <v>7.7740000000000004E-2</v>
      </c>
      <c r="P9" s="163">
        <v>0</v>
      </c>
      <c r="Q9" s="163">
        <f t="shared" ref="Q9:Q14" si="5">ROUND(E9*P9,5)</f>
        <v>0</v>
      </c>
      <c r="R9" s="163"/>
      <c r="S9" s="163"/>
      <c r="T9" s="164">
        <v>0.31900000000000001</v>
      </c>
      <c r="U9" s="163">
        <f t="shared" ref="U9:U14" si="6">ROUND(E9*T9,2)</f>
        <v>3.91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120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121</v>
      </c>
      <c r="C10" s="193" t="s">
        <v>122</v>
      </c>
      <c r="D10" s="162" t="s">
        <v>119</v>
      </c>
      <c r="E10" s="168">
        <v>125.889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15</v>
      </c>
      <c r="M10" s="171">
        <f t="shared" si="3"/>
        <v>0</v>
      </c>
      <c r="N10" s="163">
        <v>5.3400000000000001E-3</v>
      </c>
      <c r="O10" s="163">
        <f t="shared" si="4"/>
        <v>0.67225000000000001</v>
      </c>
      <c r="P10" s="163">
        <v>0</v>
      </c>
      <c r="Q10" s="163">
        <f t="shared" si="5"/>
        <v>0</v>
      </c>
      <c r="R10" s="163"/>
      <c r="S10" s="163"/>
      <c r="T10" s="164">
        <v>0.10854999999999999</v>
      </c>
      <c r="U10" s="163">
        <f t="shared" si="6"/>
        <v>13.67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120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123</v>
      </c>
      <c r="C11" s="193" t="s">
        <v>124</v>
      </c>
      <c r="D11" s="162" t="s">
        <v>119</v>
      </c>
      <c r="E11" s="168">
        <v>12.243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15</v>
      </c>
      <c r="M11" s="171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/>
      <c r="T11" s="164">
        <v>0.36199999999999999</v>
      </c>
      <c r="U11" s="163">
        <f t="shared" si="6"/>
        <v>4.43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120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125</v>
      </c>
      <c r="C12" s="193" t="s">
        <v>126</v>
      </c>
      <c r="D12" s="162" t="s">
        <v>119</v>
      </c>
      <c r="E12" s="168">
        <v>110.97199999999999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15</v>
      </c>
      <c r="M12" s="171">
        <f t="shared" si="3"/>
        <v>0</v>
      </c>
      <c r="N12" s="163">
        <v>1.5740000000000001E-2</v>
      </c>
      <c r="O12" s="163">
        <f t="shared" si="4"/>
        <v>1.7466999999999999</v>
      </c>
      <c r="P12" s="163">
        <v>0</v>
      </c>
      <c r="Q12" s="163">
        <f t="shared" si="5"/>
        <v>0</v>
      </c>
      <c r="R12" s="163"/>
      <c r="S12" s="163"/>
      <c r="T12" s="164">
        <v>0.33481</v>
      </c>
      <c r="U12" s="163">
        <f t="shared" si="6"/>
        <v>37.15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120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127</v>
      </c>
      <c r="C13" s="193" t="s">
        <v>128</v>
      </c>
      <c r="D13" s="162" t="s">
        <v>129</v>
      </c>
      <c r="E13" s="168">
        <v>2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15</v>
      </c>
      <c r="M13" s="171">
        <f t="shared" si="3"/>
        <v>0</v>
      </c>
      <c r="N13" s="163">
        <v>8.6599999999999993E-3</v>
      </c>
      <c r="O13" s="163">
        <f t="shared" si="4"/>
        <v>1.7319999999999999E-2</v>
      </c>
      <c r="P13" s="163">
        <v>0</v>
      </c>
      <c r="Q13" s="163">
        <f t="shared" si="5"/>
        <v>0</v>
      </c>
      <c r="R13" s="163"/>
      <c r="S13" s="163"/>
      <c r="T13" s="164">
        <v>0.186</v>
      </c>
      <c r="U13" s="163">
        <f t="shared" si="6"/>
        <v>0.37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120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130</v>
      </c>
      <c r="C14" s="193" t="s">
        <v>131</v>
      </c>
      <c r="D14" s="162" t="s">
        <v>129</v>
      </c>
      <c r="E14" s="168">
        <v>2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15</v>
      </c>
      <c r="M14" s="171">
        <f t="shared" si="3"/>
        <v>0</v>
      </c>
      <c r="N14" s="163">
        <v>2.5999999999999999E-3</v>
      </c>
      <c r="O14" s="163">
        <f t="shared" si="4"/>
        <v>5.1999999999999998E-3</v>
      </c>
      <c r="P14" s="163">
        <v>0</v>
      </c>
      <c r="Q14" s="163">
        <f t="shared" si="5"/>
        <v>0</v>
      </c>
      <c r="R14" s="163"/>
      <c r="S14" s="163"/>
      <c r="T14" s="164">
        <v>0.13350000000000001</v>
      </c>
      <c r="U14" s="163">
        <f t="shared" si="6"/>
        <v>0.27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120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x14ac:dyDescent="0.2">
      <c r="A15" s="155" t="s">
        <v>115</v>
      </c>
      <c r="B15" s="161" t="s">
        <v>60</v>
      </c>
      <c r="C15" s="194" t="s">
        <v>61</v>
      </c>
      <c r="D15" s="165"/>
      <c r="E15" s="169"/>
      <c r="F15" s="172"/>
      <c r="G15" s="172">
        <f>SUMIF(AE16:AE18,"&lt;&gt;NOR",G16:G18)</f>
        <v>0</v>
      </c>
      <c r="H15" s="172"/>
      <c r="I15" s="172">
        <f>SUM(I16:I18)</f>
        <v>0</v>
      </c>
      <c r="J15" s="172"/>
      <c r="K15" s="172">
        <f>SUM(K16:K18)</f>
        <v>0</v>
      </c>
      <c r="L15" s="172"/>
      <c r="M15" s="172">
        <f>SUM(M16:M18)</f>
        <v>0</v>
      </c>
      <c r="N15" s="166"/>
      <c r="O15" s="166">
        <f>SUM(O16:O18)</f>
        <v>6.4999999999999997E-4</v>
      </c>
      <c r="P15" s="166"/>
      <c r="Q15" s="166">
        <f>SUM(Q16:Q18)</f>
        <v>0.4</v>
      </c>
      <c r="R15" s="166"/>
      <c r="S15" s="166"/>
      <c r="T15" s="167"/>
      <c r="U15" s="166">
        <f>SUM(U16:U18)</f>
        <v>12.489999999999998</v>
      </c>
      <c r="AE15" t="s">
        <v>116</v>
      </c>
    </row>
    <row r="16" spans="1:60" outlineLevel="1" x14ac:dyDescent="0.2">
      <c r="A16" s="154">
        <v>7</v>
      </c>
      <c r="B16" s="160" t="s">
        <v>132</v>
      </c>
      <c r="C16" s="193" t="s">
        <v>133</v>
      </c>
      <c r="D16" s="162" t="s">
        <v>119</v>
      </c>
      <c r="E16" s="168">
        <v>65.400000000000006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15</v>
      </c>
      <c r="M16" s="171">
        <f>G16*(1+L16/100)</f>
        <v>0</v>
      </c>
      <c r="N16" s="163">
        <v>1.0000000000000001E-5</v>
      </c>
      <c r="O16" s="163">
        <f>ROUND(E16*N16,5)</f>
        <v>6.4999999999999997E-4</v>
      </c>
      <c r="P16" s="163">
        <v>0</v>
      </c>
      <c r="Q16" s="163">
        <f>ROUND(E16*P16,5)</f>
        <v>0</v>
      </c>
      <c r="R16" s="163"/>
      <c r="S16" s="163"/>
      <c r="T16" s="164">
        <v>0.13</v>
      </c>
      <c r="U16" s="163">
        <f>ROUND(E16*T16,2)</f>
        <v>8.5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120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8</v>
      </c>
      <c r="B17" s="160" t="s">
        <v>134</v>
      </c>
      <c r="C17" s="193" t="s">
        <v>135</v>
      </c>
      <c r="D17" s="162" t="s">
        <v>119</v>
      </c>
      <c r="E17" s="168">
        <v>79.454400000000007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15</v>
      </c>
      <c r="M17" s="171">
        <f>G17*(1+L17/100)</f>
        <v>0</v>
      </c>
      <c r="N17" s="163">
        <v>0</v>
      </c>
      <c r="O17" s="163">
        <f>ROUND(E17*N17,5)</f>
        <v>0</v>
      </c>
      <c r="P17" s="163">
        <v>0</v>
      </c>
      <c r="Q17" s="163">
        <f>ROUND(E17*P17,5)</f>
        <v>0</v>
      </c>
      <c r="R17" s="163"/>
      <c r="S17" s="163"/>
      <c r="T17" s="164">
        <v>1.4999999999999999E-2</v>
      </c>
      <c r="U17" s="163">
        <f>ROUND(E17*T17,2)</f>
        <v>1.19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120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9</v>
      </c>
      <c r="B18" s="160" t="s">
        <v>136</v>
      </c>
      <c r="C18" s="193" t="s">
        <v>137</v>
      </c>
      <c r="D18" s="162" t="s">
        <v>119</v>
      </c>
      <c r="E18" s="168">
        <v>8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15</v>
      </c>
      <c r="M18" s="171">
        <f>G18*(1+L18/100)</f>
        <v>0</v>
      </c>
      <c r="N18" s="163">
        <v>0</v>
      </c>
      <c r="O18" s="163">
        <f>ROUND(E18*N18,5)</f>
        <v>0</v>
      </c>
      <c r="P18" s="163">
        <v>0.05</v>
      </c>
      <c r="Q18" s="163">
        <f>ROUND(E18*P18,5)</f>
        <v>0.4</v>
      </c>
      <c r="R18" s="163"/>
      <c r="S18" s="163"/>
      <c r="T18" s="164">
        <v>0.35</v>
      </c>
      <c r="U18" s="163">
        <f>ROUND(E18*T18,2)</f>
        <v>2.8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120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x14ac:dyDescent="0.2">
      <c r="A19" s="155" t="s">
        <v>115</v>
      </c>
      <c r="B19" s="161" t="s">
        <v>62</v>
      </c>
      <c r="C19" s="194" t="s">
        <v>63</v>
      </c>
      <c r="D19" s="165"/>
      <c r="E19" s="169"/>
      <c r="F19" s="172"/>
      <c r="G19" s="172">
        <f>SUMIF(AE20:AE22,"&lt;&gt;NOR",G20:G22)</f>
        <v>0</v>
      </c>
      <c r="H19" s="172"/>
      <c r="I19" s="172">
        <f>SUM(I20:I22)</f>
        <v>0</v>
      </c>
      <c r="J19" s="172"/>
      <c r="K19" s="172">
        <f>SUM(K20:K22)</f>
        <v>0</v>
      </c>
      <c r="L19" s="172"/>
      <c r="M19" s="172">
        <f>SUM(M20:M22)</f>
        <v>0</v>
      </c>
      <c r="N19" s="166"/>
      <c r="O19" s="166">
        <f>SUM(O20:O22)</f>
        <v>0</v>
      </c>
      <c r="P19" s="166"/>
      <c r="Q19" s="166">
        <f>SUM(Q20:Q22)</f>
        <v>1.1937500000000001</v>
      </c>
      <c r="R19" s="166"/>
      <c r="S19" s="166"/>
      <c r="T19" s="167"/>
      <c r="U19" s="166">
        <f>SUM(U20:U22)</f>
        <v>19.7</v>
      </c>
      <c r="AE19" t="s">
        <v>116</v>
      </c>
    </row>
    <row r="20" spans="1:60" outlineLevel="1" x14ac:dyDescent="0.2">
      <c r="A20" s="154">
        <v>10</v>
      </c>
      <c r="B20" s="160" t="s">
        <v>138</v>
      </c>
      <c r="C20" s="193" t="s">
        <v>139</v>
      </c>
      <c r="D20" s="162" t="s">
        <v>129</v>
      </c>
      <c r="E20" s="168">
        <v>8.0549999999999997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15</v>
      </c>
      <c r="M20" s="171">
        <f>G20*(1+L20/100)</f>
        <v>0</v>
      </c>
      <c r="N20" s="163">
        <v>0</v>
      </c>
      <c r="O20" s="163">
        <f>ROUND(E20*N20,5)</f>
        <v>0</v>
      </c>
      <c r="P20" s="163">
        <v>4.0000000000000002E-4</v>
      </c>
      <c r="Q20" s="163">
        <f>ROUND(E20*P20,5)</f>
        <v>3.2200000000000002E-3</v>
      </c>
      <c r="R20" s="163"/>
      <c r="S20" s="163"/>
      <c r="T20" s="164">
        <v>7.0000000000000007E-2</v>
      </c>
      <c r="U20" s="163">
        <f>ROUND(E20*T20,2)</f>
        <v>0.56000000000000005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120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11</v>
      </c>
      <c r="B21" s="160" t="s">
        <v>140</v>
      </c>
      <c r="C21" s="193" t="s">
        <v>141</v>
      </c>
      <c r="D21" s="162" t="s">
        <v>119</v>
      </c>
      <c r="E21" s="168">
        <v>48.247750000000003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15</v>
      </c>
      <c r="M21" s="171">
        <f>G21*(1+L21/100)</f>
        <v>0</v>
      </c>
      <c r="N21" s="163">
        <v>0</v>
      </c>
      <c r="O21" s="163">
        <f>ROUND(E21*N21,5)</f>
        <v>0</v>
      </c>
      <c r="P21" s="163">
        <v>1.75E-3</v>
      </c>
      <c r="Q21" s="163">
        <f>ROUND(E21*P21,5)</f>
        <v>8.4430000000000005E-2</v>
      </c>
      <c r="R21" s="163"/>
      <c r="S21" s="163"/>
      <c r="T21" s="164">
        <v>0.16500000000000001</v>
      </c>
      <c r="U21" s="163">
        <f>ROUND(E21*T21,2)</f>
        <v>7.96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120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12</v>
      </c>
      <c r="B22" s="160" t="s">
        <v>142</v>
      </c>
      <c r="C22" s="193" t="s">
        <v>143</v>
      </c>
      <c r="D22" s="162" t="s">
        <v>119</v>
      </c>
      <c r="E22" s="168">
        <v>12.29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15</v>
      </c>
      <c r="M22" s="171">
        <f>G22*(1+L22/100)</f>
        <v>0</v>
      </c>
      <c r="N22" s="163">
        <v>0</v>
      </c>
      <c r="O22" s="163">
        <f>ROUND(E22*N22,5)</f>
        <v>0</v>
      </c>
      <c r="P22" s="163">
        <v>0.09</v>
      </c>
      <c r="Q22" s="163">
        <f>ROUND(E22*P22,5)</f>
        <v>1.1061000000000001</v>
      </c>
      <c r="R22" s="163"/>
      <c r="S22" s="163"/>
      <c r="T22" s="164">
        <v>0.91</v>
      </c>
      <c r="U22" s="163">
        <f>ROUND(E22*T22,2)</f>
        <v>11.18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120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55" t="s">
        <v>115</v>
      </c>
      <c r="B23" s="161" t="s">
        <v>64</v>
      </c>
      <c r="C23" s="194" t="s">
        <v>65</v>
      </c>
      <c r="D23" s="165"/>
      <c r="E23" s="169"/>
      <c r="F23" s="172"/>
      <c r="G23" s="172">
        <f>SUMIF(AE24:AE31,"&lt;&gt;NOR",G24:G31)</f>
        <v>0</v>
      </c>
      <c r="H23" s="172"/>
      <c r="I23" s="172">
        <f>SUM(I24:I31)</f>
        <v>0</v>
      </c>
      <c r="J23" s="172"/>
      <c r="K23" s="172">
        <f>SUM(K24:K31)</f>
        <v>0</v>
      </c>
      <c r="L23" s="172"/>
      <c r="M23" s="172">
        <f>SUM(M24:M31)</f>
        <v>0</v>
      </c>
      <c r="N23" s="166"/>
      <c r="O23" s="166">
        <f>SUM(O24:O31)</f>
        <v>0</v>
      </c>
      <c r="P23" s="166"/>
      <c r="Q23" s="166">
        <f>SUM(Q24:Q31)</f>
        <v>0.44807000000000002</v>
      </c>
      <c r="R23" s="166"/>
      <c r="S23" s="166"/>
      <c r="T23" s="167"/>
      <c r="U23" s="166">
        <f>SUM(U24:U31)</f>
        <v>13.91</v>
      </c>
      <c r="AE23" t="s">
        <v>116</v>
      </c>
    </row>
    <row r="24" spans="1:60" outlineLevel="1" x14ac:dyDescent="0.2">
      <c r="A24" s="154">
        <v>13</v>
      </c>
      <c r="B24" s="160" t="s">
        <v>144</v>
      </c>
      <c r="C24" s="193" t="s">
        <v>145</v>
      </c>
      <c r="D24" s="162" t="s">
        <v>146</v>
      </c>
      <c r="E24" s="168">
        <v>4</v>
      </c>
      <c r="F24" s="170"/>
      <c r="G24" s="171">
        <f t="shared" ref="G24:G31" si="7">ROUND(E24*F24,2)</f>
        <v>0</v>
      </c>
      <c r="H24" s="170"/>
      <c r="I24" s="171">
        <f t="shared" ref="I24:I31" si="8">ROUND(E24*H24,2)</f>
        <v>0</v>
      </c>
      <c r="J24" s="170"/>
      <c r="K24" s="171">
        <f t="shared" ref="K24:K31" si="9">ROUND(E24*J24,2)</f>
        <v>0</v>
      </c>
      <c r="L24" s="171">
        <v>15</v>
      </c>
      <c r="M24" s="171">
        <f t="shared" ref="M24:M31" si="10">G24*(1+L24/100)</f>
        <v>0</v>
      </c>
      <c r="N24" s="163">
        <v>0</v>
      </c>
      <c r="O24" s="163">
        <f t="shared" ref="O24:O31" si="11">ROUND(E24*N24,5)</f>
        <v>0</v>
      </c>
      <c r="P24" s="163">
        <v>7.0000000000000001E-3</v>
      </c>
      <c r="Q24" s="163">
        <f t="shared" ref="Q24:Q31" si="12">ROUND(E24*P24,5)</f>
        <v>2.8000000000000001E-2</v>
      </c>
      <c r="R24" s="163"/>
      <c r="S24" s="163"/>
      <c r="T24" s="164">
        <v>0.33300000000000002</v>
      </c>
      <c r="U24" s="163">
        <f t="shared" ref="U24:U31" si="13">ROUND(E24*T24,2)</f>
        <v>1.33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120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14</v>
      </c>
      <c r="B25" s="160" t="s">
        <v>147</v>
      </c>
      <c r="C25" s="193" t="s">
        <v>148</v>
      </c>
      <c r="D25" s="162" t="s">
        <v>119</v>
      </c>
      <c r="E25" s="168">
        <v>6.1775000000000002</v>
      </c>
      <c r="F25" s="170"/>
      <c r="G25" s="171">
        <f t="shared" si="7"/>
        <v>0</v>
      </c>
      <c r="H25" s="170"/>
      <c r="I25" s="171">
        <f t="shared" si="8"/>
        <v>0</v>
      </c>
      <c r="J25" s="170"/>
      <c r="K25" s="171">
        <f t="shared" si="9"/>
        <v>0</v>
      </c>
      <c r="L25" s="171">
        <v>15</v>
      </c>
      <c r="M25" s="171">
        <f t="shared" si="10"/>
        <v>0</v>
      </c>
      <c r="N25" s="163">
        <v>0</v>
      </c>
      <c r="O25" s="163">
        <f t="shared" si="11"/>
        <v>0</v>
      </c>
      <c r="P25" s="163">
        <v>6.8000000000000005E-2</v>
      </c>
      <c r="Q25" s="163">
        <f t="shared" si="12"/>
        <v>0.42007</v>
      </c>
      <c r="R25" s="163"/>
      <c r="S25" s="163"/>
      <c r="T25" s="164">
        <v>0.3</v>
      </c>
      <c r="U25" s="163">
        <f t="shared" si="13"/>
        <v>1.85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120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15</v>
      </c>
      <c r="B26" s="160" t="s">
        <v>149</v>
      </c>
      <c r="C26" s="193" t="s">
        <v>150</v>
      </c>
      <c r="D26" s="162" t="s">
        <v>151</v>
      </c>
      <c r="E26" s="168">
        <v>2.39</v>
      </c>
      <c r="F26" s="170"/>
      <c r="G26" s="171">
        <f t="shared" si="7"/>
        <v>0</v>
      </c>
      <c r="H26" s="170"/>
      <c r="I26" s="171">
        <f t="shared" si="8"/>
        <v>0</v>
      </c>
      <c r="J26" s="170"/>
      <c r="K26" s="171">
        <f t="shared" si="9"/>
        <v>0</v>
      </c>
      <c r="L26" s="171">
        <v>15</v>
      </c>
      <c r="M26" s="171">
        <f t="shared" si="10"/>
        <v>0</v>
      </c>
      <c r="N26" s="163">
        <v>0</v>
      </c>
      <c r="O26" s="163">
        <f t="shared" si="11"/>
        <v>0</v>
      </c>
      <c r="P26" s="163">
        <v>0</v>
      </c>
      <c r="Q26" s="163">
        <f t="shared" si="12"/>
        <v>0</v>
      </c>
      <c r="R26" s="163"/>
      <c r="S26" s="163"/>
      <c r="T26" s="164">
        <v>0</v>
      </c>
      <c r="U26" s="163">
        <f t="shared" si="13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120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16</v>
      </c>
      <c r="B27" s="160" t="s">
        <v>152</v>
      </c>
      <c r="C27" s="193" t="s">
        <v>153</v>
      </c>
      <c r="D27" s="162" t="s">
        <v>151</v>
      </c>
      <c r="E27" s="168">
        <v>2.39</v>
      </c>
      <c r="F27" s="170"/>
      <c r="G27" s="171">
        <f t="shared" si="7"/>
        <v>0</v>
      </c>
      <c r="H27" s="170"/>
      <c r="I27" s="171">
        <f t="shared" si="8"/>
        <v>0</v>
      </c>
      <c r="J27" s="170"/>
      <c r="K27" s="171">
        <f t="shared" si="9"/>
        <v>0</v>
      </c>
      <c r="L27" s="171">
        <v>15</v>
      </c>
      <c r="M27" s="171">
        <f t="shared" si="10"/>
        <v>0</v>
      </c>
      <c r="N27" s="163">
        <v>0</v>
      </c>
      <c r="O27" s="163">
        <f t="shared" si="11"/>
        <v>0</v>
      </c>
      <c r="P27" s="163">
        <v>0</v>
      </c>
      <c r="Q27" s="163">
        <f t="shared" si="12"/>
        <v>0</v>
      </c>
      <c r="R27" s="163"/>
      <c r="S27" s="163"/>
      <c r="T27" s="164">
        <v>2.0089999999999999</v>
      </c>
      <c r="U27" s="163">
        <f t="shared" si="13"/>
        <v>4.8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120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17</v>
      </c>
      <c r="B28" s="160" t="s">
        <v>154</v>
      </c>
      <c r="C28" s="193" t="s">
        <v>155</v>
      </c>
      <c r="D28" s="162" t="s">
        <v>151</v>
      </c>
      <c r="E28" s="168">
        <v>2.39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15</v>
      </c>
      <c r="M28" s="171">
        <f t="shared" si="10"/>
        <v>0</v>
      </c>
      <c r="N28" s="163">
        <v>0</v>
      </c>
      <c r="O28" s="163">
        <f t="shared" si="11"/>
        <v>0</v>
      </c>
      <c r="P28" s="163">
        <v>0</v>
      </c>
      <c r="Q28" s="163">
        <f t="shared" si="12"/>
        <v>0</v>
      </c>
      <c r="R28" s="163"/>
      <c r="S28" s="163"/>
      <c r="T28" s="164">
        <v>0.49</v>
      </c>
      <c r="U28" s="163">
        <f t="shared" si="13"/>
        <v>1.17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120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18</v>
      </c>
      <c r="B29" s="160" t="s">
        <v>156</v>
      </c>
      <c r="C29" s="193" t="s">
        <v>157</v>
      </c>
      <c r="D29" s="162" t="s">
        <v>151</v>
      </c>
      <c r="E29" s="168">
        <v>23.9</v>
      </c>
      <c r="F29" s="170"/>
      <c r="G29" s="171">
        <f t="shared" si="7"/>
        <v>0</v>
      </c>
      <c r="H29" s="170"/>
      <c r="I29" s="171">
        <f t="shared" si="8"/>
        <v>0</v>
      </c>
      <c r="J29" s="170"/>
      <c r="K29" s="171">
        <f t="shared" si="9"/>
        <v>0</v>
      </c>
      <c r="L29" s="171">
        <v>15</v>
      </c>
      <c r="M29" s="171">
        <f t="shared" si="10"/>
        <v>0</v>
      </c>
      <c r="N29" s="163">
        <v>0</v>
      </c>
      <c r="O29" s="163">
        <f t="shared" si="11"/>
        <v>0</v>
      </c>
      <c r="P29" s="163">
        <v>0</v>
      </c>
      <c r="Q29" s="163">
        <f t="shared" si="12"/>
        <v>0</v>
      </c>
      <c r="R29" s="163"/>
      <c r="S29" s="163"/>
      <c r="T29" s="164">
        <v>0</v>
      </c>
      <c r="U29" s="163">
        <f t="shared" si="13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120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19</v>
      </c>
      <c r="B30" s="160" t="s">
        <v>158</v>
      </c>
      <c r="C30" s="193" t="s">
        <v>159</v>
      </c>
      <c r="D30" s="162" t="s">
        <v>151</v>
      </c>
      <c r="E30" s="168">
        <v>2.39</v>
      </c>
      <c r="F30" s="170"/>
      <c r="G30" s="171">
        <f t="shared" si="7"/>
        <v>0</v>
      </c>
      <c r="H30" s="170"/>
      <c r="I30" s="171">
        <f t="shared" si="8"/>
        <v>0</v>
      </c>
      <c r="J30" s="170"/>
      <c r="K30" s="171">
        <f t="shared" si="9"/>
        <v>0</v>
      </c>
      <c r="L30" s="171">
        <v>15</v>
      </c>
      <c r="M30" s="171">
        <f t="shared" si="10"/>
        <v>0</v>
      </c>
      <c r="N30" s="163">
        <v>0</v>
      </c>
      <c r="O30" s="163">
        <f t="shared" si="11"/>
        <v>0</v>
      </c>
      <c r="P30" s="163">
        <v>0</v>
      </c>
      <c r="Q30" s="163">
        <f t="shared" si="12"/>
        <v>0</v>
      </c>
      <c r="R30" s="163"/>
      <c r="S30" s="163"/>
      <c r="T30" s="164">
        <v>0.94199999999999995</v>
      </c>
      <c r="U30" s="163">
        <f t="shared" si="13"/>
        <v>2.25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120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20</v>
      </c>
      <c r="B31" s="160" t="s">
        <v>160</v>
      </c>
      <c r="C31" s="193" t="s">
        <v>161</v>
      </c>
      <c r="D31" s="162" t="s">
        <v>151</v>
      </c>
      <c r="E31" s="168">
        <v>23.9</v>
      </c>
      <c r="F31" s="170"/>
      <c r="G31" s="171">
        <f t="shared" si="7"/>
        <v>0</v>
      </c>
      <c r="H31" s="170"/>
      <c r="I31" s="171">
        <f t="shared" si="8"/>
        <v>0</v>
      </c>
      <c r="J31" s="170"/>
      <c r="K31" s="171">
        <f t="shared" si="9"/>
        <v>0</v>
      </c>
      <c r="L31" s="171">
        <v>15</v>
      </c>
      <c r="M31" s="171">
        <f t="shared" si="10"/>
        <v>0</v>
      </c>
      <c r="N31" s="163">
        <v>0</v>
      </c>
      <c r="O31" s="163">
        <f t="shared" si="11"/>
        <v>0</v>
      </c>
      <c r="P31" s="163">
        <v>0</v>
      </c>
      <c r="Q31" s="163">
        <f t="shared" si="12"/>
        <v>0</v>
      </c>
      <c r="R31" s="163"/>
      <c r="S31" s="163"/>
      <c r="T31" s="164">
        <v>0.105</v>
      </c>
      <c r="U31" s="163">
        <f t="shared" si="13"/>
        <v>2.5099999999999998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120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115</v>
      </c>
      <c r="B32" s="161" t="s">
        <v>66</v>
      </c>
      <c r="C32" s="194" t="s">
        <v>67</v>
      </c>
      <c r="D32" s="165"/>
      <c r="E32" s="169"/>
      <c r="F32" s="172"/>
      <c r="G32" s="172">
        <f>SUMIF(AE33:AE33,"&lt;&gt;NOR",G33:G33)</f>
        <v>0</v>
      </c>
      <c r="H32" s="172"/>
      <c r="I32" s="172">
        <f>SUM(I33:I33)</f>
        <v>0</v>
      </c>
      <c r="J32" s="172"/>
      <c r="K32" s="172">
        <f>SUM(K33:K33)</f>
        <v>0</v>
      </c>
      <c r="L32" s="172"/>
      <c r="M32" s="172">
        <f>SUM(M33:M33)</f>
        <v>0</v>
      </c>
      <c r="N32" s="166"/>
      <c r="O32" s="166">
        <f>SUM(O33:O33)</f>
        <v>0</v>
      </c>
      <c r="P32" s="166"/>
      <c r="Q32" s="166">
        <f>SUM(Q33:Q33)</f>
        <v>0</v>
      </c>
      <c r="R32" s="166"/>
      <c r="S32" s="166"/>
      <c r="T32" s="167"/>
      <c r="U32" s="166">
        <f>SUM(U33:U33)</f>
        <v>6.57</v>
      </c>
      <c r="AE32" t="s">
        <v>116</v>
      </c>
    </row>
    <row r="33" spans="1:60" outlineLevel="1" x14ac:dyDescent="0.2">
      <c r="A33" s="154">
        <v>21</v>
      </c>
      <c r="B33" s="160" t="s">
        <v>162</v>
      </c>
      <c r="C33" s="193" t="s">
        <v>163</v>
      </c>
      <c r="D33" s="162" t="s">
        <v>151</v>
      </c>
      <c r="E33" s="168">
        <v>2.5499999999999998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15</v>
      </c>
      <c r="M33" s="171">
        <f>G33*(1+L33/100)</f>
        <v>0</v>
      </c>
      <c r="N33" s="163">
        <v>0</v>
      </c>
      <c r="O33" s="163">
        <f>ROUND(E33*N33,5)</f>
        <v>0</v>
      </c>
      <c r="P33" s="163">
        <v>0</v>
      </c>
      <c r="Q33" s="163">
        <f>ROUND(E33*P33,5)</f>
        <v>0</v>
      </c>
      <c r="R33" s="163"/>
      <c r="S33" s="163"/>
      <c r="T33" s="164">
        <v>2.577</v>
      </c>
      <c r="U33" s="163">
        <f>ROUND(E33*T33,2)</f>
        <v>6.57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120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55" t="s">
        <v>115</v>
      </c>
      <c r="B34" s="161" t="s">
        <v>68</v>
      </c>
      <c r="C34" s="194" t="s">
        <v>69</v>
      </c>
      <c r="D34" s="165"/>
      <c r="E34" s="169"/>
      <c r="F34" s="172"/>
      <c r="G34" s="172">
        <f>SUMIF(AE35:AE41,"&lt;&gt;NOR",G35:G41)</f>
        <v>0</v>
      </c>
      <c r="H34" s="172"/>
      <c r="I34" s="172">
        <f>SUM(I35:I41)</f>
        <v>0</v>
      </c>
      <c r="J34" s="172"/>
      <c r="K34" s="172">
        <f>SUM(K35:K41)</f>
        <v>0</v>
      </c>
      <c r="L34" s="172"/>
      <c r="M34" s="172">
        <f>SUM(M35:M41)</f>
        <v>0</v>
      </c>
      <c r="N34" s="166"/>
      <c r="O34" s="166">
        <f>SUM(O35:O41)</f>
        <v>3.288E-2</v>
      </c>
      <c r="P34" s="166"/>
      <c r="Q34" s="166">
        <f>SUM(Q35:Q41)</f>
        <v>3.8879999999999998E-2</v>
      </c>
      <c r="R34" s="166"/>
      <c r="S34" s="166"/>
      <c r="T34" s="167"/>
      <c r="U34" s="166">
        <f>SUM(U35:U41)</f>
        <v>7.2</v>
      </c>
      <c r="AE34" t="s">
        <v>116</v>
      </c>
    </row>
    <row r="35" spans="1:60" outlineLevel="1" x14ac:dyDescent="0.2">
      <c r="A35" s="154">
        <v>22</v>
      </c>
      <c r="B35" s="160" t="s">
        <v>164</v>
      </c>
      <c r="C35" s="193" t="s">
        <v>165</v>
      </c>
      <c r="D35" s="162" t="s">
        <v>166</v>
      </c>
      <c r="E35" s="168">
        <v>1</v>
      </c>
      <c r="F35" s="170"/>
      <c r="G35" s="171">
        <f t="shared" ref="G35:G41" si="14">ROUND(E35*F35,2)</f>
        <v>0</v>
      </c>
      <c r="H35" s="170"/>
      <c r="I35" s="171">
        <f t="shared" ref="I35:I41" si="15">ROUND(E35*H35,2)</f>
        <v>0</v>
      </c>
      <c r="J35" s="170"/>
      <c r="K35" s="171">
        <f t="shared" ref="K35:K41" si="16">ROUND(E35*J35,2)</f>
        <v>0</v>
      </c>
      <c r="L35" s="171">
        <v>15</v>
      </c>
      <c r="M35" s="171">
        <f t="shared" ref="M35:M41" si="17">G35*(1+L35/100)</f>
        <v>0</v>
      </c>
      <c r="N35" s="163">
        <v>0</v>
      </c>
      <c r="O35" s="163">
        <f t="shared" ref="O35:O41" si="18">ROUND(E35*N35,5)</f>
        <v>0</v>
      </c>
      <c r="P35" s="163">
        <v>3.4200000000000001E-2</v>
      </c>
      <c r="Q35" s="163">
        <f t="shared" ref="Q35:Q41" si="19">ROUND(E35*P35,5)</f>
        <v>3.4200000000000001E-2</v>
      </c>
      <c r="R35" s="163"/>
      <c r="S35" s="163"/>
      <c r="T35" s="164">
        <v>0.46500000000000002</v>
      </c>
      <c r="U35" s="163">
        <f t="shared" ref="U35:U41" si="20">ROUND(E35*T35,2)</f>
        <v>0.47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120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23</v>
      </c>
      <c r="B36" s="160" t="s">
        <v>167</v>
      </c>
      <c r="C36" s="193" t="s">
        <v>168</v>
      </c>
      <c r="D36" s="162" t="s">
        <v>166</v>
      </c>
      <c r="E36" s="168">
        <v>3</v>
      </c>
      <c r="F36" s="170"/>
      <c r="G36" s="171">
        <f t="shared" si="14"/>
        <v>0</v>
      </c>
      <c r="H36" s="170"/>
      <c r="I36" s="171">
        <f t="shared" si="15"/>
        <v>0</v>
      </c>
      <c r="J36" s="170"/>
      <c r="K36" s="171">
        <f t="shared" si="16"/>
        <v>0</v>
      </c>
      <c r="L36" s="171">
        <v>15</v>
      </c>
      <c r="M36" s="171">
        <f t="shared" si="17"/>
        <v>0</v>
      </c>
      <c r="N36" s="163">
        <v>0</v>
      </c>
      <c r="O36" s="163">
        <f t="shared" si="18"/>
        <v>0</v>
      </c>
      <c r="P36" s="163">
        <v>1.56E-3</v>
      </c>
      <c r="Q36" s="163">
        <f t="shared" si="19"/>
        <v>4.6800000000000001E-3</v>
      </c>
      <c r="R36" s="163"/>
      <c r="S36" s="163"/>
      <c r="T36" s="164">
        <v>0.217</v>
      </c>
      <c r="U36" s="163">
        <f t="shared" si="20"/>
        <v>0.65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120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0.95" outlineLevel="1" x14ac:dyDescent="0.2">
      <c r="A37" s="154">
        <v>24</v>
      </c>
      <c r="B37" s="160" t="s">
        <v>169</v>
      </c>
      <c r="C37" s="193" t="s">
        <v>170</v>
      </c>
      <c r="D37" s="162" t="s">
        <v>166</v>
      </c>
      <c r="E37" s="168">
        <v>1</v>
      </c>
      <c r="F37" s="170"/>
      <c r="G37" s="171">
        <f t="shared" si="14"/>
        <v>0</v>
      </c>
      <c r="H37" s="170"/>
      <c r="I37" s="171">
        <f t="shared" si="15"/>
        <v>0</v>
      </c>
      <c r="J37" s="170"/>
      <c r="K37" s="171">
        <f t="shared" si="16"/>
        <v>0</v>
      </c>
      <c r="L37" s="171">
        <v>15</v>
      </c>
      <c r="M37" s="171">
        <f t="shared" si="17"/>
        <v>0</v>
      </c>
      <c r="N37" s="163">
        <v>2.7390000000000001E-2</v>
      </c>
      <c r="O37" s="163">
        <f t="shared" si="18"/>
        <v>2.7390000000000001E-2</v>
      </c>
      <c r="P37" s="163">
        <v>0</v>
      </c>
      <c r="Q37" s="163">
        <f t="shared" si="19"/>
        <v>0</v>
      </c>
      <c r="R37" s="163"/>
      <c r="S37" s="163"/>
      <c r="T37" s="164">
        <v>1.5</v>
      </c>
      <c r="U37" s="163">
        <f t="shared" si="20"/>
        <v>1.5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120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0.95" outlineLevel="1" x14ac:dyDescent="0.2">
      <c r="A38" s="154">
        <v>25</v>
      </c>
      <c r="B38" s="160" t="s">
        <v>171</v>
      </c>
      <c r="C38" s="193" t="s">
        <v>172</v>
      </c>
      <c r="D38" s="162" t="s">
        <v>146</v>
      </c>
      <c r="E38" s="168">
        <v>2</v>
      </c>
      <c r="F38" s="170"/>
      <c r="G38" s="171">
        <f t="shared" si="14"/>
        <v>0</v>
      </c>
      <c r="H38" s="170"/>
      <c r="I38" s="171">
        <f t="shared" si="15"/>
        <v>0</v>
      </c>
      <c r="J38" s="170"/>
      <c r="K38" s="171">
        <f t="shared" si="16"/>
        <v>0</v>
      </c>
      <c r="L38" s="171">
        <v>15</v>
      </c>
      <c r="M38" s="171">
        <f t="shared" si="17"/>
        <v>0</v>
      </c>
      <c r="N38" s="163">
        <v>1.72E-3</v>
      </c>
      <c r="O38" s="163">
        <f t="shared" si="18"/>
        <v>3.4399999999999999E-3</v>
      </c>
      <c r="P38" s="163">
        <v>0</v>
      </c>
      <c r="Q38" s="163">
        <f t="shared" si="19"/>
        <v>0</v>
      </c>
      <c r="R38" s="163"/>
      <c r="S38" s="163"/>
      <c r="T38" s="164">
        <v>0.47599999999999998</v>
      </c>
      <c r="U38" s="163">
        <f t="shared" si="20"/>
        <v>0.95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120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26</v>
      </c>
      <c r="B39" s="160" t="s">
        <v>173</v>
      </c>
      <c r="C39" s="193" t="s">
        <v>174</v>
      </c>
      <c r="D39" s="162" t="s">
        <v>166</v>
      </c>
      <c r="E39" s="168">
        <v>1</v>
      </c>
      <c r="F39" s="170"/>
      <c r="G39" s="171">
        <f t="shared" si="14"/>
        <v>0</v>
      </c>
      <c r="H39" s="170"/>
      <c r="I39" s="171">
        <f t="shared" si="15"/>
        <v>0</v>
      </c>
      <c r="J39" s="170"/>
      <c r="K39" s="171">
        <f t="shared" si="16"/>
        <v>0</v>
      </c>
      <c r="L39" s="171">
        <v>15</v>
      </c>
      <c r="M39" s="171">
        <f t="shared" si="17"/>
        <v>0</v>
      </c>
      <c r="N39" s="163">
        <v>1.5299999999999999E-3</v>
      </c>
      <c r="O39" s="163">
        <f t="shared" si="18"/>
        <v>1.5299999999999999E-3</v>
      </c>
      <c r="P39" s="163">
        <v>0</v>
      </c>
      <c r="Q39" s="163">
        <f t="shared" si="19"/>
        <v>0</v>
      </c>
      <c r="R39" s="163"/>
      <c r="S39" s="163"/>
      <c r="T39" s="164">
        <v>0.65500000000000003</v>
      </c>
      <c r="U39" s="163">
        <f t="shared" si="20"/>
        <v>0.66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120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27</v>
      </c>
      <c r="B40" s="160" t="s">
        <v>175</v>
      </c>
      <c r="C40" s="193" t="s">
        <v>176</v>
      </c>
      <c r="D40" s="162" t="s">
        <v>166</v>
      </c>
      <c r="E40" s="168">
        <v>1</v>
      </c>
      <c r="F40" s="170"/>
      <c r="G40" s="171">
        <f t="shared" si="14"/>
        <v>0</v>
      </c>
      <c r="H40" s="170"/>
      <c r="I40" s="171">
        <f t="shared" si="15"/>
        <v>0</v>
      </c>
      <c r="J40" s="170"/>
      <c r="K40" s="171">
        <f t="shared" si="16"/>
        <v>0</v>
      </c>
      <c r="L40" s="171">
        <v>15</v>
      </c>
      <c r="M40" s="171">
        <f t="shared" si="17"/>
        <v>0</v>
      </c>
      <c r="N40" s="163">
        <v>5.1999999999999995E-4</v>
      </c>
      <c r="O40" s="163">
        <f t="shared" si="18"/>
        <v>5.1999999999999995E-4</v>
      </c>
      <c r="P40" s="163">
        <v>0</v>
      </c>
      <c r="Q40" s="163">
        <f t="shared" si="19"/>
        <v>0</v>
      </c>
      <c r="R40" s="163"/>
      <c r="S40" s="163"/>
      <c r="T40" s="164">
        <v>2.6890000000000001</v>
      </c>
      <c r="U40" s="163">
        <f t="shared" si="20"/>
        <v>2.69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120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28</v>
      </c>
      <c r="B41" s="160" t="s">
        <v>177</v>
      </c>
      <c r="C41" s="193" t="s">
        <v>178</v>
      </c>
      <c r="D41" s="162" t="s">
        <v>151</v>
      </c>
      <c r="E41" s="168">
        <v>0.1716</v>
      </c>
      <c r="F41" s="170"/>
      <c r="G41" s="171">
        <f t="shared" si="14"/>
        <v>0</v>
      </c>
      <c r="H41" s="170"/>
      <c r="I41" s="171">
        <f t="shared" si="15"/>
        <v>0</v>
      </c>
      <c r="J41" s="170"/>
      <c r="K41" s="171">
        <f t="shared" si="16"/>
        <v>0</v>
      </c>
      <c r="L41" s="171">
        <v>15</v>
      </c>
      <c r="M41" s="171">
        <f t="shared" si="17"/>
        <v>0</v>
      </c>
      <c r="N41" s="163">
        <v>0</v>
      </c>
      <c r="O41" s="163">
        <f t="shared" si="18"/>
        <v>0</v>
      </c>
      <c r="P41" s="163">
        <v>0</v>
      </c>
      <c r="Q41" s="163">
        <f t="shared" si="19"/>
        <v>0</v>
      </c>
      <c r="R41" s="163"/>
      <c r="S41" s="163"/>
      <c r="T41" s="164">
        <v>1.629</v>
      </c>
      <c r="U41" s="163">
        <f t="shared" si="20"/>
        <v>0.28000000000000003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120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55" t="s">
        <v>115</v>
      </c>
      <c r="B42" s="161" t="s">
        <v>70</v>
      </c>
      <c r="C42" s="194" t="s">
        <v>71</v>
      </c>
      <c r="D42" s="165"/>
      <c r="E42" s="169"/>
      <c r="F42" s="172"/>
      <c r="G42" s="172">
        <f>SUMIF(AE43:AE45,"&lt;&gt;NOR",G43:G45)</f>
        <v>0</v>
      </c>
      <c r="H42" s="172"/>
      <c r="I42" s="172">
        <f>SUM(I43:I45)</f>
        <v>0</v>
      </c>
      <c r="J42" s="172"/>
      <c r="K42" s="172">
        <f>SUM(K43:K45)</f>
        <v>0</v>
      </c>
      <c r="L42" s="172"/>
      <c r="M42" s="172">
        <f>SUM(M43:M45)</f>
        <v>0</v>
      </c>
      <c r="N42" s="166"/>
      <c r="O42" s="166">
        <f>SUM(O43:O45)</f>
        <v>0</v>
      </c>
      <c r="P42" s="166"/>
      <c r="Q42" s="166">
        <f>SUM(Q43:Q45)</f>
        <v>1.6886699999999999</v>
      </c>
      <c r="R42" s="166"/>
      <c r="S42" s="166"/>
      <c r="T42" s="167"/>
      <c r="U42" s="166">
        <f>SUM(U43:U45)</f>
        <v>21.73</v>
      </c>
      <c r="AE42" t="s">
        <v>116</v>
      </c>
    </row>
    <row r="43" spans="1:60" outlineLevel="1" x14ac:dyDescent="0.2">
      <c r="A43" s="154">
        <v>29</v>
      </c>
      <c r="B43" s="160" t="s">
        <v>179</v>
      </c>
      <c r="C43" s="193" t="s">
        <v>180</v>
      </c>
      <c r="D43" s="162" t="s">
        <v>119</v>
      </c>
      <c r="E43" s="168">
        <v>48.247750000000003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15</v>
      </c>
      <c r="M43" s="171">
        <f>G43*(1+L43/100)</f>
        <v>0</v>
      </c>
      <c r="N43" s="163">
        <v>0</v>
      </c>
      <c r="O43" s="163">
        <f>ROUND(E43*N43,5)</f>
        <v>0</v>
      </c>
      <c r="P43" s="163">
        <v>3.5000000000000003E-2</v>
      </c>
      <c r="Q43" s="163">
        <f>ROUND(E43*P43,5)</f>
        <v>1.6886699999999999</v>
      </c>
      <c r="R43" s="163"/>
      <c r="S43" s="163"/>
      <c r="T43" s="164">
        <v>0.09</v>
      </c>
      <c r="U43" s="163">
        <f>ROUND(E43*T43,2)</f>
        <v>4.34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120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30</v>
      </c>
      <c r="B44" s="160" t="s">
        <v>181</v>
      </c>
      <c r="C44" s="193" t="s">
        <v>182</v>
      </c>
      <c r="D44" s="162" t="s">
        <v>119</v>
      </c>
      <c r="E44" s="168">
        <v>48.247750000000003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15</v>
      </c>
      <c r="M44" s="171">
        <f>G44*(1+L44/100)</f>
        <v>0</v>
      </c>
      <c r="N44" s="163">
        <v>0</v>
      </c>
      <c r="O44" s="163">
        <f>ROUND(E44*N44,5)</f>
        <v>0</v>
      </c>
      <c r="P44" s="163">
        <v>0</v>
      </c>
      <c r="Q44" s="163">
        <f>ROUND(E44*P44,5)</f>
        <v>0</v>
      </c>
      <c r="R44" s="163"/>
      <c r="S44" s="163"/>
      <c r="T44" s="164">
        <v>0.29899999999999999</v>
      </c>
      <c r="U44" s="163">
        <f>ROUND(E44*T44,2)</f>
        <v>14.43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120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31</v>
      </c>
      <c r="B45" s="160" t="s">
        <v>183</v>
      </c>
      <c r="C45" s="193" t="s">
        <v>184</v>
      </c>
      <c r="D45" s="162" t="s">
        <v>151</v>
      </c>
      <c r="E45" s="168">
        <v>1.6879999999999999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15</v>
      </c>
      <c r="M45" s="171">
        <f>G45*(1+L45/100)</f>
        <v>0</v>
      </c>
      <c r="N45" s="163">
        <v>0</v>
      </c>
      <c r="O45" s="163">
        <f>ROUND(E45*N45,5)</f>
        <v>0</v>
      </c>
      <c r="P45" s="163">
        <v>0</v>
      </c>
      <c r="Q45" s="163">
        <f>ROUND(E45*P45,5)</f>
        <v>0</v>
      </c>
      <c r="R45" s="163"/>
      <c r="S45" s="163"/>
      <c r="T45" s="164">
        <v>1.7509999999999999</v>
      </c>
      <c r="U45" s="163">
        <f>ROUND(E45*T45,2)</f>
        <v>2.96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120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55" t="s">
        <v>115</v>
      </c>
      <c r="B46" s="161" t="s">
        <v>72</v>
      </c>
      <c r="C46" s="194" t="s">
        <v>73</v>
      </c>
      <c r="D46" s="165"/>
      <c r="E46" s="169"/>
      <c r="F46" s="172"/>
      <c r="G46" s="172">
        <f>SUMIF(AE47:AE48,"&lt;&gt;NOR",G47:G48)</f>
        <v>0</v>
      </c>
      <c r="H46" s="172"/>
      <c r="I46" s="172">
        <f>SUM(I47:I48)</f>
        <v>0</v>
      </c>
      <c r="J46" s="172"/>
      <c r="K46" s="172">
        <f>SUM(K47:K48)</f>
        <v>0</v>
      </c>
      <c r="L46" s="172"/>
      <c r="M46" s="172">
        <f>SUM(M47:M48)</f>
        <v>0</v>
      </c>
      <c r="N46" s="166"/>
      <c r="O46" s="166">
        <f>SUM(O47:O48)</f>
        <v>1.1378600000000001</v>
      </c>
      <c r="P46" s="166"/>
      <c r="Q46" s="166">
        <f>SUM(Q47:Q48)</f>
        <v>0</v>
      </c>
      <c r="R46" s="166"/>
      <c r="S46" s="166"/>
      <c r="T46" s="167"/>
      <c r="U46" s="166">
        <f>SUM(U47:U48)</f>
        <v>26.83</v>
      </c>
      <c r="AE46" t="s">
        <v>116</v>
      </c>
    </row>
    <row r="47" spans="1:60" ht="20.95" outlineLevel="1" x14ac:dyDescent="0.2">
      <c r="A47" s="154">
        <v>32</v>
      </c>
      <c r="B47" s="160" t="s">
        <v>185</v>
      </c>
      <c r="C47" s="193" t="s">
        <v>186</v>
      </c>
      <c r="D47" s="162" t="s">
        <v>119</v>
      </c>
      <c r="E47" s="168">
        <v>108.78225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15</v>
      </c>
      <c r="M47" s="171">
        <f>G47*(1+L47/100)</f>
        <v>0</v>
      </c>
      <c r="N47" s="163">
        <v>1.0460000000000001E-2</v>
      </c>
      <c r="O47" s="163">
        <f>ROUND(E47*N47,5)</f>
        <v>1.1378600000000001</v>
      </c>
      <c r="P47" s="163">
        <v>0</v>
      </c>
      <c r="Q47" s="163">
        <f>ROUND(E47*P47,5)</f>
        <v>0</v>
      </c>
      <c r="R47" s="163"/>
      <c r="S47" s="163"/>
      <c r="T47" s="164">
        <v>0.23200000000000001</v>
      </c>
      <c r="U47" s="163">
        <f>ROUND(E47*T47,2)</f>
        <v>25.24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120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33</v>
      </c>
      <c r="B48" s="160" t="s">
        <v>187</v>
      </c>
      <c r="C48" s="193" t="s">
        <v>188</v>
      </c>
      <c r="D48" s="162" t="s">
        <v>151</v>
      </c>
      <c r="E48" s="168">
        <v>1.3786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15</v>
      </c>
      <c r="M48" s="171">
        <f>G48*(1+L48/100)</f>
        <v>0</v>
      </c>
      <c r="N48" s="163">
        <v>0</v>
      </c>
      <c r="O48" s="163">
        <f>ROUND(E48*N48,5)</f>
        <v>0</v>
      </c>
      <c r="P48" s="163">
        <v>0</v>
      </c>
      <c r="Q48" s="163">
        <f>ROUND(E48*P48,5)</f>
        <v>0</v>
      </c>
      <c r="R48" s="163"/>
      <c r="S48" s="163"/>
      <c r="T48" s="164">
        <v>1.1559999999999999</v>
      </c>
      <c r="U48" s="163">
        <f>ROUND(E48*T48,2)</f>
        <v>1.59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120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55" t="s">
        <v>115</v>
      </c>
      <c r="B49" s="161" t="s">
        <v>74</v>
      </c>
      <c r="C49" s="194" t="s">
        <v>75</v>
      </c>
      <c r="D49" s="165"/>
      <c r="E49" s="169"/>
      <c r="F49" s="172"/>
      <c r="G49" s="172">
        <f>SUMIF(AE50:AE53,"&lt;&gt;NOR",G50:G53)</f>
        <v>0</v>
      </c>
      <c r="H49" s="172"/>
      <c r="I49" s="172">
        <f>SUM(I50:I53)</f>
        <v>0</v>
      </c>
      <c r="J49" s="172"/>
      <c r="K49" s="172">
        <f>SUM(K50:K53)</f>
        <v>0</v>
      </c>
      <c r="L49" s="172"/>
      <c r="M49" s="172">
        <f>SUM(M50:M53)</f>
        <v>0</v>
      </c>
      <c r="N49" s="166"/>
      <c r="O49" s="166">
        <f>SUM(O50:O53)</f>
        <v>0</v>
      </c>
      <c r="P49" s="166"/>
      <c r="Q49" s="166">
        <f>SUM(Q50:Q53)</f>
        <v>0.2621</v>
      </c>
      <c r="R49" s="166"/>
      <c r="S49" s="166"/>
      <c r="T49" s="167"/>
      <c r="U49" s="166">
        <f>SUM(U50:U53)</f>
        <v>11.360000000000001</v>
      </c>
      <c r="AE49" t="s">
        <v>116</v>
      </c>
    </row>
    <row r="50" spans="1:60" outlineLevel="1" x14ac:dyDescent="0.2">
      <c r="A50" s="154">
        <v>34</v>
      </c>
      <c r="B50" s="160" t="s">
        <v>189</v>
      </c>
      <c r="C50" s="193" t="s">
        <v>190</v>
      </c>
      <c r="D50" s="162" t="s">
        <v>146</v>
      </c>
      <c r="E50" s="168">
        <v>1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15</v>
      </c>
      <c r="M50" s="171">
        <f>G50*(1+L50/100)</f>
        <v>0</v>
      </c>
      <c r="N50" s="163">
        <v>0</v>
      </c>
      <c r="O50" s="163">
        <f>ROUND(E50*N50,5)</f>
        <v>0</v>
      </c>
      <c r="P50" s="163">
        <v>0.17399999999999999</v>
      </c>
      <c r="Q50" s="163">
        <f>ROUND(E50*P50,5)</f>
        <v>0.17399999999999999</v>
      </c>
      <c r="R50" s="163"/>
      <c r="S50" s="163"/>
      <c r="T50" s="164">
        <v>0.95</v>
      </c>
      <c r="U50" s="163">
        <f>ROUND(E50*T50,2)</f>
        <v>0.95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120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35</v>
      </c>
      <c r="B51" s="160" t="s">
        <v>191</v>
      </c>
      <c r="C51" s="193" t="s">
        <v>192</v>
      </c>
      <c r="D51" s="162" t="s">
        <v>146</v>
      </c>
      <c r="E51" s="168">
        <v>1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15</v>
      </c>
      <c r="M51" s="171">
        <f>G51*(1+L51/100)</f>
        <v>0</v>
      </c>
      <c r="N51" s="163">
        <v>0</v>
      </c>
      <c r="O51" s="163">
        <f>ROUND(E51*N51,5)</f>
        <v>0</v>
      </c>
      <c r="P51" s="163">
        <v>8.8099999999999998E-2</v>
      </c>
      <c r="Q51" s="163">
        <f>ROUND(E51*P51,5)</f>
        <v>8.8099999999999998E-2</v>
      </c>
      <c r="R51" s="163"/>
      <c r="S51" s="163"/>
      <c r="T51" s="164">
        <v>0.39</v>
      </c>
      <c r="U51" s="163">
        <f>ROUND(E51*T51,2)</f>
        <v>0.39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120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36</v>
      </c>
      <c r="B52" s="160" t="s">
        <v>193</v>
      </c>
      <c r="C52" s="193" t="s">
        <v>194</v>
      </c>
      <c r="D52" s="162" t="s">
        <v>146</v>
      </c>
      <c r="E52" s="168">
        <v>1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15</v>
      </c>
      <c r="M52" s="171">
        <f>G52*(1+L52/100)</f>
        <v>0</v>
      </c>
      <c r="N52" s="163">
        <v>0</v>
      </c>
      <c r="O52" s="163">
        <f>ROUND(E52*N52,5)</f>
        <v>0</v>
      </c>
      <c r="P52" s="163">
        <v>0</v>
      </c>
      <c r="Q52" s="163">
        <f>ROUND(E52*P52,5)</f>
        <v>0</v>
      </c>
      <c r="R52" s="163"/>
      <c r="S52" s="163"/>
      <c r="T52" s="164">
        <v>9.3870000000000005</v>
      </c>
      <c r="U52" s="163">
        <f>ROUND(E52*T52,2)</f>
        <v>9.39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120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37</v>
      </c>
      <c r="B53" s="160" t="s">
        <v>195</v>
      </c>
      <c r="C53" s="193" t="s">
        <v>196</v>
      </c>
      <c r="D53" s="162" t="s">
        <v>151</v>
      </c>
      <c r="E53" s="168">
        <v>0.26200000000000001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15</v>
      </c>
      <c r="M53" s="171">
        <f>G53*(1+L53/100)</f>
        <v>0</v>
      </c>
      <c r="N53" s="163">
        <v>0</v>
      </c>
      <c r="O53" s="163">
        <f>ROUND(E53*N53,5)</f>
        <v>0</v>
      </c>
      <c r="P53" s="163">
        <v>0</v>
      </c>
      <c r="Q53" s="163">
        <f>ROUND(E53*P53,5)</f>
        <v>0</v>
      </c>
      <c r="R53" s="163"/>
      <c r="S53" s="163"/>
      <c r="T53" s="164">
        <v>2.4209999999999998</v>
      </c>
      <c r="U53" s="163">
        <f>ROUND(E53*T53,2)</f>
        <v>0.63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120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x14ac:dyDescent="0.2">
      <c r="A54" s="155" t="s">
        <v>115</v>
      </c>
      <c r="B54" s="161" t="s">
        <v>76</v>
      </c>
      <c r="C54" s="194" t="s">
        <v>77</v>
      </c>
      <c r="D54" s="165"/>
      <c r="E54" s="169"/>
      <c r="F54" s="172"/>
      <c r="G54" s="172">
        <f>SUMIF(AE55:AE57,"&lt;&gt;NOR",G55:G57)</f>
        <v>0</v>
      </c>
      <c r="H54" s="172"/>
      <c r="I54" s="172">
        <f>SUM(I55:I57)</f>
        <v>0</v>
      </c>
      <c r="J54" s="172"/>
      <c r="K54" s="172">
        <f>SUM(K55:K57)</f>
        <v>0</v>
      </c>
      <c r="L54" s="172"/>
      <c r="M54" s="172">
        <f>SUM(M55:M57)</f>
        <v>0</v>
      </c>
      <c r="N54" s="166"/>
      <c r="O54" s="166">
        <f>SUM(O55:O57)</f>
        <v>0</v>
      </c>
      <c r="P54" s="166"/>
      <c r="Q54" s="166">
        <f>SUM(Q55:Q57)</f>
        <v>1.23729</v>
      </c>
      <c r="R54" s="166"/>
      <c r="S54" s="166"/>
      <c r="T54" s="167"/>
      <c r="U54" s="166">
        <f>SUM(U55:U57)</f>
        <v>13.57</v>
      </c>
      <c r="AE54" t="s">
        <v>116</v>
      </c>
    </row>
    <row r="55" spans="1:60" outlineLevel="1" x14ac:dyDescent="0.2">
      <c r="A55" s="154">
        <v>38</v>
      </c>
      <c r="B55" s="160" t="s">
        <v>197</v>
      </c>
      <c r="C55" s="193" t="s">
        <v>198</v>
      </c>
      <c r="D55" s="162" t="s">
        <v>129</v>
      </c>
      <c r="E55" s="168">
        <v>31.1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15</v>
      </c>
      <c r="M55" s="171">
        <f>G55*(1+L55/100)</f>
        <v>0</v>
      </c>
      <c r="N55" s="163">
        <v>0</v>
      </c>
      <c r="O55" s="163">
        <f>ROUND(E55*N55,5)</f>
        <v>0</v>
      </c>
      <c r="P55" s="163">
        <v>1E-3</v>
      </c>
      <c r="Q55" s="163">
        <f>ROUND(E55*P55,5)</f>
        <v>3.1099999999999999E-2</v>
      </c>
      <c r="R55" s="163"/>
      <c r="S55" s="163"/>
      <c r="T55" s="164">
        <v>0.03</v>
      </c>
      <c r="U55" s="163">
        <f>ROUND(E55*T55,2)</f>
        <v>0.93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120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39</v>
      </c>
      <c r="B56" s="160" t="s">
        <v>199</v>
      </c>
      <c r="C56" s="193" t="s">
        <v>200</v>
      </c>
      <c r="D56" s="162" t="s">
        <v>119</v>
      </c>
      <c r="E56" s="168">
        <v>48.247750000000003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15</v>
      </c>
      <c r="M56" s="171">
        <f>G56*(1+L56/100)</f>
        <v>0</v>
      </c>
      <c r="N56" s="163">
        <v>0</v>
      </c>
      <c r="O56" s="163">
        <f>ROUND(E56*N56,5)</f>
        <v>0</v>
      </c>
      <c r="P56" s="163">
        <v>2.5000000000000001E-2</v>
      </c>
      <c r="Q56" s="163">
        <f>ROUND(E56*P56,5)</f>
        <v>1.2061900000000001</v>
      </c>
      <c r="R56" s="163"/>
      <c r="S56" s="163"/>
      <c r="T56" s="164">
        <v>0.2</v>
      </c>
      <c r="U56" s="163">
        <f>ROUND(E56*T56,2)</f>
        <v>9.65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120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40</v>
      </c>
      <c r="B57" s="160" t="s">
        <v>201</v>
      </c>
      <c r="C57" s="193" t="s">
        <v>202</v>
      </c>
      <c r="D57" s="162" t="s">
        <v>151</v>
      </c>
      <c r="E57" s="168">
        <v>1.2370000000000001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15</v>
      </c>
      <c r="M57" s="171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2.42</v>
      </c>
      <c r="U57" s="163">
        <f>ROUND(E57*T57,2)</f>
        <v>2.99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120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55" t="s">
        <v>115</v>
      </c>
      <c r="B58" s="161" t="s">
        <v>78</v>
      </c>
      <c r="C58" s="194" t="s">
        <v>79</v>
      </c>
      <c r="D58" s="165"/>
      <c r="E58" s="169"/>
      <c r="F58" s="172"/>
      <c r="G58" s="172">
        <f>SUMIF(AE59:AE63,"&lt;&gt;NOR",G59:G63)</f>
        <v>0</v>
      </c>
      <c r="H58" s="172"/>
      <c r="I58" s="172">
        <f>SUM(I59:I63)</f>
        <v>0</v>
      </c>
      <c r="J58" s="172"/>
      <c r="K58" s="172">
        <f>SUM(K59:K63)</f>
        <v>0</v>
      </c>
      <c r="L58" s="172"/>
      <c r="M58" s="172">
        <f>SUM(M59:M63)</f>
        <v>0</v>
      </c>
      <c r="N58" s="166"/>
      <c r="O58" s="166">
        <f>SUM(O59:O63)</f>
        <v>0.24767</v>
      </c>
      <c r="P58" s="166"/>
      <c r="Q58" s="166">
        <f>SUM(Q59:Q63)</f>
        <v>1.2290000000000001E-2</v>
      </c>
      <c r="R58" s="166"/>
      <c r="S58" s="166"/>
      <c r="T58" s="167"/>
      <c r="U58" s="166">
        <f>SUM(U59:U63)</f>
        <v>43.61</v>
      </c>
      <c r="AE58" t="s">
        <v>116</v>
      </c>
    </row>
    <row r="59" spans="1:60" outlineLevel="1" x14ac:dyDescent="0.2">
      <c r="A59" s="154">
        <v>41</v>
      </c>
      <c r="B59" s="160" t="s">
        <v>203</v>
      </c>
      <c r="C59" s="193" t="s">
        <v>204</v>
      </c>
      <c r="D59" s="162" t="s">
        <v>119</v>
      </c>
      <c r="E59" s="168">
        <v>12.28675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15</v>
      </c>
      <c r="M59" s="171">
        <f>G59*(1+L59/100)</f>
        <v>0</v>
      </c>
      <c r="N59" s="163">
        <v>0</v>
      </c>
      <c r="O59" s="163">
        <f>ROUND(E59*N59,5)</f>
        <v>0</v>
      </c>
      <c r="P59" s="163">
        <v>1E-3</v>
      </c>
      <c r="Q59" s="163">
        <f>ROUND(E59*P59,5)</f>
        <v>1.2290000000000001E-2</v>
      </c>
      <c r="R59" s="163"/>
      <c r="S59" s="163"/>
      <c r="T59" s="164">
        <v>0.105</v>
      </c>
      <c r="U59" s="163">
        <f>ROUND(E59*T59,2)</f>
        <v>1.29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120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42</v>
      </c>
      <c r="B60" s="160" t="s">
        <v>205</v>
      </c>
      <c r="C60" s="193" t="s">
        <v>206</v>
      </c>
      <c r="D60" s="162" t="s">
        <v>119</v>
      </c>
      <c r="E60" s="168">
        <v>60.534500000000001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15</v>
      </c>
      <c r="M60" s="171">
        <f>G60*(1+L60/100)</f>
        <v>0</v>
      </c>
      <c r="N60" s="163">
        <v>0</v>
      </c>
      <c r="O60" s="163">
        <f>ROUND(E60*N60,5)</f>
        <v>0</v>
      </c>
      <c r="P60" s="163">
        <v>0</v>
      </c>
      <c r="Q60" s="163">
        <f>ROUND(E60*P60,5)</f>
        <v>0</v>
      </c>
      <c r="R60" s="163"/>
      <c r="S60" s="163"/>
      <c r="T60" s="164">
        <v>0.14699999999999999</v>
      </c>
      <c r="U60" s="163">
        <f>ROUND(E60*T60,2)</f>
        <v>8.9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120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43</v>
      </c>
      <c r="B61" s="160" t="s">
        <v>207</v>
      </c>
      <c r="C61" s="193" t="s">
        <v>208</v>
      </c>
      <c r="D61" s="162" t="s">
        <v>129</v>
      </c>
      <c r="E61" s="168">
        <v>42.9039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15</v>
      </c>
      <c r="M61" s="171">
        <f>G61*(1+L61/100)</f>
        <v>0</v>
      </c>
      <c r="N61" s="163">
        <v>3.0000000000000001E-5</v>
      </c>
      <c r="O61" s="163">
        <f>ROUND(E61*N61,5)</f>
        <v>1.2899999999999999E-3</v>
      </c>
      <c r="P61" s="163">
        <v>0</v>
      </c>
      <c r="Q61" s="163">
        <f>ROUND(E61*P61,5)</f>
        <v>0</v>
      </c>
      <c r="R61" s="163"/>
      <c r="S61" s="163"/>
      <c r="T61" s="164">
        <v>0.13719999999999999</v>
      </c>
      <c r="U61" s="163">
        <f>ROUND(E61*T61,2)</f>
        <v>5.89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120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0.95" outlineLevel="1" x14ac:dyDescent="0.2">
      <c r="A62" s="154">
        <v>44</v>
      </c>
      <c r="B62" s="160" t="s">
        <v>209</v>
      </c>
      <c r="C62" s="193" t="s">
        <v>210</v>
      </c>
      <c r="D62" s="162" t="s">
        <v>119</v>
      </c>
      <c r="E62" s="168">
        <v>60.534500000000001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15</v>
      </c>
      <c r="M62" s="171">
        <f>G62*(1+L62/100)</f>
        <v>0</v>
      </c>
      <c r="N62" s="163">
        <v>4.0699999999999998E-3</v>
      </c>
      <c r="O62" s="163">
        <f>ROUND(E62*N62,5)</f>
        <v>0.24637999999999999</v>
      </c>
      <c r="P62" s="163">
        <v>0</v>
      </c>
      <c r="Q62" s="163">
        <f>ROUND(E62*P62,5)</f>
        <v>0</v>
      </c>
      <c r="R62" s="163"/>
      <c r="S62" s="163"/>
      <c r="T62" s="164">
        <v>0.45</v>
      </c>
      <c r="U62" s="163">
        <f>ROUND(E62*T62,2)</f>
        <v>27.24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120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45</v>
      </c>
      <c r="B63" s="160" t="s">
        <v>211</v>
      </c>
      <c r="C63" s="193" t="s">
        <v>212</v>
      </c>
      <c r="D63" s="162" t="s">
        <v>151</v>
      </c>
      <c r="E63" s="168">
        <v>0.26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15</v>
      </c>
      <c r="M63" s="171">
        <f>G63*(1+L63/100)</f>
        <v>0</v>
      </c>
      <c r="N63" s="163">
        <v>0</v>
      </c>
      <c r="O63" s="163">
        <f>ROUND(E63*N63,5)</f>
        <v>0</v>
      </c>
      <c r="P63" s="163">
        <v>0</v>
      </c>
      <c r="Q63" s="163">
        <f>ROUND(E63*P63,5)</f>
        <v>0</v>
      </c>
      <c r="R63" s="163"/>
      <c r="S63" s="163"/>
      <c r="T63" s="164">
        <v>1.1020000000000001</v>
      </c>
      <c r="U63" s="163">
        <f>ROUND(E63*T63,2)</f>
        <v>0.28999999999999998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120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55" t="s">
        <v>115</v>
      </c>
      <c r="B64" s="161" t="s">
        <v>80</v>
      </c>
      <c r="C64" s="194" t="s">
        <v>81</v>
      </c>
      <c r="D64" s="165"/>
      <c r="E64" s="169"/>
      <c r="F64" s="172"/>
      <c r="G64" s="172">
        <f>SUMIF(AE65:AE69,"&lt;&gt;NOR",G65:G69)</f>
        <v>0</v>
      </c>
      <c r="H64" s="172"/>
      <c r="I64" s="172">
        <f>SUM(I65:I69)</f>
        <v>0</v>
      </c>
      <c r="J64" s="172"/>
      <c r="K64" s="172">
        <f>SUM(K65:K69)</f>
        <v>0</v>
      </c>
      <c r="L64" s="172"/>
      <c r="M64" s="172">
        <f>SUM(M65:M69)</f>
        <v>0</v>
      </c>
      <c r="N64" s="166"/>
      <c r="O64" s="166">
        <f>SUM(O65:O69)</f>
        <v>9.2270000000000005E-2</v>
      </c>
      <c r="P64" s="166"/>
      <c r="Q64" s="166">
        <f>SUM(Q65:Q69)</f>
        <v>0</v>
      </c>
      <c r="R64" s="166"/>
      <c r="S64" s="166"/>
      <c r="T64" s="167"/>
      <c r="U64" s="166">
        <f>SUM(U65:U69)</f>
        <v>9.26</v>
      </c>
      <c r="AE64" t="s">
        <v>116</v>
      </c>
    </row>
    <row r="65" spans="1:60" outlineLevel="1" x14ac:dyDescent="0.2">
      <c r="A65" s="154">
        <v>46</v>
      </c>
      <c r="B65" s="160" t="s">
        <v>213</v>
      </c>
      <c r="C65" s="193" t="s">
        <v>214</v>
      </c>
      <c r="D65" s="162" t="s">
        <v>119</v>
      </c>
      <c r="E65" s="168">
        <v>6.18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15</v>
      </c>
      <c r="M65" s="171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63"/>
      <c r="S65" s="163"/>
      <c r="T65" s="164">
        <v>0.33</v>
      </c>
      <c r="U65" s="163">
        <f>ROUND(E65*T65,2)</f>
        <v>2.04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120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47</v>
      </c>
      <c r="B66" s="160" t="s">
        <v>215</v>
      </c>
      <c r="C66" s="193" t="s">
        <v>216</v>
      </c>
      <c r="D66" s="162" t="s">
        <v>119</v>
      </c>
      <c r="E66" s="168">
        <v>4.4850000000000003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15</v>
      </c>
      <c r="M66" s="171">
        <f>G66*(1+L66/100)</f>
        <v>0</v>
      </c>
      <c r="N66" s="163">
        <v>0</v>
      </c>
      <c r="O66" s="163">
        <f>ROUND(E66*N66,5)</f>
        <v>0</v>
      </c>
      <c r="P66" s="163">
        <v>0</v>
      </c>
      <c r="Q66" s="163">
        <f>ROUND(E66*P66,5)</f>
        <v>0</v>
      </c>
      <c r="R66" s="163"/>
      <c r="S66" s="163"/>
      <c r="T66" s="164">
        <v>1.58</v>
      </c>
      <c r="U66" s="163">
        <f>ROUND(E66*T66,2)</f>
        <v>7.09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120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48</v>
      </c>
      <c r="B67" s="160" t="s">
        <v>217</v>
      </c>
      <c r="C67" s="193" t="s">
        <v>218</v>
      </c>
      <c r="D67" s="162" t="s">
        <v>119</v>
      </c>
      <c r="E67" s="168">
        <v>4.9335000000000004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15</v>
      </c>
      <c r="M67" s="171">
        <f>G67*(1+L67/100)</f>
        <v>0</v>
      </c>
      <c r="N67" s="163">
        <v>1.8499999999999999E-2</v>
      </c>
      <c r="O67" s="163">
        <f>ROUND(E67*N67,5)</f>
        <v>9.1270000000000004E-2</v>
      </c>
      <c r="P67" s="163">
        <v>0</v>
      </c>
      <c r="Q67" s="163">
        <f>ROUND(E67*P67,5)</f>
        <v>0</v>
      </c>
      <c r="R67" s="163"/>
      <c r="S67" s="163"/>
      <c r="T67" s="164">
        <v>0</v>
      </c>
      <c r="U67" s="163">
        <f>ROUND(E67*T67,2)</f>
        <v>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219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49</v>
      </c>
      <c r="B68" s="160" t="s">
        <v>220</v>
      </c>
      <c r="C68" s="193" t="s">
        <v>221</v>
      </c>
      <c r="D68" s="162" t="s">
        <v>146</v>
      </c>
      <c r="E68" s="168">
        <v>1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15</v>
      </c>
      <c r="M68" s="171">
        <f>G68*(1+L68/100)</f>
        <v>0</v>
      </c>
      <c r="N68" s="163">
        <v>1E-3</v>
      </c>
      <c r="O68" s="163">
        <f>ROUND(E68*N68,5)</f>
        <v>1E-3</v>
      </c>
      <c r="P68" s="163">
        <v>0</v>
      </c>
      <c r="Q68" s="163">
        <f>ROUND(E68*P68,5)</f>
        <v>0</v>
      </c>
      <c r="R68" s="163"/>
      <c r="S68" s="163"/>
      <c r="T68" s="164">
        <v>0</v>
      </c>
      <c r="U68" s="163">
        <f>ROUND(E68*T68,2)</f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219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50</v>
      </c>
      <c r="B69" s="160" t="s">
        <v>222</v>
      </c>
      <c r="C69" s="193" t="s">
        <v>223</v>
      </c>
      <c r="D69" s="162" t="s">
        <v>151</v>
      </c>
      <c r="E69" s="168">
        <v>0.1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15</v>
      </c>
      <c r="M69" s="171">
        <f>G69*(1+L69/100)</f>
        <v>0</v>
      </c>
      <c r="N69" s="163">
        <v>0</v>
      </c>
      <c r="O69" s="163">
        <f>ROUND(E69*N69,5)</f>
        <v>0</v>
      </c>
      <c r="P69" s="163">
        <v>0</v>
      </c>
      <c r="Q69" s="163">
        <f>ROUND(E69*P69,5)</f>
        <v>0</v>
      </c>
      <c r="R69" s="163"/>
      <c r="S69" s="163"/>
      <c r="T69" s="164">
        <v>1.2649999999999999</v>
      </c>
      <c r="U69" s="163">
        <f>ROUND(E69*T69,2)</f>
        <v>0.13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120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55" t="s">
        <v>115</v>
      </c>
      <c r="B70" s="161" t="s">
        <v>82</v>
      </c>
      <c r="C70" s="194" t="s">
        <v>83</v>
      </c>
      <c r="D70" s="165"/>
      <c r="E70" s="169"/>
      <c r="F70" s="172"/>
      <c r="G70" s="172">
        <f>SUMIF(AE71:AE71,"&lt;&gt;NOR",G71:G71)</f>
        <v>0</v>
      </c>
      <c r="H70" s="172"/>
      <c r="I70" s="172">
        <f>SUM(I71:I71)</f>
        <v>0</v>
      </c>
      <c r="J70" s="172"/>
      <c r="K70" s="172">
        <f>SUM(K71:K71)</f>
        <v>0</v>
      </c>
      <c r="L70" s="172"/>
      <c r="M70" s="172">
        <f>SUM(M71:M71)</f>
        <v>0</v>
      </c>
      <c r="N70" s="166"/>
      <c r="O70" s="166">
        <f>SUM(O71:O71)</f>
        <v>4.2700000000000004E-3</v>
      </c>
      <c r="P70" s="166"/>
      <c r="Q70" s="166">
        <f>SUM(Q71:Q71)</f>
        <v>0</v>
      </c>
      <c r="R70" s="166"/>
      <c r="S70" s="166"/>
      <c r="T70" s="167"/>
      <c r="U70" s="166">
        <f>SUM(U71:U71)</f>
        <v>6.15</v>
      </c>
      <c r="AE70" t="s">
        <v>116</v>
      </c>
    </row>
    <row r="71" spans="1:60" outlineLevel="1" x14ac:dyDescent="0.2">
      <c r="A71" s="154">
        <v>51</v>
      </c>
      <c r="B71" s="160" t="s">
        <v>224</v>
      </c>
      <c r="C71" s="193" t="s">
        <v>225</v>
      </c>
      <c r="D71" s="162" t="s">
        <v>119</v>
      </c>
      <c r="E71" s="168">
        <v>14.234999999999999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15</v>
      </c>
      <c r="M71" s="171">
        <f>G71*(1+L71/100)</f>
        <v>0</v>
      </c>
      <c r="N71" s="163">
        <v>2.9999999999999997E-4</v>
      </c>
      <c r="O71" s="163">
        <f>ROUND(E71*N71,5)</f>
        <v>4.2700000000000004E-3</v>
      </c>
      <c r="P71" s="163">
        <v>0</v>
      </c>
      <c r="Q71" s="163">
        <f>ROUND(E71*P71,5)</f>
        <v>0</v>
      </c>
      <c r="R71" s="163"/>
      <c r="S71" s="163"/>
      <c r="T71" s="164">
        <v>0.432</v>
      </c>
      <c r="U71" s="163">
        <f>ROUND(E71*T71,2)</f>
        <v>6.15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120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55" t="s">
        <v>115</v>
      </c>
      <c r="B72" s="161" t="s">
        <v>84</v>
      </c>
      <c r="C72" s="194" t="s">
        <v>85</v>
      </c>
      <c r="D72" s="165"/>
      <c r="E72" s="169"/>
      <c r="F72" s="172"/>
      <c r="G72" s="172">
        <f>SUMIF(AE73:AE73,"&lt;&gt;NOR",G73:G73)</f>
        <v>0</v>
      </c>
      <c r="H72" s="172"/>
      <c r="I72" s="172">
        <f>SUM(I73:I73)</f>
        <v>0</v>
      </c>
      <c r="J72" s="172"/>
      <c r="K72" s="172">
        <f>SUM(K73:K73)</f>
        <v>0</v>
      </c>
      <c r="L72" s="172"/>
      <c r="M72" s="172">
        <f>SUM(M73:M73)</f>
        <v>0</v>
      </c>
      <c r="N72" s="166"/>
      <c r="O72" s="166">
        <f>SUM(O73:O73)</f>
        <v>4.0140000000000002E-2</v>
      </c>
      <c r="P72" s="166"/>
      <c r="Q72" s="166">
        <f>SUM(Q73:Q73)</f>
        <v>0</v>
      </c>
      <c r="R72" s="166"/>
      <c r="S72" s="166"/>
      <c r="T72" s="167"/>
      <c r="U72" s="166">
        <f>SUM(U73:U73)</f>
        <v>21.4</v>
      </c>
      <c r="AE72" t="s">
        <v>116</v>
      </c>
    </row>
    <row r="73" spans="1:60" outlineLevel="1" x14ac:dyDescent="0.2">
      <c r="A73" s="154">
        <v>52</v>
      </c>
      <c r="B73" s="160" t="s">
        <v>226</v>
      </c>
      <c r="C73" s="193" t="s">
        <v>227</v>
      </c>
      <c r="D73" s="162" t="s">
        <v>119</v>
      </c>
      <c r="E73" s="168">
        <v>200.68119999999999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15</v>
      </c>
      <c r="M73" s="171">
        <f>G73*(1+L73/100)</f>
        <v>0</v>
      </c>
      <c r="N73" s="163">
        <v>2.0000000000000001E-4</v>
      </c>
      <c r="O73" s="163">
        <f>ROUND(E73*N73,5)</f>
        <v>4.0140000000000002E-2</v>
      </c>
      <c r="P73" s="163">
        <v>0</v>
      </c>
      <c r="Q73" s="163">
        <f>ROUND(E73*P73,5)</f>
        <v>0</v>
      </c>
      <c r="R73" s="163"/>
      <c r="S73" s="163"/>
      <c r="T73" s="164">
        <v>0.10664999999999999</v>
      </c>
      <c r="U73" s="163">
        <f>ROUND(E73*T73,2)</f>
        <v>21.4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120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55" t="s">
        <v>115</v>
      </c>
      <c r="B74" s="161" t="s">
        <v>86</v>
      </c>
      <c r="C74" s="194" t="s">
        <v>87</v>
      </c>
      <c r="D74" s="165"/>
      <c r="E74" s="169"/>
      <c r="F74" s="172"/>
      <c r="G74" s="172">
        <f>SUMIF(AE75:AE77,"&lt;&gt;NOR",G75:G77)</f>
        <v>0</v>
      </c>
      <c r="H74" s="172"/>
      <c r="I74" s="172">
        <f>SUM(I75:I77)</f>
        <v>0</v>
      </c>
      <c r="J74" s="172"/>
      <c r="K74" s="172">
        <f>SUM(K75:K77)</f>
        <v>0</v>
      </c>
      <c r="L74" s="172"/>
      <c r="M74" s="172">
        <f>SUM(M75:M77)</f>
        <v>0</v>
      </c>
      <c r="N74" s="166"/>
      <c r="O74" s="166">
        <f>SUM(O75:O77)</f>
        <v>0</v>
      </c>
      <c r="P74" s="166"/>
      <c r="Q74" s="166">
        <f>SUM(Q75:Q77)</f>
        <v>0</v>
      </c>
      <c r="R74" s="166"/>
      <c r="S74" s="166"/>
      <c r="T74" s="167"/>
      <c r="U74" s="166">
        <f>SUM(U75:U77)</f>
        <v>1.74</v>
      </c>
      <c r="AE74" t="s">
        <v>116</v>
      </c>
    </row>
    <row r="75" spans="1:60" outlineLevel="1" x14ac:dyDescent="0.2">
      <c r="A75" s="154">
        <v>53</v>
      </c>
      <c r="B75" s="160" t="s">
        <v>228</v>
      </c>
      <c r="C75" s="193" t="s">
        <v>229</v>
      </c>
      <c r="D75" s="162" t="s">
        <v>230</v>
      </c>
      <c r="E75" s="168">
        <v>1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15</v>
      </c>
      <c r="M75" s="171">
        <f>G75*(1+L75/100)</f>
        <v>0</v>
      </c>
      <c r="N75" s="163">
        <v>0</v>
      </c>
      <c r="O75" s="163">
        <f>ROUND(E75*N75,5)</f>
        <v>0</v>
      </c>
      <c r="P75" s="163">
        <v>0</v>
      </c>
      <c r="Q75" s="163">
        <f>ROUND(E75*P75,5)</f>
        <v>0</v>
      </c>
      <c r="R75" s="163"/>
      <c r="S75" s="163"/>
      <c r="T75" s="164">
        <v>1</v>
      </c>
      <c r="U75" s="163">
        <f>ROUND(E75*T75,2)</f>
        <v>1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120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54</v>
      </c>
      <c r="B76" s="160" t="s">
        <v>231</v>
      </c>
      <c r="C76" s="193" t="s">
        <v>243</v>
      </c>
      <c r="D76" s="162" t="s">
        <v>166</v>
      </c>
      <c r="E76" s="168">
        <v>1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15</v>
      </c>
      <c r="M76" s="171">
        <f>G76*(1+L76/100)</f>
        <v>0</v>
      </c>
      <c r="N76" s="163">
        <v>0</v>
      </c>
      <c r="O76" s="163">
        <f>ROUND(E76*N76,5)</f>
        <v>0</v>
      </c>
      <c r="P76" s="163">
        <v>0</v>
      </c>
      <c r="Q76" s="163">
        <f>ROUND(E76*P76,5)</f>
        <v>0</v>
      </c>
      <c r="R76" s="163"/>
      <c r="S76" s="163"/>
      <c r="T76" s="164">
        <v>0.30567</v>
      </c>
      <c r="U76" s="163">
        <f>ROUND(E76*T76,2)</f>
        <v>0.31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120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55</v>
      </c>
      <c r="B77" s="160" t="s">
        <v>231</v>
      </c>
      <c r="C77" s="193" t="s">
        <v>232</v>
      </c>
      <c r="D77" s="162" t="s">
        <v>233</v>
      </c>
      <c r="E77" s="168">
        <v>1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15</v>
      </c>
      <c r="M77" s="171">
        <f>G77*(1+L77/100)</f>
        <v>0</v>
      </c>
      <c r="N77" s="163">
        <v>0</v>
      </c>
      <c r="O77" s="163">
        <f>ROUND(E77*N77,5)</f>
        <v>0</v>
      </c>
      <c r="P77" s="163">
        <v>0</v>
      </c>
      <c r="Q77" s="163">
        <f>ROUND(E77*P77,5)</f>
        <v>0</v>
      </c>
      <c r="R77" s="163"/>
      <c r="S77" s="163"/>
      <c r="T77" s="164">
        <v>0.42599999999999999</v>
      </c>
      <c r="U77" s="163">
        <f>ROUND(E77*T77,2)</f>
        <v>0.43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120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55" t="s">
        <v>115</v>
      </c>
      <c r="B78" s="161" t="s">
        <v>88</v>
      </c>
      <c r="C78" s="194" t="s">
        <v>26</v>
      </c>
      <c r="D78" s="165"/>
      <c r="E78" s="169"/>
      <c r="F78" s="172"/>
      <c r="G78" s="172">
        <f>SUMIF(AE79:AE80,"&lt;&gt;NOR",G79:G80)</f>
        <v>0</v>
      </c>
      <c r="H78" s="172"/>
      <c r="I78" s="172">
        <f>SUM(I79:I80)</f>
        <v>0</v>
      </c>
      <c r="J78" s="172"/>
      <c r="K78" s="172">
        <f>SUM(K79:K80)</f>
        <v>0</v>
      </c>
      <c r="L78" s="172"/>
      <c r="M78" s="172">
        <f>SUM(M79:M80)</f>
        <v>0</v>
      </c>
      <c r="N78" s="166"/>
      <c r="O78" s="166">
        <f>SUM(O79:O80)</f>
        <v>0</v>
      </c>
      <c r="P78" s="166"/>
      <c r="Q78" s="166">
        <f>SUM(Q79:Q80)</f>
        <v>0</v>
      </c>
      <c r="R78" s="166"/>
      <c r="S78" s="166"/>
      <c r="T78" s="167"/>
      <c r="U78" s="166">
        <f>SUM(U79:U80)</f>
        <v>0</v>
      </c>
      <c r="AE78" t="s">
        <v>116</v>
      </c>
    </row>
    <row r="79" spans="1:60" outlineLevel="1" x14ac:dyDescent="0.2">
      <c r="A79" s="154">
        <v>56</v>
      </c>
      <c r="B79" s="160" t="s">
        <v>234</v>
      </c>
      <c r="C79" s="193" t="s">
        <v>235</v>
      </c>
      <c r="D79" s="162" t="s">
        <v>236</v>
      </c>
      <c r="E79" s="168">
        <v>1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15</v>
      </c>
      <c r="M79" s="171">
        <f>G79*(1+L79/100)</f>
        <v>0</v>
      </c>
      <c r="N79" s="163">
        <v>0</v>
      </c>
      <c r="O79" s="163">
        <f>ROUND(E79*N79,5)</f>
        <v>0</v>
      </c>
      <c r="P79" s="163">
        <v>0</v>
      </c>
      <c r="Q79" s="163">
        <f>ROUND(E79*P79,5)</f>
        <v>0</v>
      </c>
      <c r="R79" s="163"/>
      <c r="S79" s="163"/>
      <c r="T79" s="164">
        <v>0</v>
      </c>
      <c r="U79" s="163">
        <f>ROUND(E79*T79,2)</f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237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81">
        <v>57</v>
      </c>
      <c r="B80" s="182" t="s">
        <v>234</v>
      </c>
      <c r="C80" s="195" t="s">
        <v>238</v>
      </c>
      <c r="D80" s="183" t="s">
        <v>236</v>
      </c>
      <c r="E80" s="184">
        <v>1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15</v>
      </c>
      <c r="M80" s="186">
        <f>G80*(1+L80/100)</f>
        <v>0</v>
      </c>
      <c r="N80" s="187">
        <v>0</v>
      </c>
      <c r="O80" s="187">
        <f>ROUND(E80*N80,5)</f>
        <v>0</v>
      </c>
      <c r="P80" s="187">
        <v>0</v>
      </c>
      <c r="Q80" s="187">
        <f>ROUND(E80*P80,5)</f>
        <v>0</v>
      </c>
      <c r="R80" s="187"/>
      <c r="S80" s="187"/>
      <c r="T80" s="188">
        <v>0</v>
      </c>
      <c r="U80" s="187">
        <f>ROUND(E80*T80,2)</f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237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31" x14ac:dyDescent="0.2">
      <c r="A81" s="6"/>
      <c r="B81" s="7" t="s">
        <v>239</v>
      </c>
      <c r="C81" s="196" t="s">
        <v>239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AC81">
        <v>15</v>
      </c>
      <c r="AD81">
        <v>21</v>
      </c>
    </row>
    <row r="82" spans="1:31" ht="13.1" x14ac:dyDescent="0.2">
      <c r="A82" s="189"/>
      <c r="B82" s="190">
        <v>26</v>
      </c>
      <c r="C82" s="197" t="s">
        <v>239</v>
      </c>
      <c r="D82" s="191"/>
      <c r="E82" s="191"/>
      <c r="F82" s="191"/>
      <c r="G82" s="192">
        <f>G8+G15+G19+G23+G32+G34+G42+G46+G49+G54+G58+G64+G70+G72+G74+G78</f>
        <v>0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AC82">
        <f>SUMIF(L7:L80,AC81,G7:G80)</f>
        <v>0</v>
      </c>
      <c r="AD82">
        <f>SUMIF(L7:L80,AD81,G7:G80)</f>
        <v>0</v>
      </c>
      <c r="AE82" t="s">
        <v>240</v>
      </c>
    </row>
    <row r="83" spans="1:31" x14ac:dyDescent="0.2">
      <c r="A83" s="6"/>
      <c r="B83" s="7" t="s">
        <v>239</v>
      </c>
      <c r="C83" s="196" t="s">
        <v>239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6"/>
      <c r="B84" s="7" t="s">
        <v>239</v>
      </c>
      <c r="C84" s="196" t="s">
        <v>239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A85" s="258">
        <v>33</v>
      </c>
      <c r="B85" s="258"/>
      <c r="C85" s="25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">
      <c r="A86" s="260"/>
      <c r="B86" s="261"/>
      <c r="C86" s="262"/>
      <c r="D86" s="261"/>
      <c r="E86" s="261"/>
      <c r="F86" s="261"/>
      <c r="G86" s="263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E86" t="s">
        <v>241</v>
      </c>
    </row>
    <row r="87" spans="1:31" x14ac:dyDescent="0.2">
      <c r="A87" s="264"/>
      <c r="B87" s="265"/>
      <c r="C87" s="266"/>
      <c r="D87" s="265"/>
      <c r="E87" s="265"/>
      <c r="F87" s="265"/>
      <c r="G87" s="26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31" x14ac:dyDescent="0.2">
      <c r="A88" s="264"/>
      <c r="B88" s="265"/>
      <c r="C88" s="266"/>
      <c r="D88" s="265"/>
      <c r="E88" s="265"/>
      <c r="F88" s="265"/>
      <c r="G88" s="26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31" x14ac:dyDescent="0.2">
      <c r="A89" s="264"/>
      <c r="B89" s="265"/>
      <c r="C89" s="266"/>
      <c r="D89" s="265"/>
      <c r="E89" s="265"/>
      <c r="F89" s="265"/>
      <c r="G89" s="26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31" x14ac:dyDescent="0.2">
      <c r="A90" s="268"/>
      <c r="B90" s="269"/>
      <c r="C90" s="270"/>
      <c r="D90" s="269"/>
      <c r="E90" s="269"/>
      <c r="F90" s="269"/>
      <c r="G90" s="27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31" x14ac:dyDescent="0.2">
      <c r="A91" s="6"/>
      <c r="B91" s="7" t="s">
        <v>239</v>
      </c>
      <c r="C91" s="196" t="s">
        <v>239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31" x14ac:dyDescent="0.2">
      <c r="C92" s="198"/>
      <c r="AE92" t="s">
        <v>242</v>
      </c>
    </row>
  </sheetData>
  <mergeCells count="6">
    <mergeCell ref="A86:G90"/>
    <mergeCell ref="A1:G1"/>
    <mergeCell ref="C2:G2"/>
    <mergeCell ref="C3:G3"/>
    <mergeCell ref="C4:G4"/>
    <mergeCell ref="A85:C8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2021-05-27T08:50:18Z</dcterms:modified>
</cp:coreProperties>
</file>