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Cdata\users\hana.novotna\Dokumenty\PRACOVNÍ\STAVBY\VÝTAHY\Zelný trh 21, výtah\KONTROLNÍ\"/>
    </mc:Choice>
  </mc:AlternateContent>
  <bookViews>
    <workbookView xWindow="28680" yWindow="-120" windowWidth="29040" windowHeight="15840" activeTab="4"/>
  </bookViews>
  <sheets>
    <sheet name="Pokyny pro vyplnění" sheetId="11" r:id="rId1"/>
    <sheet name="Stavba" sheetId="1" r:id="rId2"/>
    <sheet name="VzorPolozky" sheetId="10" state="hidden" r:id="rId3"/>
    <sheet name="00 00 Naklady" sheetId="12" r:id="rId4"/>
    <sheet name="01 0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 Naklady'!$1:$7</definedName>
    <definedName name="_xlnm.Print_Titles" localSheetId="4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 Naklady'!$A$1:$X$24</definedName>
    <definedName name="_xlnm.Print_Area" localSheetId="4">'01 01 Pol'!$A$1:$X$101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5" i="1" l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G44" i="1"/>
  <c r="F44" i="1"/>
  <c r="G43" i="1"/>
  <c r="F43" i="1"/>
  <c r="G41" i="1"/>
  <c r="F41" i="1"/>
  <c r="G40" i="1"/>
  <c r="F40" i="1"/>
  <c r="G39" i="1"/>
  <c r="F39" i="1"/>
  <c r="G100" i="13"/>
  <c r="BA94" i="13"/>
  <c r="BA92" i="13"/>
  <c r="G8" i="13"/>
  <c r="I8" i="13"/>
  <c r="M8" i="13"/>
  <c r="O8" i="13"/>
  <c r="Q8" i="13"/>
  <c r="G9" i="13"/>
  <c r="I9" i="13"/>
  <c r="K9" i="13"/>
  <c r="K8" i="13" s="1"/>
  <c r="M9" i="13"/>
  <c r="O9" i="13"/>
  <c r="Q9" i="13"/>
  <c r="V9" i="13"/>
  <c r="V8" i="13" s="1"/>
  <c r="Q10" i="13"/>
  <c r="V10" i="13"/>
  <c r="G11" i="13"/>
  <c r="G10" i="13" s="1"/>
  <c r="I11" i="13"/>
  <c r="I10" i="13" s="1"/>
  <c r="K11" i="13"/>
  <c r="O11" i="13"/>
  <c r="O10" i="13" s="1"/>
  <c r="Q11" i="13"/>
  <c r="V11" i="13"/>
  <c r="G15" i="13"/>
  <c r="M15" i="13" s="1"/>
  <c r="I15" i="13"/>
  <c r="K15" i="13"/>
  <c r="O15" i="13"/>
  <c r="Q15" i="13"/>
  <c r="V15" i="13"/>
  <c r="G18" i="13"/>
  <c r="M18" i="13" s="1"/>
  <c r="I18" i="13"/>
  <c r="K18" i="13"/>
  <c r="K10" i="13" s="1"/>
  <c r="O18" i="13"/>
  <c r="Q18" i="13"/>
  <c r="V18" i="13"/>
  <c r="G20" i="13"/>
  <c r="I20" i="13"/>
  <c r="K20" i="13"/>
  <c r="M20" i="13"/>
  <c r="O20" i="13"/>
  <c r="Q20" i="13"/>
  <c r="V20" i="13"/>
  <c r="G22" i="13"/>
  <c r="M22" i="13"/>
  <c r="O22" i="13"/>
  <c r="G23" i="13"/>
  <c r="I23" i="13"/>
  <c r="I22" i="13" s="1"/>
  <c r="K23" i="13"/>
  <c r="M23" i="13"/>
  <c r="O23" i="13"/>
  <c r="Q23" i="13"/>
  <c r="Q22" i="13" s="1"/>
  <c r="V23" i="13"/>
  <c r="V22" i="13" s="1"/>
  <c r="G25" i="13"/>
  <c r="I25" i="13"/>
  <c r="K25" i="13"/>
  <c r="K22" i="13" s="1"/>
  <c r="M25" i="13"/>
  <c r="O25" i="13"/>
  <c r="Q25" i="13"/>
  <c r="V25" i="13"/>
  <c r="Q28" i="13"/>
  <c r="V28" i="13"/>
  <c r="G29" i="13"/>
  <c r="G28" i="13" s="1"/>
  <c r="I29" i="13"/>
  <c r="I28" i="13" s="1"/>
  <c r="K29" i="13"/>
  <c r="O29" i="13"/>
  <c r="O28" i="13" s="1"/>
  <c r="Q29" i="13"/>
  <c r="V29" i="13"/>
  <c r="G31" i="13"/>
  <c r="M31" i="13" s="1"/>
  <c r="I31" i="13"/>
  <c r="K31" i="13"/>
  <c r="O31" i="13"/>
  <c r="Q31" i="13"/>
  <c r="V31" i="13"/>
  <c r="G34" i="13"/>
  <c r="M34" i="13" s="1"/>
  <c r="I34" i="13"/>
  <c r="K34" i="13"/>
  <c r="K28" i="13" s="1"/>
  <c r="O34" i="13"/>
  <c r="Q34" i="13"/>
  <c r="V34" i="13"/>
  <c r="G36" i="13"/>
  <c r="I36" i="13"/>
  <c r="K36" i="13"/>
  <c r="M36" i="13"/>
  <c r="O36" i="13"/>
  <c r="Q36" i="13"/>
  <c r="V36" i="13"/>
  <c r="G38" i="13"/>
  <c r="K38" i="13"/>
  <c r="M38" i="13"/>
  <c r="O38" i="13"/>
  <c r="G39" i="13"/>
  <c r="I39" i="13"/>
  <c r="I38" i="13" s="1"/>
  <c r="K39" i="13"/>
  <c r="M39" i="13"/>
  <c r="O39" i="13"/>
  <c r="Q39" i="13"/>
  <c r="Q38" i="13" s="1"/>
  <c r="V39" i="13"/>
  <c r="V38" i="13" s="1"/>
  <c r="G42" i="13"/>
  <c r="I42" i="13"/>
  <c r="K42" i="13"/>
  <c r="M42" i="13"/>
  <c r="O42" i="13"/>
  <c r="Q42" i="13"/>
  <c r="V42" i="13"/>
  <c r="V43" i="13"/>
  <c r="G44" i="13"/>
  <c r="G43" i="13" s="1"/>
  <c r="I44" i="13"/>
  <c r="I43" i="13" s="1"/>
  <c r="K44" i="13"/>
  <c r="O44" i="13"/>
  <c r="O43" i="13" s="1"/>
  <c r="Q44" i="13"/>
  <c r="V44" i="13"/>
  <c r="G47" i="13"/>
  <c r="M47" i="13" s="1"/>
  <c r="I47" i="13"/>
  <c r="K47" i="13"/>
  <c r="O47" i="13"/>
  <c r="Q47" i="13"/>
  <c r="V47" i="13"/>
  <c r="G49" i="13"/>
  <c r="M49" i="13" s="1"/>
  <c r="I49" i="13"/>
  <c r="K49" i="13"/>
  <c r="K43" i="13" s="1"/>
  <c r="O49" i="13"/>
  <c r="Q49" i="13"/>
  <c r="V49" i="13"/>
  <c r="G51" i="13"/>
  <c r="I51" i="13"/>
  <c r="K51" i="13"/>
  <c r="M51" i="13"/>
  <c r="O51" i="13"/>
  <c r="Q51" i="13"/>
  <c r="V51" i="13"/>
  <c r="G53" i="13"/>
  <c r="I53" i="13"/>
  <c r="K53" i="13"/>
  <c r="M53" i="13"/>
  <c r="O53" i="13"/>
  <c r="Q53" i="13"/>
  <c r="V53" i="13"/>
  <c r="G55" i="13"/>
  <c r="I55" i="13"/>
  <c r="K55" i="13"/>
  <c r="M55" i="13"/>
  <c r="O55" i="13"/>
  <c r="Q55" i="13"/>
  <c r="Q43" i="13" s="1"/>
  <c r="V55" i="13"/>
  <c r="G57" i="13"/>
  <c r="I57" i="13"/>
  <c r="K57" i="13"/>
  <c r="O57" i="13"/>
  <c r="Q57" i="13"/>
  <c r="V57" i="13"/>
  <c r="G58" i="13"/>
  <c r="I58" i="13"/>
  <c r="K58" i="13"/>
  <c r="M58" i="13"/>
  <c r="M57" i="13" s="1"/>
  <c r="O58" i="13"/>
  <c r="Q58" i="13"/>
  <c r="V58" i="13"/>
  <c r="G60" i="13"/>
  <c r="K60" i="13"/>
  <c r="O60" i="13"/>
  <c r="V60" i="13"/>
  <c r="G61" i="13"/>
  <c r="M61" i="13" s="1"/>
  <c r="M60" i="13" s="1"/>
  <c r="I61" i="13"/>
  <c r="I60" i="13" s="1"/>
  <c r="K61" i="13"/>
  <c r="O61" i="13"/>
  <c r="Q61" i="13"/>
  <c r="Q60" i="13" s="1"/>
  <c r="V61" i="13"/>
  <c r="G63" i="13"/>
  <c r="I63" i="13"/>
  <c r="K63" i="13"/>
  <c r="Q63" i="13"/>
  <c r="V63" i="13"/>
  <c r="G64" i="13"/>
  <c r="I64" i="13"/>
  <c r="K64" i="13"/>
  <c r="M64" i="13"/>
  <c r="M63" i="13" s="1"/>
  <c r="O64" i="13"/>
  <c r="Q64" i="13"/>
  <c r="V64" i="13"/>
  <c r="G70" i="13"/>
  <c r="I70" i="13"/>
  <c r="K70" i="13"/>
  <c r="M70" i="13"/>
  <c r="O70" i="13"/>
  <c r="O63" i="13" s="1"/>
  <c r="Q70" i="13"/>
  <c r="V70" i="13"/>
  <c r="G71" i="13"/>
  <c r="I71" i="13"/>
  <c r="M71" i="13"/>
  <c r="O71" i="13"/>
  <c r="Q71" i="13"/>
  <c r="G72" i="13"/>
  <c r="I72" i="13"/>
  <c r="K72" i="13"/>
  <c r="K71" i="13" s="1"/>
  <c r="M72" i="13"/>
  <c r="O72" i="13"/>
  <c r="Q72" i="13"/>
  <c r="V72" i="13"/>
  <c r="V71" i="13" s="1"/>
  <c r="Q73" i="13"/>
  <c r="V73" i="13"/>
  <c r="G74" i="13"/>
  <c r="G73" i="13" s="1"/>
  <c r="I74" i="13"/>
  <c r="K74" i="13"/>
  <c r="O74" i="13"/>
  <c r="O73" i="13" s="1"/>
  <c r="Q74" i="13"/>
  <c r="V74" i="13"/>
  <c r="G75" i="13"/>
  <c r="M75" i="13" s="1"/>
  <c r="I75" i="13"/>
  <c r="I73" i="13" s="1"/>
  <c r="K75" i="13"/>
  <c r="O75" i="13"/>
  <c r="Q75" i="13"/>
  <c r="V75" i="13"/>
  <c r="G76" i="13"/>
  <c r="M76" i="13" s="1"/>
  <c r="I76" i="13"/>
  <c r="K76" i="13"/>
  <c r="K73" i="13" s="1"/>
  <c r="O76" i="13"/>
  <c r="Q76" i="13"/>
  <c r="V76" i="13"/>
  <c r="G83" i="13"/>
  <c r="I83" i="13"/>
  <c r="K83" i="13"/>
  <c r="M83" i="13"/>
  <c r="O83" i="13"/>
  <c r="Q83" i="13"/>
  <c r="V83" i="13"/>
  <c r="O89" i="13"/>
  <c r="G90" i="13"/>
  <c r="I90" i="13"/>
  <c r="I89" i="13" s="1"/>
  <c r="K90" i="13"/>
  <c r="M90" i="13"/>
  <c r="O90" i="13"/>
  <c r="Q90" i="13"/>
  <c r="Q89" i="13" s="1"/>
  <c r="V90" i="13"/>
  <c r="G91" i="13"/>
  <c r="I91" i="13"/>
  <c r="K91" i="13"/>
  <c r="M91" i="13"/>
  <c r="O91" i="13"/>
  <c r="Q91" i="13"/>
  <c r="V91" i="13"/>
  <c r="V89" i="13" s="1"/>
  <c r="G93" i="13"/>
  <c r="I93" i="13"/>
  <c r="K93" i="13"/>
  <c r="M93" i="13"/>
  <c r="O93" i="13"/>
  <c r="Q93" i="13"/>
  <c r="V93" i="13"/>
  <c r="G96" i="13"/>
  <c r="M96" i="13" s="1"/>
  <c r="I96" i="13"/>
  <c r="K96" i="13"/>
  <c r="O96" i="13"/>
  <c r="Q96" i="13"/>
  <c r="V96" i="13"/>
  <c r="G97" i="13"/>
  <c r="M97" i="13" s="1"/>
  <c r="I97" i="13"/>
  <c r="K97" i="13"/>
  <c r="O97" i="13"/>
  <c r="Q97" i="13"/>
  <c r="V97" i="13"/>
  <c r="G98" i="13"/>
  <c r="M98" i="13" s="1"/>
  <c r="I98" i="13"/>
  <c r="K98" i="13"/>
  <c r="K89" i="13" s="1"/>
  <c r="O98" i="13"/>
  <c r="Q98" i="13"/>
  <c r="V98" i="13"/>
  <c r="AF100" i="13"/>
  <c r="G23" i="12"/>
  <c r="BA21" i="12"/>
  <c r="BA19" i="12"/>
  <c r="BA17" i="12"/>
  <c r="BA14" i="12"/>
  <c r="BA12" i="12"/>
  <c r="G8" i="12"/>
  <c r="I8" i="12"/>
  <c r="V8" i="12"/>
  <c r="G9" i="12"/>
  <c r="M9" i="12" s="1"/>
  <c r="M8" i="12" s="1"/>
  <c r="I9" i="12"/>
  <c r="K9" i="12"/>
  <c r="K8" i="12" s="1"/>
  <c r="O9" i="12"/>
  <c r="O8" i="12" s="1"/>
  <c r="Q9" i="12"/>
  <c r="Q8" i="12" s="1"/>
  <c r="V9" i="12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5" i="12"/>
  <c r="K15" i="12"/>
  <c r="O15" i="12"/>
  <c r="Q15" i="12"/>
  <c r="G16" i="12"/>
  <c r="I16" i="12"/>
  <c r="I15" i="12" s="1"/>
  <c r="K16" i="12"/>
  <c r="M16" i="12"/>
  <c r="O16" i="12"/>
  <c r="Q16" i="12"/>
  <c r="V16" i="12"/>
  <c r="V15" i="12" s="1"/>
  <c r="G18" i="12"/>
  <c r="M18" i="12" s="1"/>
  <c r="M15" i="12" s="1"/>
  <c r="I18" i="12"/>
  <c r="K18" i="12"/>
  <c r="O18" i="12"/>
  <c r="Q18" i="12"/>
  <c r="V18" i="12"/>
  <c r="G20" i="12"/>
  <c r="M20" i="12" s="1"/>
  <c r="I20" i="12"/>
  <c r="K20" i="12"/>
  <c r="O20" i="12"/>
  <c r="Q20" i="12"/>
  <c r="V20" i="12"/>
  <c r="AE23" i="12"/>
  <c r="AF23" i="12"/>
  <c r="I20" i="1"/>
  <c r="I19" i="1"/>
  <c r="I18" i="1"/>
  <c r="I17" i="1"/>
  <c r="I16" i="1"/>
  <c r="F45" i="1"/>
  <c r="G23" i="1" s="1"/>
  <c r="G45" i="1"/>
  <c r="G25" i="1" s="1"/>
  <c r="H45" i="1"/>
  <c r="I44" i="1"/>
  <c r="I43" i="1"/>
  <c r="I41" i="1"/>
  <c r="I39" i="1"/>
  <c r="I45" i="1" s="1"/>
  <c r="J41" i="1" s="1"/>
  <c r="I66" i="1" l="1"/>
  <c r="J65" i="1" s="1"/>
  <c r="I40" i="1"/>
  <c r="A27" i="1"/>
  <c r="M89" i="13"/>
  <c r="AE100" i="13"/>
  <c r="M74" i="13"/>
  <c r="M73" i="13" s="1"/>
  <c r="M29" i="13"/>
  <c r="M28" i="13" s="1"/>
  <c r="M11" i="13"/>
  <c r="M10" i="13" s="1"/>
  <c r="G89" i="13"/>
  <c r="M44" i="13"/>
  <c r="M43" i="13" s="1"/>
  <c r="J39" i="1"/>
  <c r="J45" i="1" s="1"/>
  <c r="J44" i="1"/>
  <c r="J40" i="1"/>
  <c r="J43" i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J58" i="1" l="1"/>
  <c r="J59" i="1"/>
  <c r="J62" i="1"/>
  <c r="J61" i="1"/>
  <c r="J63" i="1"/>
  <c r="J57" i="1"/>
  <c r="J53" i="1"/>
  <c r="J52" i="1"/>
  <c r="J66" i="1" s="1"/>
  <c r="J64" i="1"/>
  <c r="J54" i="1"/>
  <c r="J55" i="1"/>
  <c r="J60" i="1"/>
  <c r="J56" i="1"/>
  <c r="A28" i="1"/>
  <c r="G28" i="1"/>
  <c r="G27" i="1" s="1"/>
  <c r="G29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Hana Novotná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Hana Novotná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<sst xmlns="http://schemas.openxmlformats.org/spreadsheetml/2006/main" count="672" uniqueCount="278">
  <si>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</si>
  <si>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</si>
  <si>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</si>
  <si>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</si>
  <si>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</si>
  <si>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</si>
  <si>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</si>
  <si>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</si>
  <si>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</si>
  <si>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</si>
  <si>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</si>
  <si>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</si>
  <si>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</si>
  <si>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</si>
  <si>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</si>
  <si>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</si>
  <si>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</si>
  <si>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</si>
  <si>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</si>
  <si>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</si>
  <si>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</si>
  <si>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</si>
  <si>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</si>
  <si>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</si>
  <si>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</si>
  <si>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</si>
  <si>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</si>
  <si>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</si>
  <si>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</si>
  <si>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</si>
  <si>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</si>
  <si>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</si>
  <si>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</si>
  <si>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</si>
  <si>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</si>
  <si>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</si>
  <si>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</si>
  <si>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</si>
  <si>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</si>
  <si>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</si>
  <si>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</si>
  <si>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</si>
  <si>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</si>
  <si>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038</t>
  </si>
  <si>
    <t>Modernizace výtahu Zelný trh 21, Brno</t>
  </si>
  <si>
    <t>Statutární město Brno - MČ Brno-střed</t>
  </si>
  <si>
    <t>Dominikánská 2</t>
  </si>
  <si>
    <t>Brno</t>
  </si>
  <si>
    <t>60169</t>
  </si>
  <si>
    <t>44992785</t>
  </si>
  <si>
    <t>CZ44992785</t>
  </si>
  <si>
    <t>Stavba</t>
  </si>
  <si>
    <t>Ostatní a vedlejší náklady</t>
  </si>
  <si>
    <t>00</t>
  </si>
  <si>
    <t>Vedlejší a ostatní náklady</t>
  </si>
  <si>
    <t>Stavební objekt</t>
  </si>
  <si>
    <t>01</t>
  </si>
  <si>
    <t>Modernizace výtahu Zelný trh 21</t>
  </si>
  <si>
    <t>Celkem za stavbu</t>
  </si>
  <si>
    <t>CZK</t>
  </si>
  <si>
    <t>Rekapitulace dílů</t>
  </si>
  <si>
    <t>Typ dílu</t>
  </si>
  <si>
    <t>4</t>
  </si>
  <si>
    <t>Vodorovné konstrukce</t>
  </si>
  <si>
    <t>61</t>
  </si>
  <si>
    <t>Úpravy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</si>
  <si>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</si>
  <si>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</si>
  <si>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</si>
  <si>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</si>
  <si>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</si>
  <si>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</si>
  <si>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</si>
  <si>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</si>
  <si>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</si>
  <si>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</si>
  <si>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771</t>
  </si>
  <si>
    <t>Podlahy z dlaždic a obklady</t>
  </si>
  <si>
    <t>784</t>
  </si>
  <si>
    <t>Malby</t>
  </si>
  <si>
    <t>M21</t>
  </si>
  <si>
    <t>Elektromontáže</t>
  </si>
  <si>
    <t>M33</t>
  </si>
  <si>
    <t>Montáže dopravních zařízení a vah-výtahy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</si>
  <si>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</si>
  <si>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</si>
  <si>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</si>
  <si>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</si>
  <si>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</si>
  <si>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</si>
  <si>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</si>
  <si>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</si>
  <si>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</si>
  <si>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</si>
  <si>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</si>
  <si>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</si>
  <si>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</si>
  <si>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</si>
  <si>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</si>
  <si>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</si>
  <si>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</si>
  <si>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</si>
  <si>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</si>
  <si>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</si>
  <si>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</si>
  <si>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</si>
  <si>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</si>
  <si>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</si>
  <si>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</si>
  <si>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</si>
  <si>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</si>
  <si>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</si>
  <si>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</si>
  <si>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</si>
  <si>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</si>
  <si>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</si>
  <si>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</si>
  <si>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</si>
  <si>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 R</t>
  </si>
  <si>
    <t>Zařízení staveniště</t>
  </si>
  <si>
    <t>Soubor</t>
  </si>
  <si>
    <t>RTS 21/ I</t>
  </si>
  <si>
    <t>Indiv</t>
  </si>
  <si>
    <t>VRN</t>
  </si>
  <si>
    <t>POL99_8</t>
  </si>
  <si>
    <t>Veškeré náklady spojené s vybudováním, provozem a odstraněním zařízení staveniště.</t>
  </si>
  <si>
    <t>POP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</si>
  <si>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</si>
  <si>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</si>
  <si>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</si>
  <si>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</si>
  <si>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</si>
  <si>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</si>
  <si>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005211040R</t>
  </si>
  <si>
    <t xml:space="preserve">Užívání veřejných ploch a prostranství  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</si>
  <si>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</si>
  <si>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005231030R</t>
  </si>
  <si>
    <t xml:space="preserve">Zkušební provoz </t>
  </si>
  <si>
    <t>Náklady zhotovitele na účast na zkušebním provozu včetně všech rizik vyplývajících z nutnosti zásahu či úprav zkoušeného zařízení.</t>
  </si>
  <si>
    <t>005231040R</t>
  </si>
  <si>
    <t>Provozní řády</t>
  </si>
  <si>
    <t>Náklady zhotovitele na vypracování provozních řádů pro zkušební či trvalý provoz včetně nákladů na předání všech návodů k obsluze a údržbě pro technologická zařízení a včetně zaškolení obsluhy objednatele.</t>
  </si>
  <si>
    <t>SUM</t>
  </si>
  <si>
    <t>END</t>
  </si>
  <si>
    <t>Položkový soupis prací a dodávek</t>
  </si>
  <si>
    <t>005</t>
  </si>
  <si>
    <t>Zabezpečení schodiště proti pádu po odstranění stávajícího opláštění, např.dřevěné zábradlí</t>
  </si>
  <si>
    <t>kpl</t>
  </si>
  <si>
    <t>Vlastní</t>
  </si>
  <si>
    <t>Práce</t>
  </si>
  <si>
    <t>POL1_1</t>
  </si>
  <si>
    <t>611421133R00</t>
  </si>
  <si>
    <t>Omítky vnitřní stropů vápenné, vápenocementové omítky vnitřní vápenné, vápenocementové stropů rovných štukové</t>
  </si>
  <si>
    <t>m2</t>
  </si>
  <si>
    <t>801-1</t>
  </si>
  <si>
    <t>s pomocným lešením o výšce podlahy do 1900 mm a pro zatížení do 1,5 kPa,</t>
  </si>
  <si>
    <t>SPI</t>
  </si>
  <si>
    <t xml:space="preserve">strojovna : </t>
  </si>
  <si>
    <t>VV</t>
  </si>
  <si>
    <t>3,22*1,35</t>
  </si>
  <si>
    <t>611421231RT2</t>
  </si>
  <si>
    <t>Oprava vnitřních vápenných omítek stropů železobetonových rovných tvárnicových a kleneb v množství opravované plochy_x000D_
 v množství opravované plochy přes 5 do 10 %, štukových</t>
  </si>
  <si>
    <t>801-4</t>
  </si>
  <si>
    <t>Včetně pomocného pracovního lešení o výšce podlahy do 1900 mm a pro zatížení do 1,5 kPa.</t>
  </si>
  <si>
    <t>schodišťový prostor : 10,36*2,85+8,35*2,85*4+8,58*2,85</t>
  </si>
  <si>
    <t>612421637R00</t>
  </si>
  <si>
    <t>Omítky vnitřní stěn vápenné nebo vápenocementové v podlaží i ve schodišti štukové</t>
  </si>
  <si>
    <t>strojovna : (3,22+3,22+1,35+1,35)*3,34</t>
  </si>
  <si>
    <t>612421231RT2</t>
  </si>
  <si>
    <t>Oprava vnitřních vápenných omítek stěn v množství opravované plochy přes 5 do 10 %,  štukových</t>
  </si>
  <si>
    <t>schodišťový prostor : (10,36+2,85)*2*4,925+(8,35+2,85)*2*14,595+(8,58+2,85)*2*2,31</t>
  </si>
  <si>
    <t>631416211X</t>
  </si>
  <si>
    <t>Mazanina betonová, tloušťka 5 - 8 cm</t>
  </si>
  <si>
    <t>m3</t>
  </si>
  <si>
    <t>dno šachty -0,91m : 1,47*1,42*0,05</t>
  </si>
  <si>
    <t>631361921RT4</t>
  </si>
  <si>
    <t>Výztuž mazanin z betonů a z lehkých betonů ze svařovaných sítí průměr drátu 6 mm, velikost oka 100/100 mm</t>
  </si>
  <si>
    <t>t</t>
  </si>
  <si>
    <t>včetně distančních prvků</t>
  </si>
  <si>
    <t>((3*2)*4,4)/1000</t>
  </si>
  <si>
    <t>941955001R00</t>
  </si>
  <si>
    <t>Lešení lehké pracovní pomocné pomocné, o výšce lešeňové podlahy do 1,2 m</t>
  </si>
  <si>
    <t>800-3</t>
  </si>
  <si>
    <t>1,35*1,2*6</t>
  </si>
  <si>
    <t>943944121R00</t>
  </si>
  <si>
    <t>Montáž lešení prostorového těžkého při maximálním zatížení plochy do 3 kPa (300 kg/m2)</t>
  </si>
  <si>
    <t>pracovního nebo podpěrného bez podlah do výšky 20 m,</t>
  </si>
  <si>
    <t>1,42*1,47*18,36</t>
  </si>
  <si>
    <t>943944291R00</t>
  </si>
  <si>
    <t>Montáž lešení prostorového těžkého příplatek k ceně za každých i započatých 5 m výšky přes 20 do 40 m _x000D_
 příplatek k ceně za každý další i započatý měsíc použití lešení_x000D_
 při maximálním zatížení plochy do 3 kPa (300 kg/m2)</t>
  </si>
  <si>
    <t>943944821R00</t>
  </si>
  <si>
    <t>Demontáž lešení prostorového těžkého bez podlah do výšky 20 m, při maximálním zatížení plochy do 3 kPa (300 kg/m2)</t>
  </si>
  <si>
    <t>952902110R00</t>
  </si>
  <si>
    <t>Čištění budov zametáním v místnostech, chodbách, na schodišti a na půdě</t>
  </si>
  <si>
    <t>strojovna meřeno CAD : 3,22*1,35</t>
  </si>
  <si>
    <t>95-001</t>
  </si>
  <si>
    <t xml:space="preserve">Průběžný úklid </t>
  </si>
  <si>
    <t>Specifikace</t>
  </si>
  <si>
    <t>POL3_0</t>
  </si>
  <si>
    <t>961055111R00</t>
  </si>
  <si>
    <t>Bourání základů železobetonových</t>
  </si>
  <si>
    <t>801-3</t>
  </si>
  <si>
    <t>POL1_</t>
  </si>
  <si>
    <t>nebo vybourání otvorů průřezové plochy přes 4 m2 v základech</t>
  </si>
  <si>
    <t>dno šachty-betonovoé dojezdy : 0,4*0,25*0,2*4</t>
  </si>
  <si>
    <t>965042131RT1</t>
  </si>
  <si>
    <t>Bourání podkladů pod dlažby nebo litých celistvých dlažeb a mazanin  betonových nebo z litého asfaltu, tloušťky do 100 mm, plochy do 4 m2</t>
  </si>
  <si>
    <t>970051060R00</t>
  </si>
  <si>
    <t>Jádrové vrtání, kruhové prostupy v železobetonu jádrové vrtání , do D 60 mm</t>
  </si>
  <si>
    <t>m</t>
  </si>
  <si>
    <t>0,3*5</t>
  </si>
  <si>
    <t>978011191R00</t>
  </si>
  <si>
    <t>Otlučení omítek vápenných nebo vápenocementových vnitřních s vyškrabáním spár, s očištěním zdiva stropů, v rozsahu do 100 %</t>
  </si>
  <si>
    <t>strojovna : 3,22*1,35</t>
  </si>
  <si>
    <t>978013191R00</t>
  </si>
  <si>
    <t>Otlučení omítek vápenných nebo vápenocementových vnitřních s vyškrabáním spár, s očištěním zdiva stěn, v rozsahu do 100 %</t>
  </si>
  <si>
    <t>96-001</t>
  </si>
  <si>
    <t>Demontáž původní ocelové konstukce výtahové šacty včetně ocelových dveří, 1NP - 5NP, vč. likvidace</t>
  </si>
  <si>
    <t>popis kce viz PD : (1,47+1,42)*18,36</t>
  </si>
  <si>
    <t>999281111R00</t>
  </si>
  <si>
    <t xml:space="preserve">Přesun hmot pro opravy a údržbu objektů pro opravy a údržbu dosavadních objektů včetně vnějších plášťů_x000D_
 výšky do 25 m,  </t>
  </si>
  <si>
    <t>Přesun hmot</t>
  </si>
  <si>
    <t>POL7_</t>
  </si>
  <si>
    <t>oborů 801, 803, 811 a 812</t>
  </si>
  <si>
    <t>771551903R00</t>
  </si>
  <si>
    <t>Opravy podlah z dlaždic teracových velikosti 300 x 300 mm</t>
  </si>
  <si>
    <t>800-771</t>
  </si>
  <si>
    <t>POL1_7</t>
  </si>
  <si>
    <t>(1,42+1,47)*0,5*5</t>
  </si>
  <si>
    <t>784191101R00</t>
  </si>
  <si>
    <t>Příprava povrchu Penetrace (napouštění) podkladu disperzní, jednonásobná</t>
  </si>
  <si>
    <t>800-784</t>
  </si>
  <si>
    <t>(3,22+3,22+1,35+1,35)*3,34</t>
  </si>
  <si>
    <t>(10,36+2,85)*2*4,925+(8,35+2,85)*2*14,595+(8,58+2,85)*2*2,31</t>
  </si>
  <si>
    <t>784195112R00</t>
  </si>
  <si>
    <t>Malby z malířských směsí hlinkových,  , bělost 77 %, dvojnásobné</t>
  </si>
  <si>
    <t>M21-001</t>
  </si>
  <si>
    <t>D + M úprava elektroinstalací pro výtah - pohybová čidla v každém NP vč. kabeláže v lištách, revize, včetně zednických prací</t>
  </si>
  <si>
    <t>soubor</t>
  </si>
  <si>
    <t>POL1_9</t>
  </si>
  <si>
    <t>M33-001</t>
  </si>
  <si>
    <t>Demontáž strojovny výtahu vč likvidace</t>
  </si>
  <si>
    <t>kus</t>
  </si>
  <si>
    <t>M33-002</t>
  </si>
  <si>
    <t>Demontáž výtahové kabiny vč. lan a vodících lišt vč. likvidace</t>
  </si>
  <si>
    <t>M33-003</t>
  </si>
  <si>
    <t>D+ M nového výtahu vč. pohonu, kabiny dveří a vybavení kompletně</t>
  </si>
  <si>
    <t>sestava</t>
  </si>
  <si>
    <t>Výtah dle dodavatele: : 1</t>
  </si>
  <si>
    <t xml:space="preserve">- počet stanic : 5 : </t>
  </si>
  <si>
    <t xml:space="preserve">- nosnost : 400 kg : </t>
  </si>
  <si>
    <t xml:space="preserve">- počet osob : 5 : </t>
  </si>
  <si>
    <t xml:space="preserve">- rozměr kabiny (š x h) : 900 x 1220 mm : </t>
  </si>
  <si>
    <t xml:space="preserve">Šachetní dveře budou ruční, kabinové dveře samočinné shrnovací : </t>
  </si>
  <si>
    <t>M33-004</t>
  </si>
  <si>
    <t>D + M nové výtahové šachty - ocel.konstrukce+opláštění bezpečnostním sklem + kce pro požární hydrant, včetně základního nátěru a 2 x vrchním emailem</t>
  </si>
  <si>
    <t>Ocelová konstrukce bude provedena dle PD dodavatele výtahu. Položka obsahuje veškeré práce a dodání materiálu. : 1</t>
  </si>
  <si>
    <t xml:space="preserve">Na konstrukci ocelové šachty bude navařena pomocná konstrukce pro umístění požárního : </t>
  </si>
  <si>
    <t xml:space="preserve">hydrantu. Tato konstrukce bude z ocelových profilů JEKL 50/30/3 mm. Otevřené konce profilů : </t>
  </si>
  <si>
    <t xml:space="preserve">budou zavíčkovány. Konstrukce bude výškově umístěna tak, aby osa budoucího hydrantu byla : </t>
  </si>
  <si>
    <t xml:space="preserve">1,1 až 1,3 m nad úrovní podlahy přilehlé podesty. : </t>
  </si>
  <si>
    <t>979011221R00</t>
  </si>
  <si>
    <t>Svislá doprava suti a vybouraných hmot nošením za prvé podlaží pod základním podlažím</t>
  </si>
  <si>
    <t>Přesun suti</t>
  </si>
  <si>
    <t>POL8_</t>
  </si>
  <si>
    <t>979087312R00</t>
  </si>
  <si>
    <t>Vodorovné přemístění suti nošením k místu nakládky vodorovné přemístění vybouraných hmot nošením nebo přehozením, na vzdálenost 10 m</t>
  </si>
  <si>
    <t>800-2</t>
  </si>
  <si>
    <t>nebo vybouraných hmot nošením nebo přehazováním k místu nakládky přístupnému normálním dopravním prostředkům do 10 m,</t>
  </si>
  <si>
    <t>979087392R00</t>
  </si>
  <si>
    <t xml:space="preserve">Vodorovné přemístění suti nošením k místu nakládky příplatek za každých dalích i započatých 10 m vzdálenosti vybouraných hmot,  </t>
  </si>
  <si>
    <t>2,0539*5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</si>
  <si>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</si>
  <si>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</si>
  <si>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</si>
  <si>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</si>
  <si>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979990101R00</t>
  </si>
  <si>
    <t>Poplatek za skládku směsi betonu a cihel do 30x30 cm, skupina 17 01 01 a 17 01 02 z Katalogu odpadů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</si>
</sst>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49" fontId="17" fillId="0" borderId="42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password="887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12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08" t="s">
        <v>22</v>
      </c>
      <c r="C2" s="109"/>
      <c r="D2" s="110" t="s">
        <v>43</v>
      </c>
      <c r="E2" s="111" t="s">
        <v>44</v>
      </c>
      <c r="F2" s="112"/>
      <c r="G2" s="112"/>
      <c r="H2" s="112"/>
      <c r="I2" s="112"/>
      <c r="J2" s="113"/>
      <c r="O2" s="1"/>
    </row>
    <row r="3" spans="1:15" ht="27" hidden="1" customHeight="1" x14ac:dyDescent="0.2">
      <c r="A3" s="2"/>
      <c r="B3" s="114"/>
      <c r="C3" s="109"/>
      <c r="D3" s="115"/>
      <c r="E3" s="116"/>
      <c r="F3" s="117"/>
      <c r="G3" s="117"/>
      <c r="H3" s="117"/>
      <c r="I3" s="117"/>
      <c r="J3" s="118"/>
    </row>
    <row r="4" spans="1:15" ht="23.25" customHeight="1" x14ac:dyDescent="0.2">
      <c r="A4" s="2"/>
      <c r="B4" s="119"/>
      <c r="C4" s="120"/>
      <c r="D4" s="121"/>
      <c r="E4" s="122"/>
      <c r="F4" s="122"/>
      <c r="G4" s="122"/>
      <c r="H4" s="122"/>
      <c r="I4" s="122"/>
      <c r="J4" s="123"/>
    </row>
    <row r="5" spans="1:15" ht="24" customHeight="1" x14ac:dyDescent="0.2">
      <c r="A5" s="2"/>
      <c r="B5" s="31" t="s">
        <v>42</v>
      </c>
      <c r="D5" s="124" t="s">
        <v>45</v>
      </c>
      <c r="E5" s="91"/>
      <c r="F5" s="91"/>
      <c r="G5" s="91"/>
      <c r="H5" s="18" t="s">
        <v>40</v>
      </c>
      <c r="I5" s="128" t="s">
        <v>49</v>
      </c>
      <c r="J5" s="8"/>
    </row>
    <row r="6" spans="1:15" ht="15.75" customHeight="1" x14ac:dyDescent="0.2">
      <c r="A6" s="2"/>
      <c r="B6" s="28"/>
      <c r="C6" s="55"/>
      <c r="D6" s="125" t="s">
        <v>46</v>
      </c>
      <c r="E6" s="92"/>
      <c r="F6" s="92"/>
      <c r="G6" s="92"/>
      <c r="H6" s="18" t="s">
        <v>34</v>
      </c>
      <c r="I6" s="128" t="s">
        <v>50</v>
      </c>
      <c r="J6" s="8"/>
    </row>
    <row r="7" spans="1:15" ht="15.75" customHeight="1" x14ac:dyDescent="0.2">
      <c r="A7" s="2"/>
      <c r="B7" s="29"/>
      <c r="C7" s="56"/>
      <c r="D7" s="127" t="s">
        <v>48</v>
      </c>
      <c r="E7" s="126" t="s">
        <v>47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9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SUMIF(F52:F65,A16,I52:I65)+SUMIF(F52:F65,"PSU",I52:I65)</f>
        <v>0</v>
      </c>
      <c r="J16" s="85"/>
    </row>
    <row r="17" spans="1:10" ht="23.25" customHeight="1" x14ac:dyDescent="0.2">
      <c r="A17" s="199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SUMIF(F52:F65,A17,I52:I65)</f>
        <v>0</v>
      </c>
      <c r="J17" s="85"/>
    </row>
    <row r="18" spans="1:10" ht="23.25" customHeight="1" x14ac:dyDescent="0.2">
      <c r="A18" s="199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SUMIF(F52:F65,A18,I52:I65)</f>
        <v>0</v>
      </c>
      <c r="J18" s="85"/>
    </row>
    <row r="19" spans="1:10" ht="23.25" customHeight="1" x14ac:dyDescent="0.2">
      <c r="A19" s="199" t="s">
        <v>87</v>
      </c>
      <c r="B19" s="38" t="s">
        <v>27</v>
      </c>
      <c r="C19" s="62"/>
      <c r="D19" s="63"/>
      <c r="E19" s="83"/>
      <c r="F19" s="84"/>
      <c r="G19" s="83"/>
      <c r="H19" s="84"/>
      <c r="I19" s="83">
        <f>SUMIF(F52:F65,A19,I52:I65)</f>
        <v>0</v>
      </c>
      <c r="J19" s="85"/>
    </row>
    <row r="20" spans="1:10" ht="23.25" customHeight="1" x14ac:dyDescent="0.2">
      <c r="A20" s="199" t="s">
        <v>88</v>
      </c>
      <c r="B20" s="38" t="s">
        <v>28</v>
      </c>
      <c r="C20" s="62"/>
      <c r="D20" s="63"/>
      <c r="E20" s="83"/>
      <c r="F20" s="84"/>
      <c r="G20" s="83"/>
      <c r="H20" s="84"/>
      <c r="I20" s="83">
        <f>SUMIF(F52:F65,A20,I52:I65)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I23*E23/100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9" t="s">
        <v>23</v>
      </c>
      <c r="C28" s="170"/>
      <c r="D28" s="170"/>
      <c r="E28" s="171"/>
      <c r="F28" s="172"/>
      <c r="G28" s="173">
        <f>A27</f>
        <v>0</v>
      </c>
      <c r="H28" s="173"/>
      <c r="I28" s="173"/>
      <c r="J28" s="174" t="str">
        <f t="shared" si="0"/>
        <v>CZK</v>
      </c>
    </row>
    <row r="29" spans="1:10" ht="27.75" hidden="1" customHeight="1" thickBot="1" x14ac:dyDescent="0.25">
      <c r="A29" s="2"/>
      <c r="B29" s="169" t="s">
        <v>35</v>
      </c>
      <c r="C29" s="175"/>
      <c r="D29" s="175"/>
      <c r="E29" s="175"/>
      <c r="F29" s="176"/>
      <c r="G29" s="177">
        <f>ZakladDPHSni+DPHSni+ZakladDPHZakl+DPHZakl+Zaokrouhleni</f>
        <v>0</v>
      </c>
      <c r="H29" s="177"/>
      <c r="I29" s="177"/>
      <c r="J29" s="178" t="s">
        <v>59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6" t="s">
        <v>1</v>
      </c>
      <c r="J38" s="147" t="s">
        <v>0</v>
      </c>
    </row>
    <row r="39" spans="1:10" ht="25.5" hidden="1" customHeight="1" x14ac:dyDescent="0.2">
      <c r="A39" s="137">
        <v>1</v>
      </c>
      <c r="B39" s="148" t="s">
        <v>51</v>
      </c>
      <c r="C39" s="149"/>
      <c r="D39" s="149"/>
      <c r="E39" s="149"/>
      <c r="F39" s="150">
        <f>'00 00 Naklady'!AE23+'01 01 Pol'!AE100</f>
        <v>0</v>
      </c>
      <c r="G39" s="151">
        <f>'00 00 Naklady'!AF23+'01 01 Pol'!AF100</f>
        <v>0</v>
      </c>
      <c r="H39" s="152"/>
      <c r="I39" s="153">
        <f>F39+G39+H39</f>
        <v>0</v>
      </c>
      <c r="J39" s="154" t="str">
        <f>IF(CenaCelkemVypocet=0,"",I39/CenaCelkemVypocet*100)</f>
        <v/>
      </c>
    </row>
    <row r="40" spans="1:10" ht="25.5" customHeight="1" x14ac:dyDescent="0.2">
      <c r="A40" s="137">
        <v>2</v>
      </c>
      <c r="B40" s="155"/>
      <c r="C40" s="156" t="s">
        <v>52</v>
      </c>
      <c r="D40" s="156"/>
      <c r="E40" s="156"/>
      <c r="F40" s="157">
        <f>'00 00 Naklady'!AE23</f>
        <v>0</v>
      </c>
      <c r="G40" s="158">
        <f>'00 00 Naklady'!AF23</f>
        <v>0</v>
      </c>
      <c r="H40" s="158"/>
      <c r="I40" s="159">
        <f>F40+G40+H40</f>
        <v>0</v>
      </c>
      <c r="J40" s="160" t="str">
        <f>IF(CenaCelkemVypocet=0,"",I40/CenaCelkemVypocet*100)</f>
        <v/>
      </c>
    </row>
    <row r="41" spans="1:10" ht="25.5" customHeight="1" x14ac:dyDescent="0.2">
      <c r="A41" s="137">
        <v>3</v>
      </c>
      <c r="B41" s="161" t="s">
        <v>53</v>
      </c>
      <c r="C41" s="149" t="s">
        <v>54</v>
      </c>
      <c r="D41" s="149"/>
      <c r="E41" s="149"/>
      <c r="F41" s="162">
        <f>'00 00 Naklady'!AE23</f>
        <v>0</v>
      </c>
      <c r="G41" s="152">
        <f>'00 00 Naklady'!AF23</f>
        <v>0</v>
      </c>
      <c r="H41" s="152"/>
      <c r="I41" s="153">
        <f>F41+G41+H41</f>
        <v>0</v>
      </c>
      <c r="J41" s="154" t="str">
        <f>IF(CenaCelkemVypocet=0,"",I41/CenaCelkemVypocet*100)</f>
        <v/>
      </c>
    </row>
    <row r="42" spans="1:10" ht="25.5" customHeight="1" x14ac:dyDescent="0.2">
      <c r="A42" s="137">
        <v>2</v>
      </c>
      <c r="B42" s="155"/>
      <c r="C42" s="156" t="s">
        <v>55</v>
      </c>
      <c r="D42" s="156"/>
      <c r="E42" s="156"/>
      <c r="F42" s="157"/>
      <c r="G42" s="158"/>
      <c r="H42" s="158"/>
      <c r="I42" s="159"/>
      <c r="J42" s="160"/>
    </row>
    <row r="43" spans="1:10" ht="25.5" customHeight="1" x14ac:dyDescent="0.2">
      <c r="A43" s="137">
        <v>2</v>
      </c>
      <c r="B43" s="155" t="s">
        <v>56</v>
      </c>
      <c r="C43" s="156" t="s">
        <v>44</v>
      </c>
      <c r="D43" s="156"/>
      <c r="E43" s="156"/>
      <c r="F43" s="157">
        <f>'01 01 Pol'!AE100</f>
        <v>0</v>
      </c>
      <c r="G43" s="158">
        <f>'01 01 Pol'!AF100</f>
        <v>0</v>
      </c>
      <c r="H43" s="158"/>
      <c r="I43" s="159">
        <f>F43+G43+H43</f>
        <v>0</v>
      </c>
      <c r="J43" s="160" t="str">
        <f>IF(CenaCelkemVypocet=0,"",I43/CenaCelkemVypocet*100)</f>
        <v/>
      </c>
    </row>
    <row r="44" spans="1:10" ht="25.5" customHeight="1" x14ac:dyDescent="0.2">
      <c r="A44" s="137">
        <v>3</v>
      </c>
      <c r="B44" s="161" t="s">
        <v>56</v>
      </c>
      <c r="C44" s="149" t="s">
        <v>57</v>
      </c>
      <c r="D44" s="149"/>
      <c r="E44" s="149"/>
      <c r="F44" s="162">
        <f>'01 01 Pol'!AE100</f>
        <v>0</v>
      </c>
      <c r="G44" s="152">
        <f>'01 01 Pol'!AF100</f>
        <v>0</v>
      </c>
      <c r="H44" s="152"/>
      <c r="I44" s="153">
        <f>F44+G44+H44</f>
        <v>0</v>
      </c>
      <c r="J44" s="154" t="str">
        <f>IF(CenaCelkemVypocet=0,"",I44/CenaCelkemVypocet*100)</f>
        <v/>
      </c>
    </row>
    <row r="45" spans="1:10" ht="25.5" customHeight="1" x14ac:dyDescent="0.2">
      <c r="A45" s="137"/>
      <c r="B45" s="163" t="s">
        <v>58</v>
      </c>
      <c r="C45" s="164"/>
      <c r="D45" s="164"/>
      <c r="E45" s="164"/>
      <c r="F45" s="165">
        <f>SUMIF(A39:A44,"=1",F39:F44)</f>
        <v>0</v>
      </c>
      <c r="G45" s="166">
        <f>SUMIF(A39:A44,"=1",G39:G44)</f>
        <v>0</v>
      </c>
      <c r="H45" s="166">
        <f>SUMIF(A39:A44,"=1",H39:H44)</f>
        <v>0</v>
      </c>
      <c r="I45" s="167">
        <f>SUMIF(A39:A44,"=1",I39:I44)</f>
        <v>0</v>
      </c>
      <c r="J45" s="168">
        <f>SUMIF(A39:A44,"=1",J39:J44)</f>
        <v>0</v>
      </c>
    </row>
    <row r="49" spans="1:10" ht="15.75" x14ac:dyDescent="0.25">
      <c r="B49" s="179" t="s">
        <v>60</v>
      </c>
    </row>
    <row r="51" spans="1:10" ht="25.5" customHeight="1" x14ac:dyDescent="0.2">
      <c r="A51" s="181"/>
      <c r="B51" s="184" t="s">
        <v>17</v>
      </c>
      <c r="C51" s="184" t="s">
        <v>5</v>
      </c>
      <c r="D51" s="185"/>
      <c r="E51" s="185"/>
      <c r="F51" s="186" t="s">
        <v>61</v>
      </c>
      <c r="G51" s="186"/>
      <c r="H51" s="186"/>
      <c r="I51" s="186" t="s">
        <v>29</v>
      </c>
      <c r="J51" s="186" t="s">
        <v>0</v>
      </c>
    </row>
    <row r="52" spans="1:10" ht="36.75" customHeight="1" x14ac:dyDescent="0.2">
      <c r="A52" s="182"/>
      <c r="B52" s="187" t="s">
        <v>62</v>
      </c>
      <c r="C52" s="188" t="s">
        <v>63</v>
      </c>
      <c r="D52" s="189"/>
      <c r="E52" s="189"/>
      <c r="F52" s="195" t="s">
        <v>24</v>
      </c>
      <c r="G52" s="196"/>
      <c r="H52" s="196"/>
      <c r="I52" s="196">
        <f>'01 01 Pol'!G8</f>
        <v>0</v>
      </c>
      <c r="J52" s="193" t="str">
        <f>IF(I66=0,"",I52/I66*100)</f>
        <v/>
      </c>
    </row>
    <row r="53" spans="1:10" ht="36.75" customHeight="1" x14ac:dyDescent="0.2">
      <c r="A53" s="182"/>
      <c r="B53" s="187" t="s">
        <v>64</v>
      </c>
      <c r="C53" s="188" t="s">
        <v>65</v>
      </c>
      <c r="D53" s="189"/>
      <c r="E53" s="189"/>
      <c r="F53" s="195" t="s">
        <v>24</v>
      </c>
      <c r="G53" s="196"/>
      <c r="H53" s="196"/>
      <c r="I53" s="196">
        <f>'01 01 Pol'!G10</f>
        <v>0</v>
      </c>
      <c r="J53" s="193" t="str">
        <f>IF(I66=0,"",I53/I66*100)</f>
        <v/>
      </c>
    </row>
    <row r="54" spans="1:10" ht="36.75" customHeight="1" x14ac:dyDescent="0.2">
      <c r="A54" s="182"/>
      <c r="B54" s="187" t="s">
        <v>66</v>
      </c>
      <c r="C54" s="188" t="s">
        <v>67</v>
      </c>
      <c r="D54" s="189"/>
      <c r="E54" s="189"/>
      <c r="F54" s="195" t="s">
        <v>24</v>
      </c>
      <c r="G54" s="196"/>
      <c r="H54" s="196"/>
      <c r="I54" s="196">
        <f>'01 01 Pol'!G22</f>
        <v>0</v>
      </c>
      <c r="J54" s="193" t="str">
        <f>IF(I66=0,"",I54/I66*100)</f>
        <v/>
      </c>
    </row>
    <row r="55" spans="1:10" ht="36.75" customHeight="1" x14ac:dyDescent="0.2">
      <c r="A55" s="182"/>
      <c r="B55" s="187" t="s">
        <v>68</v>
      </c>
      <c r="C55" s="188" t="s">
        <v>69</v>
      </c>
      <c r="D55" s="189"/>
      <c r="E55" s="189"/>
      <c r="F55" s="195" t="s">
        <v>24</v>
      </c>
      <c r="G55" s="196"/>
      <c r="H55" s="196"/>
      <c r="I55" s="196">
        <f>'01 01 Pol'!G28</f>
        <v>0</v>
      </c>
      <c r="J55" s="193" t="str">
        <f>IF(I66=0,"",I55/I66*100)</f>
        <v/>
      </c>
    </row>
    <row r="56" spans="1:10" ht="36.75" customHeight="1" x14ac:dyDescent="0.2">
      <c r="A56" s="182"/>
      <c r="B56" s="187" t="s">
        <v>70</v>
      </c>
      <c r="C56" s="188" t="s">
        <v>71</v>
      </c>
      <c r="D56" s="189"/>
      <c r="E56" s="189"/>
      <c r="F56" s="195" t="s">
        <v>24</v>
      </c>
      <c r="G56" s="196"/>
      <c r="H56" s="196"/>
      <c r="I56" s="196">
        <f>'01 01 Pol'!G38</f>
        <v>0</v>
      </c>
      <c r="J56" s="193" t="str">
        <f>IF(I66=0,"",I56/I66*100)</f>
        <v/>
      </c>
    </row>
    <row r="57" spans="1:10" ht="36.75" customHeight="1" x14ac:dyDescent="0.2">
      <c r="A57" s="182"/>
      <c r="B57" s="187" t="s">
        <v>72</v>
      </c>
      <c r="C57" s="188" t="s">
        <v>73</v>
      </c>
      <c r="D57" s="189"/>
      <c r="E57" s="189"/>
      <c r="F57" s="195" t="s">
        <v>24</v>
      </c>
      <c r="G57" s="196"/>
      <c r="H57" s="196"/>
      <c r="I57" s="196">
        <f>'01 01 Pol'!G43</f>
        <v>0</v>
      </c>
      <c r="J57" s="193" t="str">
        <f>IF(I66=0,"",I57/I66*100)</f>
        <v/>
      </c>
    </row>
    <row r="58" spans="1:10" ht="36.75" customHeight="1" x14ac:dyDescent="0.2">
      <c r="A58" s="182"/>
      <c r="B58" s="187" t="s">
        <v>74</v>
      </c>
      <c r="C58" s="188" t="s">
        <v>75</v>
      </c>
      <c r="D58" s="189"/>
      <c r="E58" s="189"/>
      <c r="F58" s="195" t="s">
        <v>24</v>
      </c>
      <c r="G58" s="196"/>
      <c r="H58" s="196"/>
      <c r="I58" s="196">
        <f>'01 01 Pol'!G57</f>
        <v>0</v>
      </c>
      <c r="J58" s="193" t="str">
        <f>IF(I66=0,"",I58/I66*100)</f>
        <v/>
      </c>
    </row>
    <row r="59" spans="1:10" ht="36.75" customHeight="1" x14ac:dyDescent="0.2">
      <c r="A59" s="182"/>
      <c r="B59" s="187" t="s">
        <v>76</v>
      </c>
      <c r="C59" s="188" t="s">
        <v>77</v>
      </c>
      <c r="D59" s="189"/>
      <c r="E59" s="189"/>
      <c r="F59" s="195" t="s">
        <v>25</v>
      </c>
      <c r="G59" s="196"/>
      <c r="H59" s="196"/>
      <c r="I59" s="196">
        <f>'01 01 Pol'!G60</f>
        <v>0</v>
      </c>
      <c r="J59" s="193" t="str">
        <f>IF(I66=0,"",I59/I66*100)</f>
        <v/>
      </c>
    </row>
    <row r="60" spans="1:10" ht="36.75" customHeight="1" x14ac:dyDescent="0.2">
      <c r="A60" s="182"/>
      <c r="B60" s="187" t="s">
        <v>78</v>
      </c>
      <c r="C60" s="188" t="s">
        <v>79</v>
      </c>
      <c r="D60" s="189"/>
      <c r="E60" s="189"/>
      <c r="F60" s="195" t="s">
        <v>25</v>
      </c>
      <c r="G60" s="196"/>
      <c r="H60" s="196"/>
      <c r="I60" s="196">
        <f>'01 01 Pol'!G63</f>
        <v>0</v>
      </c>
      <c r="J60" s="193" t="str">
        <f>IF(I66=0,"",I60/I66*100)</f>
        <v/>
      </c>
    </row>
    <row r="61" spans="1:10" ht="36.75" customHeight="1" x14ac:dyDescent="0.2">
      <c r="A61" s="182"/>
      <c r="B61" s="187" t="s">
        <v>80</v>
      </c>
      <c r="C61" s="188" t="s">
        <v>81</v>
      </c>
      <c r="D61" s="189"/>
      <c r="E61" s="189"/>
      <c r="F61" s="195" t="s">
        <v>26</v>
      </c>
      <c r="G61" s="196"/>
      <c r="H61" s="196"/>
      <c r="I61" s="196">
        <f>'01 01 Pol'!G71</f>
        <v>0</v>
      </c>
      <c r="J61" s="193" t="str">
        <f>IF(I66=0,"",I61/I66*100)</f>
        <v/>
      </c>
    </row>
    <row r="62" spans="1:10" ht="36.75" customHeight="1" x14ac:dyDescent="0.2">
      <c r="A62" s="182"/>
      <c r="B62" s="187" t="s">
        <v>82</v>
      </c>
      <c r="C62" s="188" t="s">
        <v>83</v>
      </c>
      <c r="D62" s="189"/>
      <c r="E62" s="189"/>
      <c r="F62" s="195" t="s">
        <v>26</v>
      </c>
      <c r="G62" s="196"/>
      <c r="H62" s="196"/>
      <c r="I62" s="196">
        <f>'01 01 Pol'!G73</f>
        <v>0</v>
      </c>
      <c r="J62" s="193" t="str">
        <f>IF(I66=0,"",I62/I66*100)</f>
        <v/>
      </c>
    </row>
    <row r="63" spans="1:10" ht="36.75" customHeight="1" x14ac:dyDescent="0.2">
      <c r="A63" s="182"/>
      <c r="B63" s="187" t="s">
        <v>84</v>
      </c>
      <c r="C63" s="188" t="s">
        <v>85</v>
      </c>
      <c r="D63" s="189"/>
      <c r="E63" s="189"/>
      <c r="F63" s="195" t="s">
        <v>86</v>
      </c>
      <c r="G63" s="196"/>
      <c r="H63" s="196"/>
      <c r="I63" s="196">
        <f>'01 01 Pol'!G89</f>
        <v>0</v>
      </c>
      <c r="J63" s="193" t="str">
        <f>IF(I66=0,"",I63/I66*100)</f>
        <v/>
      </c>
    </row>
    <row r="64" spans="1:10" ht="36.75" customHeight="1" x14ac:dyDescent="0.2">
      <c r="A64" s="182"/>
      <c r="B64" s="187" t="s">
        <v>87</v>
      </c>
      <c r="C64" s="188" t="s">
        <v>27</v>
      </c>
      <c r="D64" s="189"/>
      <c r="E64" s="189"/>
      <c r="F64" s="195" t="s">
        <v>87</v>
      </c>
      <c r="G64" s="196"/>
      <c r="H64" s="196"/>
      <c r="I64" s="196">
        <f>'00 00 Naklady'!G8</f>
        <v>0</v>
      </c>
      <c r="J64" s="193" t="str">
        <f>IF(I66=0,"",I64/I66*100)</f>
        <v/>
      </c>
    </row>
    <row r="65" spans="1:10" ht="36.75" customHeight="1" x14ac:dyDescent="0.2">
      <c r="A65" s="182"/>
      <c r="B65" s="187" t="s">
        <v>88</v>
      </c>
      <c r="C65" s="188" t="s">
        <v>28</v>
      </c>
      <c r="D65" s="189"/>
      <c r="E65" s="189"/>
      <c r="F65" s="195" t="s">
        <v>88</v>
      </c>
      <c r="G65" s="196"/>
      <c r="H65" s="196"/>
      <c r="I65" s="196">
        <f>'00 00 Naklady'!G15</f>
        <v>0</v>
      </c>
      <c r="J65" s="193" t="str">
        <f>IF(I66=0,"",I65/I66*100)</f>
        <v/>
      </c>
    </row>
    <row r="66" spans="1:10" ht="25.5" customHeight="1" x14ac:dyDescent="0.2">
      <c r="A66" s="183"/>
      <c r="B66" s="190" t="s">
        <v>1</v>
      </c>
      <c r="C66" s="191"/>
      <c r="D66" s="192"/>
      <c r="E66" s="192"/>
      <c r="F66" s="197"/>
      <c r="G66" s="198"/>
      <c r="H66" s="198"/>
      <c r="I66" s="198">
        <f>SUM(I52:I65)</f>
        <v>0</v>
      </c>
      <c r="J66" s="194">
        <f>SUM(J52:J65)</f>
        <v>0</v>
      </c>
    </row>
    <row r="67" spans="1:10" x14ac:dyDescent="0.2">
      <c r="F67" s="135"/>
      <c r="G67" s="135"/>
      <c r="H67" s="135"/>
      <c r="I67" s="135"/>
      <c r="J67" s="136"/>
    </row>
    <row r="68" spans="1:10" x14ac:dyDescent="0.2">
      <c r="F68" s="135"/>
      <c r="G68" s="135"/>
      <c r="H68" s="135"/>
      <c r="I68" s="135"/>
      <c r="J68" s="136"/>
    </row>
    <row r="69" spans="1:10" x14ac:dyDescent="0.2">
      <c r="F69" s="135"/>
      <c r="G69" s="135"/>
      <c r="H69" s="135"/>
      <c r="I69" s="135"/>
      <c r="J69" s="136"/>
    </row>
  </sheetData>
  <sheetProtection password="887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B45:E45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9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password="887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80" customWidth="1"/>
    <col min="3" max="3" width="63.28515625" style="18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00" t="s">
        <v>89</v>
      </c>
      <c r="B1" s="200"/>
      <c r="C1" s="200"/>
      <c r="D1" s="200"/>
      <c r="E1" s="200"/>
      <c r="F1" s="200"/>
      <c r="G1" s="200"/>
      <c r="AG1" t="s">
        <v>90</v>
      </c>
    </row>
    <row r="2" spans="1:60" ht="24.95" customHeight="1" x14ac:dyDescent="0.2">
      <c r="A2" s="201" t="s">
        <v>7</v>
      </c>
      <c r="B2" s="49" t="s">
        <v>43</v>
      </c>
      <c r="C2" s="204" t="s">
        <v>44</v>
      </c>
      <c r="D2" s="202"/>
      <c r="E2" s="202"/>
      <c r="F2" s="202"/>
      <c r="G2" s="203"/>
      <c r="AG2" t="s">
        <v>91</v>
      </c>
    </row>
    <row r="3" spans="1:60" ht="24.95" customHeight="1" x14ac:dyDescent="0.2">
      <c r="A3" s="201" t="s">
        <v>8</v>
      </c>
      <c r="B3" s="49" t="s">
        <v>53</v>
      </c>
      <c r="C3" s="204" t="s">
        <v>54</v>
      </c>
      <c r="D3" s="202"/>
      <c r="E3" s="202"/>
      <c r="F3" s="202"/>
      <c r="G3" s="203"/>
      <c r="AC3" s="180" t="s">
        <v>92</v>
      </c>
      <c r="AG3" t="s">
        <v>93</v>
      </c>
    </row>
    <row r="4" spans="1:60" ht="24.95" customHeight="1" x14ac:dyDescent="0.2">
      <c r="A4" s="205" t="s">
        <v>9</v>
      </c>
      <c r="B4" s="206" t="s">
        <v>53</v>
      </c>
      <c r="C4" s="207" t="s">
        <v>54</v>
      </c>
      <c r="D4" s="208"/>
      <c r="E4" s="208"/>
      <c r="F4" s="208"/>
      <c r="G4" s="209"/>
      <c r="AG4" t="s">
        <v>94</v>
      </c>
    </row>
    <row r="5" spans="1:60" x14ac:dyDescent="0.2">
      <c r="D5" s="10"/>
    </row>
    <row r="6" spans="1:60" ht="38.25" x14ac:dyDescent="0.2">
      <c r="A6" s="211" t="s">
        <v>95</v>
      </c>
      <c r="B6" s="213" t="s">
        <v>96</v>
      </c>
      <c r="C6" s="213" t="s">
        <v>97</v>
      </c>
      <c r="D6" s="212" t="s">
        <v>98</v>
      </c>
      <c r="E6" s="211" t="s">
        <v>99</v>
      </c>
      <c r="F6" s="210" t="s">
        <v>100</v>
      </c>
      <c r="G6" s="211" t="s">
        <v>29</v>
      </c>
      <c r="H6" s="214" t="s">
        <v>30</v>
      </c>
      <c r="I6" s="214" t="s">
        <v>101</v>
      </c>
      <c r="J6" s="214" t="s">
        <v>31</v>
      </c>
      <c r="K6" s="214" t="s">
        <v>102</v>
      </c>
      <c r="L6" s="214" t="s">
        <v>103</v>
      </c>
      <c r="M6" s="214" t="s">
        <v>104</v>
      </c>
      <c r="N6" s="214" t="s">
        <v>105</v>
      </c>
      <c r="O6" s="214" t="s">
        <v>106</v>
      </c>
      <c r="P6" s="214" t="s">
        <v>107</v>
      </c>
      <c r="Q6" s="214" t="s">
        <v>108</v>
      </c>
      <c r="R6" s="214" t="s">
        <v>109</v>
      </c>
      <c r="S6" s="214" t="s">
        <v>110</v>
      </c>
      <c r="T6" s="214" t="s">
        <v>111</v>
      </c>
      <c r="U6" s="214" t="s">
        <v>112</v>
      </c>
      <c r="V6" s="214" t="s">
        <v>113</v>
      </c>
      <c r="W6" s="214" t="s">
        <v>114</v>
      </c>
      <c r="X6" s="214" t="s">
        <v>115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</row>
    <row r="8" spans="1:60" x14ac:dyDescent="0.2">
      <c r="A8" s="226" t="s">
        <v>116</v>
      </c>
      <c r="B8" s="227" t="s">
        <v>87</v>
      </c>
      <c r="C8" s="242" t="s">
        <v>27</v>
      </c>
      <c r="D8" s="228"/>
      <c r="E8" s="229"/>
      <c r="F8" s="230"/>
      <c r="G8" s="230">
        <f>SUMIF(AG9:AG14,"&lt;&gt;NOR",G9:G14)</f>
        <v>0</v>
      </c>
      <c r="H8" s="230"/>
      <c r="I8" s="230">
        <f>SUM(I9:I14)</f>
        <v>0</v>
      </c>
      <c r="J8" s="230"/>
      <c r="K8" s="230">
        <f>SUM(K9:K14)</f>
        <v>0</v>
      </c>
      <c r="L8" s="230"/>
      <c r="M8" s="230">
        <f>SUM(M9:M14)</f>
        <v>0</v>
      </c>
      <c r="N8" s="230"/>
      <c r="O8" s="230">
        <f>SUM(O9:O14)</f>
        <v>0</v>
      </c>
      <c r="P8" s="230"/>
      <c r="Q8" s="230">
        <f>SUM(Q9:Q14)</f>
        <v>0</v>
      </c>
      <c r="R8" s="230"/>
      <c r="S8" s="230"/>
      <c r="T8" s="231"/>
      <c r="U8" s="225"/>
      <c r="V8" s="225">
        <f>SUM(V9:V14)</f>
        <v>0</v>
      </c>
      <c r="W8" s="225"/>
      <c r="X8" s="225"/>
      <c r="AG8" t="s">
        <v>117</v>
      </c>
    </row>
    <row r="9" spans="1:60" outlineLevel="1" x14ac:dyDescent="0.2">
      <c r="A9" s="232">
        <v>1</v>
      </c>
      <c r="B9" s="233" t="s">
        <v>118</v>
      </c>
      <c r="C9" s="243" t="s">
        <v>119</v>
      </c>
      <c r="D9" s="234" t="s">
        <v>120</v>
      </c>
      <c r="E9" s="235">
        <v>1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15</v>
      </c>
      <c r="M9" s="237">
        <f>G9*(1+L9/100)</f>
        <v>0</v>
      </c>
      <c r="N9" s="237">
        <v>0</v>
      </c>
      <c r="O9" s="237">
        <f>ROUND(E9*N9,2)</f>
        <v>0</v>
      </c>
      <c r="P9" s="237">
        <v>0</v>
      </c>
      <c r="Q9" s="237">
        <f>ROUND(E9*P9,2)</f>
        <v>0</v>
      </c>
      <c r="R9" s="237"/>
      <c r="S9" s="237" t="s">
        <v>121</v>
      </c>
      <c r="T9" s="238" t="s">
        <v>122</v>
      </c>
      <c r="U9" s="224">
        <v>0</v>
      </c>
      <c r="V9" s="224">
        <f>ROUND(E9*U9,2)</f>
        <v>0</v>
      </c>
      <c r="W9" s="224"/>
      <c r="X9" s="224" t="s">
        <v>123</v>
      </c>
      <c r="Y9" s="215"/>
      <c r="Z9" s="215"/>
      <c r="AA9" s="215"/>
      <c r="AB9" s="215"/>
      <c r="AC9" s="215"/>
      <c r="AD9" s="215"/>
      <c r="AE9" s="215"/>
      <c r="AF9" s="215"/>
      <c r="AG9" s="215" t="s">
        <v>124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">
      <c r="A10" s="222"/>
      <c r="B10" s="223"/>
      <c r="C10" s="244" t="s">
        <v>125</v>
      </c>
      <c r="D10" s="239"/>
      <c r="E10" s="239"/>
      <c r="F10" s="239"/>
      <c r="G10" s="239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4"/>
      <c r="X10" s="224"/>
      <c r="Y10" s="215"/>
      <c r="Z10" s="215"/>
      <c r="AA10" s="215"/>
      <c r="AB10" s="215"/>
      <c r="AC10" s="215"/>
      <c r="AD10" s="215"/>
      <c r="AE10" s="215"/>
      <c r="AF10" s="215"/>
      <c r="AG10" s="215" t="s">
        <v>126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 x14ac:dyDescent="0.2">
      <c r="A11" s="232">
        <v>2</v>
      </c>
      <c r="B11" s="233" t="s">
        <v>127</v>
      </c>
      <c r="C11" s="243" t="s">
        <v>128</v>
      </c>
      <c r="D11" s="234" t="s">
        <v>120</v>
      </c>
      <c r="E11" s="235">
        <v>1</v>
      </c>
      <c r="F11" s="236"/>
      <c r="G11" s="237">
        <f>ROUND(E11*F11,2)</f>
        <v>0</v>
      </c>
      <c r="H11" s="236"/>
      <c r="I11" s="237">
        <f>ROUND(E11*H11,2)</f>
        <v>0</v>
      </c>
      <c r="J11" s="236"/>
      <c r="K11" s="237">
        <f>ROUND(E11*J11,2)</f>
        <v>0</v>
      </c>
      <c r="L11" s="237">
        <v>15</v>
      </c>
      <c r="M11" s="237">
        <f>G11*(1+L11/100)</f>
        <v>0</v>
      </c>
      <c r="N11" s="237">
        <v>0</v>
      </c>
      <c r="O11" s="237">
        <f>ROUND(E11*N11,2)</f>
        <v>0</v>
      </c>
      <c r="P11" s="237">
        <v>0</v>
      </c>
      <c r="Q11" s="237">
        <f>ROUND(E11*P11,2)</f>
        <v>0</v>
      </c>
      <c r="R11" s="237"/>
      <c r="S11" s="237" t="s">
        <v>121</v>
      </c>
      <c r="T11" s="238" t="s">
        <v>122</v>
      </c>
      <c r="U11" s="224">
        <v>0</v>
      </c>
      <c r="V11" s="224">
        <f>ROUND(E11*U11,2)</f>
        <v>0</v>
      </c>
      <c r="W11" s="224"/>
      <c r="X11" s="224" t="s">
        <v>123</v>
      </c>
      <c r="Y11" s="215"/>
      <c r="Z11" s="215"/>
      <c r="AA11" s="215"/>
      <c r="AB11" s="215"/>
      <c r="AC11" s="215"/>
      <c r="AD11" s="215"/>
      <c r="AE11" s="215"/>
      <c r="AF11" s="215"/>
      <c r="AG11" s="215" t="s">
        <v>124</v>
      </c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ht="33.75" outlineLevel="1" x14ac:dyDescent="0.2">
      <c r="A12" s="222"/>
      <c r="B12" s="223"/>
      <c r="C12" s="244" t="s">
        <v>129</v>
      </c>
      <c r="D12" s="239"/>
      <c r="E12" s="239"/>
      <c r="F12" s="239"/>
      <c r="G12" s="239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15"/>
      <c r="Z12" s="215"/>
      <c r="AA12" s="215"/>
      <c r="AB12" s="215"/>
      <c r="AC12" s="215"/>
      <c r="AD12" s="215"/>
      <c r="AE12" s="215"/>
      <c r="AF12" s="215"/>
      <c r="AG12" s="215" t="s">
        <v>126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40" t="str">
        <f>C12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12" s="215"/>
      <c r="BC12" s="215"/>
      <c r="BD12" s="215"/>
      <c r="BE12" s="215"/>
      <c r="BF12" s="215"/>
      <c r="BG12" s="215"/>
      <c r="BH12" s="215"/>
    </row>
    <row r="13" spans="1:60" outlineLevel="1" x14ac:dyDescent="0.2">
      <c r="A13" s="232">
        <v>3</v>
      </c>
      <c r="B13" s="233" t="s">
        <v>130</v>
      </c>
      <c r="C13" s="243" t="s">
        <v>131</v>
      </c>
      <c r="D13" s="234" t="s">
        <v>120</v>
      </c>
      <c r="E13" s="235">
        <v>1</v>
      </c>
      <c r="F13" s="236"/>
      <c r="G13" s="237">
        <f>ROUND(E13*F13,2)</f>
        <v>0</v>
      </c>
      <c r="H13" s="236"/>
      <c r="I13" s="237">
        <f>ROUND(E13*H13,2)</f>
        <v>0</v>
      </c>
      <c r="J13" s="236"/>
      <c r="K13" s="237">
        <f>ROUND(E13*J13,2)</f>
        <v>0</v>
      </c>
      <c r="L13" s="237">
        <v>15</v>
      </c>
      <c r="M13" s="237">
        <f>G13*(1+L13/100)</f>
        <v>0</v>
      </c>
      <c r="N13" s="237">
        <v>0</v>
      </c>
      <c r="O13" s="237">
        <f>ROUND(E13*N13,2)</f>
        <v>0</v>
      </c>
      <c r="P13" s="237">
        <v>0</v>
      </c>
      <c r="Q13" s="237">
        <f>ROUND(E13*P13,2)</f>
        <v>0</v>
      </c>
      <c r="R13" s="237"/>
      <c r="S13" s="237" t="s">
        <v>121</v>
      </c>
      <c r="T13" s="238" t="s">
        <v>122</v>
      </c>
      <c r="U13" s="224">
        <v>0</v>
      </c>
      <c r="V13" s="224">
        <f>ROUND(E13*U13,2)</f>
        <v>0</v>
      </c>
      <c r="W13" s="224"/>
      <c r="X13" s="224" t="s">
        <v>123</v>
      </c>
      <c r="Y13" s="215"/>
      <c r="Z13" s="215"/>
      <c r="AA13" s="215"/>
      <c r="AB13" s="215"/>
      <c r="AC13" s="215"/>
      <c r="AD13" s="215"/>
      <c r="AE13" s="215"/>
      <c r="AF13" s="215"/>
      <c r="AG13" s="215" t="s">
        <v>124</v>
      </c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ht="22.5" outlineLevel="1" x14ac:dyDescent="0.2">
      <c r="A14" s="222"/>
      <c r="B14" s="223"/>
      <c r="C14" s="244" t="s">
        <v>132</v>
      </c>
      <c r="D14" s="239"/>
      <c r="E14" s="239"/>
      <c r="F14" s="239"/>
      <c r="G14" s="239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15"/>
      <c r="Z14" s="215"/>
      <c r="AA14" s="215"/>
      <c r="AB14" s="215"/>
      <c r="AC14" s="215"/>
      <c r="AD14" s="215"/>
      <c r="AE14" s="215"/>
      <c r="AF14" s="215"/>
      <c r="AG14" s="215" t="s">
        <v>126</v>
      </c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40" t="str">
        <f>C14</f>
        <v>Náklady zhotovitele, související s prováděním zkoušek a revizí předepsaných technickými normami nebo objednatelem a které jsou pro provedení díla nezbytné.</v>
      </c>
      <c r="BB14" s="215"/>
      <c r="BC14" s="215"/>
      <c r="BD14" s="215"/>
      <c r="BE14" s="215"/>
      <c r="BF14" s="215"/>
      <c r="BG14" s="215"/>
      <c r="BH14" s="215"/>
    </row>
    <row r="15" spans="1:60" x14ac:dyDescent="0.2">
      <c r="A15" s="226" t="s">
        <v>116</v>
      </c>
      <c r="B15" s="227" t="s">
        <v>88</v>
      </c>
      <c r="C15" s="242" t="s">
        <v>28</v>
      </c>
      <c r="D15" s="228"/>
      <c r="E15" s="229"/>
      <c r="F15" s="230"/>
      <c r="G15" s="230">
        <f>SUMIF(AG16:AG21,"&lt;&gt;NOR",G16:G21)</f>
        <v>0</v>
      </c>
      <c r="H15" s="230"/>
      <c r="I15" s="230">
        <f>SUM(I16:I21)</f>
        <v>0</v>
      </c>
      <c r="J15" s="230"/>
      <c r="K15" s="230">
        <f>SUM(K16:K21)</f>
        <v>0</v>
      </c>
      <c r="L15" s="230"/>
      <c r="M15" s="230">
        <f>SUM(M16:M21)</f>
        <v>0</v>
      </c>
      <c r="N15" s="230"/>
      <c r="O15" s="230">
        <f>SUM(O16:O21)</f>
        <v>0</v>
      </c>
      <c r="P15" s="230"/>
      <c r="Q15" s="230">
        <f>SUM(Q16:Q21)</f>
        <v>0</v>
      </c>
      <c r="R15" s="230"/>
      <c r="S15" s="230"/>
      <c r="T15" s="231"/>
      <c r="U15" s="225"/>
      <c r="V15" s="225">
        <f>SUM(V16:V21)</f>
        <v>0</v>
      </c>
      <c r="W15" s="225"/>
      <c r="X15" s="225"/>
      <c r="AG15" t="s">
        <v>117</v>
      </c>
    </row>
    <row r="16" spans="1:60" outlineLevel="1" x14ac:dyDescent="0.2">
      <c r="A16" s="232">
        <v>4</v>
      </c>
      <c r="B16" s="233" t="s">
        <v>133</v>
      </c>
      <c r="C16" s="243" t="s">
        <v>134</v>
      </c>
      <c r="D16" s="234" t="s">
        <v>120</v>
      </c>
      <c r="E16" s="235">
        <v>1</v>
      </c>
      <c r="F16" s="236"/>
      <c r="G16" s="237">
        <f>ROUND(E16*F16,2)</f>
        <v>0</v>
      </c>
      <c r="H16" s="236"/>
      <c r="I16" s="237">
        <f>ROUND(E16*H16,2)</f>
        <v>0</v>
      </c>
      <c r="J16" s="236"/>
      <c r="K16" s="237">
        <f>ROUND(E16*J16,2)</f>
        <v>0</v>
      </c>
      <c r="L16" s="237">
        <v>15</v>
      </c>
      <c r="M16" s="237">
        <f>G16*(1+L16/100)</f>
        <v>0</v>
      </c>
      <c r="N16" s="237">
        <v>0</v>
      </c>
      <c r="O16" s="237">
        <f>ROUND(E16*N16,2)</f>
        <v>0</v>
      </c>
      <c r="P16" s="237">
        <v>0</v>
      </c>
      <c r="Q16" s="237">
        <f>ROUND(E16*P16,2)</f>
        <v>0</v>
      </c>
      <c r="R16" s="237"/>
      <c r="S16" s="237" t="s">
        <v>121</v>
      </c>
      <c r="T16" s="238" t="s">
        <v>122</v>
      </c>
      <c r="U16" s="224">
        <v>0</v>
      </c>
      <c r="V16" s="224">
        <f>ROUND(E16*U16,2)</f>
        <v>0</v>
      </c>
      <c r="W16" s="224"/>
      <c r="X16" s="224" t="s">
        <v>123</v>
      </c>
      <c r="Y16" s="215"/>
      <c r="Z16" s="215"/>
      <c r="AA16" s="215"/>
      <c r="AB16" s="215"/>
      <c r="AC16" s="215"/>
      <c r="AD16" s="215"/>
      <c r="AE16" s="215"/>
      <c r="AF16" s="215"/>
      <c r="AG16" s="215" t="s">
        <v>124</v>
      </c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ht="22.5" outlineLevel="1" x14ac:dyDescent="0.2">
      <c r="A17" s="222"/>
      <c r="B17" s="223"/>
      <c r="C17" s="244" t="s">
        <v>135</v>
      </c>
      <c r="D17" s="239"/>
      <c r="E17" s="239"/>
      <c r="F17" s="239"/>
      <c r="G17" s="239"/>
      <c r="H17" s="224"/>
      <c r="I17" s="224"/>
      <c r="J17" s="224"/>
      <c r="K17" s="224"/>
      <c r="L17" s="224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4"/>
      <c r="X17" s="224"/>
      <c r="Y17" s="215"/>
      <c r="Z17" s="215"/>
      <c r="AA17" s="215"/>
      <c r="AB17" s="215"/>
      <c r="AC17" s="215"/>
      <c r="AD17" s="215"/>
      <c r="AE17" s="215"/>
      <c r="AF17" s="215"/>
      <c r="AG17" s="215" t="s">
        <v>126</v>
      </c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40" t="str">
        <f>C17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17" s="215"/>
      <c r="BC17" s="215"/>
      <c r="BD17" s="215"/>
      <c r="BE17" s="215"/>
      <c r="BF17" s="215"/>
      <c r="BG17" s="215"/>
      <c r="BH17" s="215"/>
    </row>
    <row r="18" spans="1:60" outlineLevel="1" x14ac:dyDescent="0.2">
      <c r="A18" s="232">
        <v>5</v>
      </c>
      <c r="B18" s="233" t="s">
        <v>136</v>
      </c>
      <c r="C18" s="243" t="s">
        <v>137</v>
      </c>
      <c r="D18" s="234" t="s">
        <v>120</v>
      </c>
      <c r="E18" s="235">
        <v>1</v>
      </c>
      <c r="F18" s="236"/>
      <c r="G18" s="237">
        <f>ROUND(E18*F18,2)</f>
        <v>0</v>
      </c>
      <c r="H18" s="236"/>
      <c r="I18" s="237">
        <f>ROUND(E18*H18,2)</f>
        <v>0</v>
      </c>
      <c r="J18" s="236"/>
      <c r="K18" s="237">
        <f>ROUND(E18*J18,2)</f>
        <v>0</v>
      </c>
      <c r="L18" s="237">
        <v>15</v>
      </c>
      <c r="M18" s="237">
        <f>G18*(1+L18/100)</f>
        <v>0</v>
      </c>
      <c r="N18" s="237">
        <v>0</v>
      </c>
      <c r="O18" s="237">
        <f>ROUND(E18*N18,2)</f>
        <v>0</v>
      </c>
      <c r="P18" s="237">
        <v>0</v>
      </c>
      <c r="Q18" s="237">
        <f>ROUND(E18*P18,2)</f>
        <v>0</v>
      </c>
      <c r="R18" s="237"/>
      <c r="S18" s="237" t="s">
        <v>121</v>
      </c>
      <c r="T18" s="238" t="s">
        <v>122</v>
      </c>
      <c r="U18" s="224">
        <v>0</v>
      </c>
      <c r="V18" s="224">
        <f>ROUND(E18*U18,2)</f>
        <v>0</v>
      </c>
      <c r="W18" s="224"/>
      <c r="X18" s="224" t="s">
        <v>123</v>
      </c>
      <c r="Y18" s="215"/>
      <c r="Z18" s="215"/>
      <c r="AA18" s="215"/>
      <c r="AB18" s="215"/>
      <c r="AC18" s="215"/>
      <c r="AD18" s="215"/>
      <c r="AE18" s="215"/>
      <c r="AF18" s="215"/>
      <c r="AG18" s="215" t="s">
        <v>124</v>
      </c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 x14ac:dyDescent="0.2">
      <c r="A19" s="222"/>
      <c r="B19" s="223"/>
      <c r="C19" s="244" t="s">
        <v>138</v>
      </c>
      <c r="D19" s="239"/>
      <c r="E19" s="239"/>
      <c r="F19" s="239"/>
      <c r="G19" s="239"/>
      <c r="H19" s="224"/>
      <c r="I19" s="224"/>
      <c r="J19" s="224"/>
      <c r="K19" s="224"/>
      <c r="L19" s="224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4"/>
      <c r="X19" s="224"/>
      <c r="Y19" s="215"/>
      <c r="Z19" s="215"/>
      <c r="AA19" s="215"/>
      <c r="AB19" s="215"/>
      <c r="AC19" s="215"/>
      <c r="AD19" s="215"/>
      <c r="AE19" s="215"/>
      <c r="AF19" s="215"/>
      <c r="AG19" s="215" t="s">
        <v>126</v>
      </c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40" t="str">
        <f>C19</f>
        <v>Náklady zhotovitele na účast na zkušebním provozu včetně všech rizik vyplývajících z nutnosti zásahu či úprav zkoušeného zařízení.</v>
      </c>
      <c r="BB19" s="215"/>
      <c r="BC19" s="215"/>
      <c r="BD19" s="215"/>
      <c r="BE19" s="215"/>
      <c r="BF19" s="215"/>
      <c r="BG19" s="215"/>
      <c r="BH19" s="215"/>
    </row>
    <row r="20" spans="1:60" outlineLevel="1" x14ac:dyDescent="0.2">
      <c r="A20" s="232">
        <v>6</v>
      </c>
      <c r="B20" s="233" t="s">
        <v>139</v>
      </c>
      <c r="C20" s="243" t="s">
        <v>140</v>
      </c>
      <c r="D20" s="234" t="s">
        <v>120</v>
      </c>
      <c r="E20" s="235">
        <v>1</v>
      </c>
      <c r="F20" s="236"/>
      <c r="G20" s="237">
        <f>ROUND(E20*F20,2)</f>
        <v>0</v>
      </c>
      <c r="H20" s="236"/>
      <c r="I20" s="237">
        <f>ROUND(E20*H20,2)</f>
        <v>0</v>
      </c>
      <c r="J20" s="236"/>
      <c r="K20" s="237">
        <f>ROUND(E20*J20,2)</f>
        <v>0</v>
      </c>
      <c r="L20" s="237">
        <v>15</v>
      </c>
      <c r="M20" s="237">
        <f>G20*(1+L20/100)</f>
        <v>0</v>
      </c>
      <c r="N20" s="237">
        <v>0</v>
      </c>
      <c r="O20" s="237">
        <f>ROUND(E20*N20,2)</f>
        <v>0</v>
      </c>
      <c r="P20" s="237">
        <v>0</v>
      </c>
      <c r="Q20" s="237">
        <f>ROUND(E20*P20,2)</f>
        <v>0</v>
      </c>
      <c r="R20" s="237"/>
      <c r="S20" s="237" t="s">
        <v>121</v>
      </c>
      <c r="T20" s="238" t="s">
        <v>122</v>
      </c>
      <c r="U20" s="224">
        <v>0</v>
      </c>
      <c r="V20" s="224">
        <f>ROUND(E20*U20,2)</f>
        <v>0</v>
      </c>
      <c r="W20" s="224"/>
      <c r="X20" s="224" t="s">
        <v>123</v>
      </c>
      <c r="Y20" s="215"/>
      <c r="Z20" s="215"/>
      <c r="AA20" s="215"/>
      <c r="AB20" s="215"/>
      <c r="AC20" s="215"/>
      <c r="AD20" s="215"/>
      <c r="AE20" s="215"/>
      <c r="AF20" s="215"/>
      <c r="AG20" s="215" t="s">
        <v>124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ht="22.5" outlineLevel="1" x14ac:dyDescent="0.2">
      <c r="A21" s="222"/>
      <c r="B21" s="223"/>
      <c r="C21" s="244" t="s">
        <v>141</v>
      </c>
      <c r="D21" s="239"/>
      <c r="E21" s="239"/>
      <c r="F21" s="239"/>
      <c r="G21" s="239"/>
      <c r="H21" s="224"/>
      <c r="I21" s="224"/>
      <c r="J21" s="224"/>
      <c r="K21" s="224"/>
      <c r="L21" s="224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4"/>
      <c r="X21" s="224"/>
      <c r="Y21" s="215"/>
      <c r="Z21" s="215"/>
      <c r="AA21" s="215"/>
      <c r="AB21" s="215"/>
      <c r="AC21" s="215"/>
      <c r="AD21" s="215"/>
      <c r="AE21" s="215"/>
      <c r="AF21" s="215"/>
      <c r="AG21" s="215" t="s">
        <v>126</v>
      </c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40" t="str">
        <f>C21</f>
        <v>Náklady zhotovitele na vypracování provozních řádů pro zkušební či trvalý provoz včetně nákladů na předání všech návodů k obsluze a údržbě pro technologická zařízení a včetně zaškolení obsluhy objednatele.</v>
      </c>
      <c r="BB21" s="215"/>
      <c r="BC21" s="215"/>
      <c r="BD21" s="215"/>
      <c r="BE21" s="215"/>
      <c r="BF21" s="215"/>
      <c r="BG21" s="215"/>
      <c r="BH21" s="215"/>
    </row>
    <row r="22" spans="1:60" x14ac:dyDescent="0.2">
      <c r="A22" s="3"/>
      <c r="B22" s="4"/>
      <c r="C22" s="245"/>
      <c r="D22" s="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AE22">
        <v>15</v>
      </c>
      <c r="AF22">
        <v>21</v>
      </c>
      <c r="AG22" t="s">
        <v>103</v>
      </c>
    </row>
    <row r="23" spans="1:60" x14ac:dyDescent="0.2">
      <c r="A23" s="218"/>
      <c r="B23" s="219" t="s">
        <v>29</v>
      </c>
      <c r="C23" s="246"/>
      <c r="D23" s="220"/>
      <c r="E23" s="221"/>
      <c r="F23" s="221"/>
      <c r="G23" s="241">
        <f>G8+G15</f>
        <v>0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AE23">
        <f>SUMIF(L7:L21,AE22,G7:G21)</f>
        <v>0</v>
      </c>
      <c r="AF23">
        <f>SUMIF(L7:L21,AF22,G7:G21)</f>
        <v>0</v>
      </c>
      <c r="AG23" t="s">
        <v>142</v>
      </c>
    </row>
    <row r="24" spans="1:60" x14ac:dyDescent="0.2">
      <c r="C24" s="247"/>
      <c r="D24" s="10"/>
      <c r="AG24" t="s">
        <v>143</v>
      </c>
    </row>
    <row r="25" spans="1:60" x14ac:dyDescent="0.2">
      <c r="D25" s="10"/>
    </row>
    <row r="26" spans="1:60" x14ac:dyDescent="0.2">
      <c r="D26" s="10"/>
    </row>
    <row r="27" spans="1:60" x14ac:dyDescent="0.2">
      <c r="D27" s="10"/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10">
    <mergeCell ref="C14:G14"/>
    <mergeCell ref="C17:G17"/>
    <mergeCell ref="C19:G19"/>
    <mergeCell ref="C21:G21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80" customWidth="1"/>
    <col min="3" max="3" width="63.28515625" style="18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00" t="s">
        <v>144</v>
      </c>
      <c r="B1" s="200"/>
      <c r="C1" s="200"/>
      <c r="D1" s="200"/>
      <c r="E1" s="200"/>
      <c r="F1" s="200"/>
      <c r="G1" s="200"/>
      <c r="AG1" t="s">
        <v>90</v>
      </c>
    </row>
    <row r="2" spans="1:60" ht="24.95" customHeight="1" x14ac:dyDescent="0.2">
      <c r="A2" s="201" t="s">
        <v>7</v>
      </c>
      <c r="B2" s="49" t="s">
        <v>43</v>
      </c>
      <c r="C2" s="204" t="s">
        <v>44</v>
      </c>
      <c r="D2" s="202"/>
      <c r="E2" s="202"/>
      <c r="F2" s="202"/>
      <c r="G2" s="203"/>
      <c r="AG2" t="s">
        <v>91</v>
      </c>
    </row>
    <row r="3" spans="1:60" ht="24.95" customHeight="1" x14ac:dyDescent="0.2">
      <c r="A3" s="201" t="s">
        <v>8</v>
      </c>
      <c r="B3" s="49" t="s">
        <v>56</v>
      </c>
      <c r="C3" s="204" t="s">
        <v>44</v>
      </c>
      <c r="D3" s="202"/>
      <c r="E3" s="202"/>
      <c r="F3" s="202"/>
      <c r="G3" s="203"/>
      <c r="AC3" s="180" t="s">
        <v>91</v>
      </c>
      <c r="AG3" t="s">
        <v>93</v>
      </c>
    </row>
    <row r="4" spans="1:60" ht="24.95" customHeight="1" x14ac:dyDescent="0.2">
      <c r="A4" s="205" t="s">
        <v>9</v>
      </c>
      <c r="B4" s="206" t="s">
        <v>56</v>
      </c>
      <c r="C4" s="207" t="s">
        <v>57</v>
      </c>
      <c r="D4" s="208"/>
      <c r="E4" s="208"/>
      <c r="F4" s="208"/>
      <c r="G4" s="209"/>
      <c r="AG4" t="s">
        <v>94</v>
      </c>
    </row>
    <row r="5" spans="1:60" x14ac:dyDescent="0.2">
      <c r="D5" s="10"/>
    </row>
    <row r="6" spans="1:60" ht="38.25" x14ac:dyDescent="0.2">
      <c r="A6" s="211" t="s">
        <v>95</v>
      </c>
      <c r="B6" s="213" t="s">
        <v>96</v>
      </c>
      <c r="C6" s="213" t="s">
        <v>97</v>
      </c>
      <c r="D6" s="212" t="s">
        <v>98</v>
      </c>
      <c r="E6" s="211" t="s">
        <v>99</v>
      </c>
      <c r="F6" s="210" t="s">
        <v>100</v>
      </c>
      <c r="G6" s="211" t="s">
        <v>29</v>
      </c>
      <c r="H6" s="214" t="s">
        <v>30</v>
      </c>
      <c r="I6" s="214" t="s">
        <v>101</v>
      </c>
      <c r="J6" s="214" t="s">
        <v>31</v>
      </c>
      <c r="K6" s="214" t="s">
        <v>102</v>
      </c>
      <c r="L6" s="214" t="s">
        <v>103</v>
      </c>
      <c r="M6" s="214" t="s">
        <v>104</v>
      </c>
      <c r="N6" s="214" t="s">
        <v>105</v>
      </c>
      <c r="O6" s="214" t="s">
        <v>106</v>
      </c>
      <c r="P6" s="214" t="s">
        <v>107</v>
      </c>
      <c r="Q6" s="214" t="s">
        <v>108</v>
      </c>
      <c r="R6" s="214" t="s">
        <v>109</v>
      </c>
      <c r="S6" s="214" t="s">
        <v>110</v>
      </c>
      <c r="T6" s="214" t="s">
        <v>111</v>
      </c>
      <c r="U6" s="214" t="s">
        <v>112</v>
      </c>
      <c r="V6" s="214" t="s">
        <v>113</v>
      </c>
      <c r="W6" s="214" t="s">
        <v>114</v>
      </c>
      <c r="X6" s="214" t="s">
        <v>115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</row>
    <row r="8" spans="1:60" x14ac:dyDescent="0.2">
      <c r="A8" s="226" t="s">
        <v>116</v>
      </c>
      <c r="B8" s="227" t="s">
        <v>62</v>
      </c>
      <c r="C8" s="242" t="s">
        <v>63</v>
      </c>
      <c r="D8" s="228"/>
      <c r="E8" s="229"/>
      <c r="F8" s="230"/>
      <c r="G8" s="230">
        <f>SUMIF(AG9:AG9,"&lt;&gt;NOR",G9:G9)</f>
        <v>0</v>
      </c>
      <c r="H8" s="230"/>
      <c r="I8" s="230">
        <f>SUM(I9:I9)</f>
        <v>0</v>
      </c>
      <c r="J8" s="230"/>
      <c r="K8" s="230">
        <f>SUM(K9:K9)</f>
        <v>0</v>
      </c>
      <c r="L8" s="230"/>
      <c r="M8" s="230">
        <f>SUM(M9:M9)</f>
        <v>0</v>
      </c>
      <c r="N8" s="230"/>
      <c r="O8" s="230">
        <f>SUM(O9:O9)</f>
        <v>0</v>
      </c>
      <c r="P8" s="230"/>
      <c r="Q8" s="230">
        <f>SUM(Q9:Q9)</f>
        <v>0</v>
      </c>
      <c r="R8" s="230"/>
      <c r="S8" s="230"/>
      <c r="T8" s="231"/>
      <c r="U8" s="225"/>
      <c r="V8" s="225">
        <f>SUM(V9:V9)</f>
        <v>0</v>
      </c>
      <c r="W8" s="225"/>
      <c r="X8" s="225"/>
      <c r="AG8" t="s">
        <v>117</v>
      </c>
    </row>
    <row r="9" spans="1:60" ht="22.5" outlineLevel="1" x14ac:dyDescent="0.2">
      <c r="A9" s="250">
        <v>1</v>
      </c>
      <c r="B9" s="251" t="s">
        <v>145</v>
      </c>
      <c r="C9" s="258" t="s">
        <v>146</v>
      </c>
      <c r="D9" s="252" t="s">
        <v>147</v>
      </c>
      <c r="E9" s="253">
        <v>1</v>
      </c>
      <c r="F9" s="254"/>
      <c r="G9" s="255">
        <f>ROUND(E9*F9,2)</f>
        <v>0</v>
      </c>
      <c r="H9" s="254"/>
      <c r="I9" s="255">
        <f>ROUND(E9*H9,2)</f>
        <v>0</v>
      </c>
      <c r="J9" s="254"/>
      <c r="K9" s="255">
        <f>ROUND(E9*J9,2)</f>
        <v>0</v>
      </c>
      <c r="L9" s="255">
        <v>15</v>
      </c>
      <c r="M9" s="255">
        <f>G9*(1+L9/100)</f>
        <v>0</v>
      </c>
      <c r="N9" s="255">
        <v>0</v>
      </c>
      <c r="O9" s="255">
        <f>ROUND(E9*N9,2)</f>
        <v>0</v>
      </c>
      <c r="P9" s="255">
        <v>0</v>
      </c>
      <c r="Q9" s="255">
        <f>ROUND(E9*P9,2)</f>
        <v>0</v>
      </c>
      <c r="R9" s="255"/>
      <c r="S9" s="255" t="s">
        <v>148</v>
      </c>
      <c r="T9" s="256" t="s">
        <v>122</v>
      </c>
      <c r="U9" s="224">
        <v>0</v>
      </c>
      <c r="V9" s="224">
        <f>ROUND(E9*U9,2)</f>
        <v>0</v>
      </c>
      <c r="W9" s="224"/>
      <c r="X9" s="224" t="s">
        <v>149</v>
      </c>
      <c r="Y9" s="215"/>
      <c r="Z9" s="215"/>
      <c r="AA9" s="215"/>
      <c r="AB9" s="215"/>
      <c r="AC9" s="215"/>
      <c r="AD9" s="215"/>
      <c r="AE9" s="215"/>
      <c r="AF9" s="215"/>
      <c r="AG9" s="215" t="s">
        <v>150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x14ac:dyDescent="0.2">
      <c r="A10" s="226" t="s">
        <v>116</v>
      </c>
      <c r="B10" s="227" t="s">
        <v>64</v>
      </c>
      <c r="C10" s="242" t="s">
        <v>65</v>
      </c>
      <c r="D10" s="228"/>
      <c r="E10" s="229"/>
      <c r="F10" s="230"/>
      <c r="G10" s="230">
        <f>SUMIF(AG11:AG21,"&lt;&gt;NOR",G11:G21)</f>
        <v>0</v>
      </c>
      <c r="H10" s="230"/>
      <c r="I10" s="230">
        <f>SUM(I11:I21)</f>
        <v>0</v>
      </c>
      <c r="J10" s="230"/>
      <c r="K10" s="230">
        <f>SUM(K11:K21)</f>
        <v>0</v>
      </c>
      <c r="L10" s="230"/>
      <c r="M10" s="230">
        <f>SUM(M11:M21)</f>
        <v>0</v>
      </c>
      <c r="N10" s="230"/>
      <c r="O10" s="230">
        <f>SUM(O11:O21)</f>
        <v>4.09</v>
      </c>
      <c r="P10" s="230"/>
      <c r="Q10" s="230">
        <f>SUM(Q11:Q21)</f>
        <v>0</v>
      </c>
      <c r="R10" s="230"/>
      <c r="S10" s="230"/>
      <c r="T10" s="231"/>
      <c r="U10" s="225"/>
      <c r="V10" s="225">
        <f>SUM(V11:V21)</f>
        <v>145.22</v>
      </c>
      <c r="W10" s="225"/>
      <c r="X10" s="225"/>
      <c r="AG10" t="s">
        <v>117</v>
      </c>
    </row>
    <row r="11" spans="1:60" ht="22.5" outlineLevel="1" x14ac:dyDescent="0.2">
      <c r="A11" s="232">
        <v>2</v>
      </c>
      <c r="B11" s="233" t="s">
        <v>151</v>
      </c>
      <c r="C11" s="243" t="s">
        <v>152</v>
      </c>
      <c r="D11" s="234" t="s">
        <v>153</v>
      </c>
      <c r="E11" s="235">
        <v>4.3470000000000004</v>
      </c>
      <c r="F11" s="236"/>
      <c r="G11" s="237">
        <f>ROUND(E11*F11,2)</f>
        <v>0</v>
      </c>
      <c r="H11" s="236"/>
      <c r="I11" s="237">
        <f>ROUND(E11*H11,2)</f>
        <v>0</v>
      </c>
      <c r="J11" s="236"/>
      <c r="K11" s="237">
        <f>ROUND(E11*J11,2)</f>
        <v>0</v>
      </c>
      <c r="L11" s="237">
        <v>15</v>
      </c>
      <c r="M11" s="237">
        <f>G11*(1+L11/100)</f>
        <v>0</v>
      </c>
      <c r="N11" s="237">
        <v>5.1229999999999998E-2</v>
      </c>
      <c r="O11" s="237">
        <f>ROUND(E11*N11,2)</f>
        <v>0.22</v>
      </c>
      <c r="P11" s="237">
        <v>0</v>
      </c>
      <c r="Q11" s="237">
        <f>ROUND(E11*P11,2)</f>
        <v>0</v>
      </c>
      <c r="R11" s="237" t="s">
        <v>154</v>
      </c>
      <c r="S11" s="237" t="s">
        <v>121</v>
      </c>
      <c r="T11" s="238" t="s">
        <v>121</v>
      </c>
      <c r="U11" s="224">
        <v>0.90800000000000003</v>
      </c>
      <c r="V11" s="224">
        <f>ROUND(E11*U11,2)</f>
        <v>3.95</v>
      </c>
      <c r="W11" s="224"/>
      <c r="X11" s="224" t="s">
        <v>149</v>
      </c>
      <c r="Y11" s="215"/>
      <c r="Z11" s="215"/>
      <c r="AA11" s="215"/>
      <c r="AB11" s="215"/>
      <c r="AC11" s="215"/>
      <c r="AD11" s="215"/>
      <c r="AE11" s="215"/>
      <c r="AF11" s="215"/>
      <c r="AG11" s="215" t="s">
        <v>150</v>
      </c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 x14ac:dyDescent="0.2">
      <c r="A12" s="222"/>
      <c r="B12" s="223"/>
      <c r="C12" s="259" t="s">
        <v>155</v>
      </c>
      <c r="D12" s="257"/>
      <c r="E12" s="257"/>
      <c r="F12" s="257"/>
      <c r="G12" s="257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15"/>
      <c r="Z12" s="215"/>
      <c r="AA12" s="215"/>
      <c r="AB12" s="215"/>
      <c r="AC12" s="215"/>
      <c r="AD12" s="215"/>
      <c r="AE12" s="215"/>
      <c r="AF12" s="215"/>
      <c r="AG12" s="215" t="s">
        <v>156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 x14ac:dyDescent="0.2">
      <c r="A13" s="222"/>
      <c r="B13" s="223"/>
      <c r="C13" s="260" t="s">
        <v>157</v>
      </c>
      <c r="D13" s="248"/>
      <c r="E13" s="249"/>
      <c r="F13" s="224"/>
      <c r="G13" s="224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4"/>
      <c r="X13" s="224"/>
      <c r="Y13" s="215"/>
      <c r="Z13" s="215"/>
      <c r="AA13" s="215"/>
      <c r="AB13" s="215"/>
      <c r="AC13" s="215"/>
      <c r="AD13" s="215"/>
      <c r="AE13" s="215"/>
      <c r="AF13" s="215"/>
      <c r="AG13" s="215" t="s">
        <v>158</v>
      </c>
      <c r="AH13" s="215">
        <v>0</v>
      </c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 x14ac:dyDescent="0.2">
      <c r="A14" s="222"/>
      <c r="B14" s="223"/>
      <c r="C14" s="260" t="s">
        <v>159</v>
      </c>
      <c r="D14" s="248"/>
      <c r="E14" s="249">
        <v>4.3470000000000004</v>
      </c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15"/>
      <c r="Z14" s="215"/>
      <c r="AA14" s="215"/>
      <c r="AB14" s="215"/>
      <c r="AC14" s="215"/>
      <c r="AD14" s="215"/>
      <c r="AE14" s="215"/>
      <c r="AF14" s="215"/>
      <c r="AG14" s="215" t="s">
        <v>158</v>
      </c>
      <c r="AH14" s="215">
        <v>0</v>
      </c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ht="33.75" outlineLevel="1" x14ac:dyDescent="0.2">
      <c r="A15" s="232">
        <v>3</v>
      </c>
      <c r="B15" s="233" t="s">
        <v>160</v>
      </c>
      <c r="C15" s="243" t="s">
        <v>161</v>
      </c>
      <c r="D15" s="234" t="s">
        <v>153</v>
      </c>
      <c r="E15" s="235">
        <v>149.16900000000001</v>
      </c>
      <c r="F15" s="236"/>
      <c r="G15" s="237">
        <f>ROUND(E15*F15,2)</f>
        <v>0</v>
      </c>
      <c r="H15" s="236"/>
      <c r="I15" s="237">
        <f>ROUND(E15*H15,2)</f>
        <v>0</v>
      </c>
      <c r="J15" s="236"/>
      <c r="K15" s="237">
        <f>ROUND(E15*J15,2)</f>
        <v>0</v>
      </c>
      <c r="L15" s="237">
        <v>15</v>
      </c>
      <c r="M15" s="237">
        <f>G15*(1+L15/100)</f>
        <v>0</v>
      </c>
      <c r="N15" s="237">
        <v>4.1200000000000004E-3</v>
      </c>
      <c r="O15" s="237">
        <f>ROUND(E15*N15,2)</f>
        <v>0.61</v>
      </c>
      <c r="P15" s="237">
        <v>0</v>
      </c>
      <c r="Q15" s="237">
        <f>ROUND(E15*P15,2)</f>
        <v>0</v>
      </c>
      <c r="R15" s="237" t="s">
        <v>162</v>
      </c>
      <c r="S15" s="237" t="s">
        <v>121</v>
      </c>
      <c r="T15" s="238" t="s">
        <v>121</v>
      </c>
      <c r="U15" s="224">
        <v>0.19350999999999999</v>
      </c>
      <c r="V15" s="224">
        <f>ROUND(E15*U15,2)</f>
        <v>28.87</v>
      </c>
      <c r="W15" s="224"/>
      <c r="X15" s="224" t="s">
        <v>149</v>
      </c>
      <c r="Y15" s="215"/>
      <c r="Z15" s="215"/>
      <c r="AA15" s="215"/>
      <c r="AB15" s="215"/>
      <c r="AC15" s="215"/>
      <c r="AD15" s="215"/>
      <c r="AE15" s="215"/>
      <c r="AF15" s="215"/>
      <c r="AG15" s="215" t="s">
        <v>150</v>
      </c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1" x14ac:dyDescent="0.2">
      <c r="A16" s="222"/>
      <c r="B16" s="223"/>
      <c r="C16" s="244" t="s">
        <v>163</v>
      </c>
      <c r="D16" s="239"/>
      <c r="E16" s="239"/>
      <c r="F16" s="239"/>
      <c r="G16" s="239"/>
      <c r="H16" s="224"/>
      <c r="I16" s="224"/>
      <c r="J16" s="224"/>
      <c r="K16" s="224"/>
      <c r="L16" s="224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4"/>
      <c r="X16" s="224"/>
      <c r="Y16" s="215"/>
      <c r="Z16" s="215"/>
      <c r="AA16" s="215"/>
      <c r="AB16" s="215"/>
      <c r="AC16" s="215"/>
      <c r="AD16" s="215"/>
      <c r="AE16" s="215"/>
      <c r="AF16" s="215"/>
      <c r="AG16" s="215" t="s">
        <v>126</v>
      </c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1" x14ac:dyDescent="0.2">
      <c r="A17" s="222"/>
      <c r="B17" s="223"/>
      <c r="C17" s="260" t="s">
        <v>164</v>
      </c>
      <c r="D17" s="248"/>
      <c r="E17" s="249">
        <v>149.16900000000001</v>
      </c>
      <c r="F17" s="224"/>
      <c r="G17" s="224"/>
      <c r="H17" s="224"/>
      <c r="I17" s="224"/>
      <c r="J17" s="224"/>
      <c r="K17" s="224"/>
      <c r="L17" s="224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4"/>
      <c r="X17" s="224"/>
      <c r="Y17" s="215"/>
      <c r="Z17" s="215"/>
      <c r="AA17" s="215"/>
      <c r="AB17" s="215"/>
      <c r="AC17" s="215"/>
      <c r="AD17" s="215"/>
      <c r="AE17" s="215"/>
      <c r="AF17" s="215"/>
      <c r="AG17" s="215" t="s">
        <v>158</v>
      </c>
      <c r="AH17" s="215">
        <v>0</v>
      </c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1" x14ac:dyDescent="0.2">
      <c r="A18" s="232">
        <v>4</v>
      </c>
      <c r="B18" s="233" t="s">
        <v>165</v>
      </c>
      <c r="C18" s="243" t="s">
        <v>166</v>
      </c>
      <c r="D18" s="234" t="s">
        <v>153</v>
      </c>
      <c r="E18" s="235">
        <v>30.5276</v>
      </c>
      <c r="F18" s="236"/>
      <c r="G18" s="237">
        <f>ROUND(E18*F18,2)</f>
        <v>0</v>
      </c>
      <c r="H18" s="236"/>
      <c r="I18" s="237">
        <f>ROUND(E18*H18,2)</f>
        <v>0</v>
      </c>
      <c r="J18" s="236"/>
      <c r="K18" s="237">
        <f>ROUND(E18*J18,2)</f>
        <v>0</v>
      </c>
      <c r="L18" s="237">
        <v>15</v>
      </c>
      <c r="M18" s="237">
        <f>G18*(1+L18/100)</f>
        <v>0</v>
      </c>
      <c r="N18" s="237">
        <v>4.7660000000000001E-2</v>
      </c>
      <c r="O18" s="237">
        <f>ROUND(E18*N18,2)</f>
        <v>1.45</v>
      </c>
      <c r="P18" s="237">
        <v>0</v>
      </c>
      <c r="Q18" s="237">
        <f>ROUND(E18*P18,2)</f>
        <v>0</v>
      </c>
      <c r="R18" s="237" t="s">
        <v>154</v>
      </c>
      <c r="S18" s="237" t="s">
        <v>121</v>
      </c>
      <c r="T18" s="238" t="s">
        <v>121</v>
      </c>
      <c r="U18" s="224">
        <v>0.84</v>
      </c>
      <c r="V18" s="224">
        <f>ROUND(E18*U18,2)</f>
        <v>25.64</v>
      </c>
      <c r="W18" s="224"/>
      <c r="X18" s="224" t="s">
        <v>149</v>
      </c>
      <c r="Y18" s="215"/>
      <c r="Z18" s="215"/>
      <c r="AA18" s="215"/>
      <c r="AB18" s="215"/>
      <c r="AC18" s="215"/>
      <c r="AD18" s="215"/>
      <c r="AE18" s="215"/>
      <c r="AF18" s="215"/>
      <c r="AG18" s="215" t="s">
        <v>150</v>
      </c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 x14ac:dyDescent="0.2">
      <c r="A19" s="222"/>
      <c r="B19" s="223"/>
      <c r="C19" s="260" t="s">
        <v>167</v>
      </c>
      <c r="D19" s="248"/>
      <c r="E19" s="249">
        <v>30.5276</v>
      </c>
      <c r="F19" s="224"/>
      <c r="G19" s="224"/>
      <c r="H19" s="224"/>
      <c r="I19" s="224"/>
      <c r="J19" s="224"/>
      <c r="K19" s="224"/>
      <c r="L19" s="224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4"/>
      <c r="X19" s="224"/>
      <c r="Y19" s="215"/>
      <c r="Z19" s="215"/>
      <c r="AA19" s="215"/>
      <c r="AB19" s="215"/>
      <c r="AC19" s="215"/>
      <c r="AD19" s="215"/>
      <c r="AE19" s="215"/>
      <c r="AF19" s="215"/>
      <c r="AG19" s="215" t="s">
        <v>158</v>
      </c>
      <c r="AH19" s="215">
        <v>0</v>
      </c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ht="22.5" outlineLevel="1" x14ac:dyDescent="0.2">
      <c r="A20" s="232">
        <v>5</v>
      </c>
      <c r="B20" s="233" t="s">
        <v>168</v>
      </c>
      <c r="C20" s="243" t="s">
        <v>169</v>
      </c>
      <c r="D20" s="234" t="s">
        <v>153</v>
      </c>
      <c r="E20" s="235">
        <v>509.85309999999998</v>
      </c>
      <c r="F20" s="236"/>
      <c r="G20" s="237">
        <f>ROUND(E20*F20,2)</f>
        <v>0</v>
      </c>
      <c r="H20" s="236"/>
      <c r="I20" s="237">
        <f>ROUND(E20*H20,2)</f>
        <v>0</v>
      </c>
      <c r="J20" s="236"/>
      <c r="K20" s="237">
        <f>ROUND(E20*J20,2)</f>
        <v>0</v>
      </c>
      <c r="L20" s="237">
        <v>15</v>
      </c>
      <c r="M20" s="237">
        <f>G20*(1+L20/100)</f>
        <v>0</v>
      </c>
      <c r="N20" s="237">
        <v>3.5500000000000002E-3</v>
      </c>
      <c r="O20" s="237">
        <f>ROUND(E20*N20,2)</f>
        <v>1.81</v>
      </c>
      <c r="P20" s="237">
        <v>0</v>
      </c>
      <c r="Q20" s="237">
        <f>ROUND(E20*P20,2)</f>
        <v>0</v>
      </c>
      <c r="R20" s="237" t="s">
        <v>162</v>
      </c>
      <c r="S20" s="237" t="s">
        <v>121</v>
      </c>
      <c r="T20" s="238" t="s">
        <v>121</v>
      </c>
      <c r="U20" s="224">
        <v>0.17016000000000001</v>
      </c>
      <c r="V20" s="224">
        <f>ROUND(E20*U20,2)</f>
        <v>86.76</v>
      </c>
      <c r="W20" s="224"/>
      <c r="X20" s="224" t="s">
        <v>149</v>
      </c>
      <c r="Y20" s="215"/>
      <c r="Z20" s="215"/>
      <c r="AA20" s="215"/>
      <c r="AB20" s="215"/>
      <c r="AC20" s="215"/>
      <c r="AD20" s="215"/>
      <c r="AE20" s="215"/>
      <c r="AF20" s="215"/>
      <c r="AG20" s="215" t="s">
        <v>150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1" x14ac:dyDescent="0.2">
      <c r="A21" s="222"/>
      <c r="B21" s="223"/>
      <c r="C21" s="260" t="s">
        <v>170</v>
      </c>
      <c r="D21" s="248"/>
      <c r="E21" s="249">
        <v>509.85309999999998</v>
      </c>
      <c r="F21" s="224"/>
      <c r="G21" s="224"/>
      <c r="H21" s="224"/>
      <c r="I21" s="224"/>
      <c r="J21" s="224"/>
      <c r="K21" s="224"/>
      <c r="L21" s="224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4"/>
      <c r="X21" s="224"/>
      <c r="Y21" s="215"/>
      <c r="Z21" s="215"/>
      <c r="AA21" s="215"/>
      <c r="AB21" s="215"/>
      <c r="AC21" s="215"/>
      <c r="AD21" s="215"/>
      <c r="AE21" s="215"/>
      <c r="AF21" s="215"/>
      <c r="AG21" s="215" t="s">
        <v>158</v>
      </c>
      <c r="AH21" s="215">
        <v>0</v>
      </c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x14ac:dyDescent="0.2">
      <c r="A22" s="226" t="s">
        <v>116</v>
      </c>
      <c r="B22" s="227" t="s">
        <v>66</v>
      </c>
      <c r="C22" s="242" t="s">
        <v>67</v>
      </c>
      <c r="D22" s="228"/>
      <c r="E22" s="229"/>
      <c r="F22" s="230"/>
      <c r="G22" s="230">
        <f>SUMIF(AG23:AG27,"&lt;&gt;NOR",G23:G27)</f>
        <v>0</v>
      </c>
      <c r="H22" s="230"/>
      <c r="I22" s="230">
        <f>SUM(I23:I27)</f>
        <v>0</v>
      </c>
      <c r="J22" s="230"/>
      <c r="K22" s="230">
        <f>SUM(K23:K27)</f>
        <v>0</v>
      </c>
      <c r="L22" s="230"/>
      <c r="M22" s="230">
        <f>SUM(M23:M27)</f>
        <v>0</v>
      </c>
      <c r="N22" s="230"/>
      <c r="O22" s="230">
        <f>SUM(O23:O27)</f>
        <v>0.30000000000000004</v>
      </c>
      <c r="P22" s="230"/>
      <c r="Q22" s="230">
        <f>SUM(Q23:Q27)</f>
        <v>0</v>
      </c>
      <c r="R22" s="230"/>
      <c r="S22" s="230"/>
      <c r="T22" s="231"/>
      <c r="U22" s="225"/>
      <c r="V22" s="225">
        <f>SUM(V23:V27)</f>
        <v>0.4</v>
      </c>
      <c r="W22" s="225"/>
      <c r="X22" s="225"/>
      <c r="AG22" t="s">
        <v>117</v>
      </c>
    </row>
    <row r="23" spans="1:60" outlineLevel="1" x14ac:dyDescent="0.2">
      <c r="A23" s="232">
        <v>6</v>
      </c>
      <c r="B23" s="233" t="s">
        <v>171</v>
      </c>
      <c r="C23" s="243" t="s">
        <v>172</v>
      </c>
      <c r="D23" s="234" t="s">
        <v>173</v>
      </c>
      <c r="E23" s="235">
        <v>0.10440000000000001</v>
      </c>
      <c r="F23" s="236"/>
      <c r="G23" s="237">
        <f>ROUND(E23*F23,2)</f>
        <v>0</v>
      </c>
      <c r="H23" s="236"/>
      <c r="I23" s="237">
        <f>ROUND(E23*H23,2)</f>
        <v>0</v>
      </c>
      <c r="J23" s="236"/>
      <c r="K23" s="237">
        <f>ROUND(E23*J23,2)</f>
        <v>0</v>
      </c>
      <c r="L23" s="237">
        <v>15</v>
      </c>
      <c r="M23" s="237">
        <f>G23*(1+L23/100)</f>
        <v>0</v>
      </c>
      <c r="N23" s="237">
        <v>2.5499999999999998</v>
      </c>
      <c r="O23" s="237">
        <f>ROUND(E23*N23,2)</f>
        <v>0.27</v>
      </c>
      <c r="P23" s="237">
        <v>0</v>
      </c>
      <c r="Q23" s="237">
        <f>ROUND(E23*P23,2)</f>
        <v>0</v>
      </c>
      <c r="R23" s="237"/>
      <c r="S23" s="237" t="s">
        <v>148</v>
      </c>
      <c r="T23" s="238" t="s">
        <v>122</v>
      </c>
      <c r="U23" s="224">
        <v>0</v>
      </c>
      <c r="V23" s="224">
        <f>ROUND(E23*U23,2)</f>
        <v>0</v>
      </c>
      <c r="W23" s="224"/>
      <c r="X23" s="224" t="s">
        <v>149</v>
      </c>
      <c r="Y23" s="215"/>
      <c r="Z23" s="215"/>
      <c r="AA23" s="215"/>
      <c r="AB23" s="215"/>
      <c r="AC23" s="215"/>
      <c r="AD23" s="215"/>
      <c r="AE23" s="215"/>
      <c r="AF23" s="215"/>
      <c r="AG23" s="215" t="s">
        <v>150</v>
      </c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 x14ac:dyDescent="0.2">
      <c r="A24" s="222"/>
      <c r="B24" s="223"/>
      <c r="C24" s="260" t="s">
        <v>174</v>
      </c>
      <c r="D24" s="248"/>
      <c r="E24" s="249">
        <v>0.10437</v>
      </c>
      <c r="F24" s="224"/>
      <c r="G24" s="224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4"/>
      <c r="X24" s="224"/>
      <c r="Y24" s="215"/>
      <c r="Z24" s="215"/>
      <c r="AA24" s="215"/>
      <c r="AB24" s="215"/>
      <c r="AC24" s="215"/>
      <c r="AD24" s="215"/>
      <c r="AE24" s="215"/>
      <c r="AF24" s="215"/>
      <c r="AG24" s="215" t="s">
        <v>158</v>
      </c>
      <c r="AH24" s="215">
        <v>0</v>
      </c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ht="22.5" outlineLevel="1" x14ac:dyDescent="0.2">
      <c r="A25" s="232">
        <v>7</v>
      </c>
      <c r="B25" s="233" t="s">
        <v>175</v>
      </c>
      <c r="C25" s="243" t="s">
        <v>176</v>
      </c>
      <c r="D25" s="234" t="s">
        <v>177</v>
      </c>
      <c r="E25" s="235">
        <v>2.64E-2</v>
      </c>
      <c r="F25" s="236"/>
      <c r="G25" s="237">
        <f>ROUND(E25*F25,2)</f>
        <v>0</v>
      </c>
      <c r="H25" s="236"/>
      <c r="I25" s="237">
        <f>ROUND(E25*H25,2)</f>
        <v>0</v>
      </c>
      <c r="J25" s="236"/>
      <c r="K25" s="237">
        <f>ROUND(E25*J25,2)</f>
        <v>0</v>
      </c>
      <c r="L25" s="237">
        <v>15</v>
      </c>
      <c r="M25" s="237">
        <f>G25*(1+L25/100)</f>
        <v>0</v>
      </c>
      <c r="N25" s="237">
        <v>1.0662499999999999</v>
      </c>
      <c r="O25" s="237">
        <f>ROUND(E25*N25,2)</f>
        <v>0.03</v>
      </c>
      <c r="P25" s="237">
        <v>0</v>
      </c>
      <c r="Q25" s="237">
        <f>ROUND(E25*P25,2)</f>
        <v>0</v>
      </c>
      <c r="R25" s="237" t="s">
        <v>154</v>
      </c>
      <c r="S25" s="237" t="s">
        <v>121</v>
      </c>
      <c r="T25" s="238" t="s">
        <v>121</v>
      </c>
      <c r="U25" s="224">
        <v>15.231</v>
      </c>
      <c r="V25" s="224">
        <f>ROUND(E25*U25,2)</f>
        <v>0.4</v>
      </c>
      <c r="W25" s="224"/>
      <c r="X25" s="224" t="s">
        <v>149</v>
      </c>
      <c r="Y25" s="215"/>
      <c r="Z25" s="215"/>
      <c r="AA25" s="215"/>
      <c r="AB25" s="215"/>
      <c r="AC25" s="215"/>
      <c r="AD25" s="215"/>
      <c r="AE25" s="215"/>
      <c r="AF25" s="215"/>
      <c r="AG25" s="215" t="s">
        <v>150</v>
      </c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 x14ac:dyDescent="0.2">
      <c r="A26" s="222"/>
      <c r="B26" s="223"/>
      <c r="C26" s="259" t="s">
        <v>178</v>
      </c>
      <c r="D26" s="257"/>
      <c r="E26" s="257"/>
      <c r="F26" s="257"/>
      <c r="G26" s="257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24"/>
      <c r="Y26" s="215"/>
      <c r="Z26" s="215"/>
      <c r="AA26" s="215"/>
      <c r="AB26" s="215"/>
      <c r="AC26" s="215"/>
      <c r="AD26" s="215"/>
      <c r="AE26" s="215"/>
      <c r="AF26" s="215"/>
      <c r="AG26" s="215" t="s">
        <v>156</v>
      </c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1" x14ac:dyDescent="0.2">
      <c r="A27" s="222"/>
      <c r="B27" s="223"/>
      <c r="C27" s="260" t="s">
        <v>179</v>
      </c>
      <c r="D27" s="248"/>
      <c r="E27" s="249">
        <v>2.64E-2</v>
      </c>
      <c r="F27" s="224"/>
      <c r="G27" s="224"/>
      <c r="H27" s="224"/>
      <c r="I27" s="224"/>
      <c r="J27" s="224"/>
      <c r="K27" s="224"/>
      <c r="L27" s="224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4"/>
      <c r="X27" s="224"/>
      <c r="Y27" s="215"/>
      <c r="Z27" s="215"/>
      <c r="AA27" s="215"/>
      <c r="AB27" s="215"/>
      <c r="AC27" s="215"/>
      <c r="AD27" s="215"/>
      <c r="AE27" s="215"/>
      <c r="AF27" s="215"/>
      <c r="AG27" s="215" t="s">
        <v>158</v>
      </c>
      <c r="AH27" s="215">
        <v>0</v>
      </c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x14ac:dyDescent="0.2">
      <c r="A28" s="226" t="s">
        <v>116</v>
      </c>
      <c r="B28" s="227" t="s">
        <v>68</v>
      </c>
      <c r="C28" s="242" t="s">
        <v>69</v>
      </c>
      <c r="D28" s="228"/>
      <c r="E28" s="229"/>
      <c r="F28" s="230"/>
      <c r="G28" s="230">
        <f>SUMIF(AG29:AG37,"&lt;&gt;NOR",G29:G37)</f>
        <v>0</v>
      </c>
      <c r="H28" s="230"/>
      <c r="I28" s="230">
        <f>SUM(I29:I37)</f>
        <v>0</v>
      </c>
      <c r="J28" s="230"/>
      <c r="K28" s="230">
        <f>SUM(K29:K37)</f>
        <v>0</v>
      </c>
      <c r="L28" s="230"/>
      <c r="M28" s="230">
        <f>SUM(M29:M37)</f>
        <v>0</v>
      </c>
      <c r="N28" s="230"/>
      <c r="O28" s="230">
        <f>SUM(O29:O37)</f>
        <v>0.39</v>
      </c>
      <c r="P28" s="230"/>
      <c r="Q28" s="230">
        <f>SUM(Q29:Q37)</f>
        <v>0</v>
      </c>
      <c r="R28" s="230"/>
      <c r="S28" s="230"/>
      <c r="T28" s="231"/>
      <c r="U28" s="225"/>
      <c r="V28" s="225">
        <f>SUM(V29:V37)</f>
        <v>5.09</v>
      </c>
      <c r="W28" s="225"/>
      <c r="X28" s="225"/>
      <c r="AG28" t="s">
        <v>117</v>
      </c>
    </row>
    <row r="29" spans="1:60" outlineLevel="1" x14ac:dyDescent="0.2">
      <c r="A29" s="232">
        <v>8</v>
      </c>
      <c r="B29" s="233" t="s">
        <v>180</v>
      </c>
      <c r="C29" s="243" t="s">
        <v>181</v>
      </c>
      <c r="D29" s="234" t="s">
        <v>153</v>
      </c>
      <c r="E29" s="235">
        <v>9.7200000000000006</v>
      </c>
      <c r="F29" s="236"/>
      <c r="G29" s="237">
        <f>ROUND(E29*F29,2)</f>
        <v>0</v>
      </c>
      <c r="H29" s="236"/>
      <c r="I29" s="237">
        <f>ROUND(E29*H29,2)</f>
        <v>0</v>
      </c>
      <c r="J29" s="236"/>
      <c r="K29" s="237">
        <f>ROUND(E29*J29,2)</f>
        <v>0</v>
      </c>
      <c r="L29" s="237">
        <v>15</v>
      </c>
      <c r="M29" s="237">
        <f>G29*(1+L29/100)</f>
        <v>0</v>
      </c>
      <c r="N29" s="237">
        <v>1.2099999999999999E-3</v>
      </c>
      <c r="O29" s="237">
        <f>ROUND(E29*N29,2)</f>
        <v>0.01</v>
      </c>
      <c r="P29" s="237">
        <v>0</v>
      </c>
      <c r="Q29" s="237">
        <f>ROUND(E29*P29,2)</f>
        <v>0</v>
      </c>
      <c r="R29" s="237" t="s">
        <v>182</v>
      </c>
      <c r="S29" s="237" t="s">
        <v>121</v>
      </c>
      <c r="T29" s="238" t="s">
        <v>121</v>
      </c>
      <c r="U29" s="224">
        <v>0.17699999999999999</v>
      </c>
      <c r="V29" s="224">
        <f>ROUND(E29*U29,2)</f>
        <v>1.72</v>
      </c>
      <c r="W29" s="224"/>
      <c r="X29" s="224" t="s">
        <v>149</v>
      </c>
      <c r="Y29" s="215"/>
      <c r="Z29" s="215"/>
      <c r="AA29" s="215"/>
      <c r="AB29" s="215"/>
      <c r="AC29" s="215"/>
      <c r="AD29" s="215"/>
      <c r="AE29" s="215"/>
      <c r="AF29" s="215"/>
      <c r="AG29" s="215" t="s">
        <v>150</v>
      </c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 x14ac:dyDescent="0.2">
      <c r="A30" s="222"/>
      <c r="B30" s="223"/>
      <c r="C30" s="260" t="s">
        <v>183</v>
      </c>
      <c r="D30" s="248"/>
      <c r="E30" s="249">
        <v>9.7200000000000006</v>
      </c>
      <c r="F30" s="224"/>
      <c r="G30" s="224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4"/>
      <c r="X30" s="224"/>
      <c r="Y30" s="215"/>
      <c r="Z30" s="215"/>
      <c r="AA30" s="215"/>
      <c r="AB30" s="215"/>
      <c r="AC30" s="215"/>
      <c r="AD30" s="215"/>
      <c r="AE30" s="215"/>
      <c r="AF30" s="215"/>
      <c r="AG30" s="215" t="s">
        <v>158</v>
      </c>
      <c r="AH30" s="215">
        <v>0</v>
      </c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ht="22.5" outlineLevel="1" x14ac:dyDescent="0.2">
      <c r="A31" s="232">
        <v>9</v>
      </c>
      <c r="B31" s="233" t="s">
        <v>184</v>
      </c>
      <c r="C31" s="243" t="s">
        <v>185</v>
      </c>
      <c r="D31" s="234" t="s">
        <v>173</v>
      </c>
      <c r="E31" s="235">
        <v>38.3247</v>
      </c>
      <c r="F31" s="236"/>
      <c r="G31" s="237">
        <f>ROUND(E31*F31,2)</f>
        <v>0</v>
      </c>
      <c r="H31" s="236"/>
      <c r="I31" s="237">
        <f>ROUND(E31*H31,2)</f>
        <v>0</v>
      </c>
      <c r="J31" s="236"/>
      <c r="K31" s="237">
        <f>ROUND(E31*J31,2)</f>
        <v>0</v>
      </c>
      <c r="L31" s="237">
        <v>15</v>
      </c>
      <c r="M31" s="237">
        <f>G31*(1+L31/100)</f>
        <v>0</v>
      </c>
      <c r="N31" s="237">
        <v>9.5600000000000008E-3</v>
      </c>
      <c r="O31" s="237">
        <f>ROUND(E31*N31,2)</f>
        <v>0.37</v>
      </c>
      <c r="P31" s="237">
        <v>0</v>
      </c>
      <c r="Q31" s="237">
        <f>ROUND(E31*P31,2)</f>
        <v>0</v>
      </c>
      <c r="R31" s="237" t="s">
        <v>182</v>
      </c>
      <c r="S31" s="237" t="s">
        <v>121</v>
      </c>
      <c r="T31" s="238" t="s">
        <v>121</v>
      </c>
      <c r="U31" s="224">
        <v>5.1999999999999998E-2</v>
      </c>
      <c r="V31" s="224">
        <f>ROUND(E31*U31,2)</f>
        <v>1.99</v>
      </c>
      <c r="W31" s="224"/>
      <c r="X31" s="224" t="s">
        <v>149</v>
      </c>
      <c r="Y31" s="215"/>
      <c r="Z31" s="215"/>
      <c r="AA31" s="215"/>
      <c r="AB31" s="215"/>
      <c r="AC31" s="215"/>
      <c r="AD31" s="215"/>
      <c r="AE31" s="215"/>
      <c r="AF31" s="215"/>
      <c r="AG31" s="215" t="s">
        <v>150</v>
      </c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1" x14ac:dyDescent="0.2">
      <c r="A32" s="222"/>
      <c r="B32" s="223"/>
      <c r="C32" s="259" t="s">
        <v>186</v>
      </c>
      <c r="D32" s="257"/>
      <c r="E32" s="257"/>
      <c r="F32" s="257"/>
      <c r="G32" s="257"/>
      <c r="H32" s="224"/>
      <c r="I32" s="224"/>
      <c r="J32" s="224"/>
      <c r="K32" s="224"/>
      <c r="L32" s="224"/>
      <c r="M32" s="224"/>
      <c r="N32" s="224"/>
      <c r="O32" s="224"/>
      <c r="P32" s="224"/>
      <c r="Q32" s="224"/>
      <c r="R32" s="224"/>
      <c r="S32" s="224"/>
      <c r="T32" s="224"/>
      <c r="U32" s="224"/>
      <c r="V32" s="224"/>
      <c r="W32" s="224"/>
      <c r="X32" s="224"/>
      <c r="Y32" s="215"/>
      <c r="Z32" s="215"/>
      <c r="AA32" s="215"/>
      <c r="AB32" s="215"/>
      <c r="AC32" s="215"/>
      <c r="AD32" s="215"/>
      <c r="AE32" s="215"/>
      <c r="AF32" s="215"/>
      <c r="AG32" s="215" t="s">
        <v>156</v>
      </c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1" x14ac:dyDescent="0.2">
      <c r="A33" s="222"/>
      <c r="B33" s="223"/>
      <c r="C33" s="260" t="s">
        <v>187</v>
      </c>
      <c r="D33" s="248"/>
      <c r="E33" s="249">
        <v>38.324660000000002</v>
      </c>
      <c r="F33" s="224"/>
      <c r="G33" s="224"/>
      <c r="H33" s="224"/>
      <c r="I33" s="224"/>
      <c r="J33" s="224"/>
      <c r="K33" s="224"/>
      <c r="L33" s="224"/>
      <c r="M33" s="224"/>
      <c r="N33" s="224"/>
      <c r="O33" s="224"/>
      <c r="P33" s="224"/>
      <c r="Q33" s="224"/>
      <c r="R33" s="224"/>
      <c r="S33" s="224"/>
      <c r="T33" s="224"/>
      <c r="U33" s="224"/>
      <c r="V33" s="224"/>
      <c r="W33" s="224"/>
      <c r="X33" s="224"/>
      <c r="Y33" s="215"/>
      <c r="Z33" s="215"/>
      <c r="AA33" s="215"/>
      <c r="AB33" s="215"/>
      <c r="AC33" s="215"/>
      <c r="AD33" s="215"/>
      <c r="AE33" s="215"/>
      <c r="AF33" s="215"/>
      <c r="AG33" s="215" t="s">
        <v>158</v>
      </c>
      <c r="AH33" s="215">
        <v>0</v>
      </c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ht="45" outlineLevel="1" x14ac:dyDescent="0.2">
      <c r="A34" s="232">
        <v>10</v>
      </c>
      <c r="B34" s="233" t="s">
        <v>188</v>
      </c>
      <c r="C34" s="243" t="s">
        <v>189</v>
      </c>
      <c r="D34" s="234" t="s">
        <v>173</v>
      </c>
      <c r="E34" s="235">
        <v>38.3247</v>
      </c>
      <c r="F34" s="236"/>
      <c r="G34" s="237">
        <f>ROUND(E34*F34,2)</f>
        <v>0</v>
      </c>
      <c r="H34" s="236"/>
      <c r="I34" s="237">
        <f>ROUND(E34*H34,2)</f>
        <v>0</v>
      </c>
      <c r="J34" s="236"/>
      <c r="K34" s="237">
        <f>ROUND(E34*J34,2)</f>
        <v>0</v>
      </c>
      <c r="L34" s="237">
        <v>15</v>
      </c>
      <c r="M34" s="237">
        <f>G34*(1+L34/100)</f>
        <v>0</v>
      </c>
      <c r="N34" s="237">
        <v>2.0000000000000001E-4</v>
      </c>
      <c r="O34" s="237">
        <f>ROUND(E34*N34,2)</f>
        <v>0.01</v>
      </c>
      <c r="P34" s="237">
        <v>0</v>
      </c>
      <c r="Q34" s="237">
        <f>ROUND(E34*P34,2)</f>
        <v>0</v>
      </c>
      <c r="R34" s="237" t="s">
        <v>182</v>
      </c>
      <c r="S34" s="237" t="s">
        <v>121</v>
      </c>
      <c r="T34" s="238" t="s">
        <v>121</v>
      </c>
      <c r="U34" s="224">
        <v>1E-3</v>
      </c>
      <c r="V34" s="224">
        <f>ROUND(E34*U34,2)</f>
        <v>0.04</v>
      </c>
      <c r="W34" s="224"/>
      <c r="X34" s="224" t="s">
        <v>149</v>
      </c>
      <c r="Y34" s="215"/>
      <c r="Z34" s="215"/>
      <c r="AA34" s="215"/>
      <c r="AB34" s="215"/>
      <c r="AC34" s="215"/>
      <c r="AD34" s="215"/>
      <c r="AE34" s="215"/>
      <c r="AF34" s="215"/>
      <c r="AG34" s="215" t="s">
        <v>150</v>
      </c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 x14ac:dyDescent="0.2">
      <c r="A35" s="222"/>
      <c r="B35" s="223"/>
      <c r="C35" s="259" t="s">
        <v>186</v>
      </c>
      <c r="D35" s="257"/>
      <c r="E35" s="257"/>
      <c r="F35" s="257"/>
      <c r="G35" s="257"/>
      <c r="H35" s="224"/>
      <c r="I35" s="224"/>
      <c r="J35" s="224"/>
      <c r="K35" s="224"/>
      <c r="L35" s="224"/>
      <c r="M35" s="224"/>
      <c r="N35" s="224"/>
      <c r="O35" s="224"/>
      <c r="P35" s="224"/>
      <c r="Q35" s="224"/>
      <c r="R35" s="224"/>
      <c r="S35" s="224"/>
      <c r="T35" s="224"/>
      <c r="U35" s="224"/>
      <c r="V35" s="224"/>
      <c r="W35" s="224"/>
      <c r="X35" s="224"/>
      <c r="Y35" s="215"/>
      <c r="Z35" s="215"/>
      <c r="AA35" s="215"/>
      <c r="AB35" s="215"/>
      <c r="AC35" s="215"/>
      <c r="AD35" s="215"/>
      <c r="AE35" s="215"/>
      <c r="AF35" s="215"/>
      <c r="AG35" s="215" t="s">
        <v>156</v>
      </c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ht="22.5" outlineLevel="1" x14ac:dyDescent="0.2">
      <c r="A36" s="232">
        <v>11</v>
      </c>
      <c r="B36" s="233" t="s">
        <v>190</v>
      </c>
      <c r="C36" s="243" t="s">
        <v>191</v>
      </c>
      <c r="D36" s="234" t="s">
        <v>173</v>
      </c>
      <c r="E36" s="235">
        <v>38.3247</v>
      </c>
      <c r="F36" s="236"/>
      <c r="G36" s="237">
        <f>ROUND(E36*F36,2)</f>
        <v>0</v>
      </c>
      <c r="H36" s="236"/>
      <c r="I36" s="237">
        <f>ROUND(E36*H36,2)</f>
        <v>0</v>
      </c>
      <c r="J36" s="236"/>
      <c r="K36" s="237">
        <f>ROUND(E36*J36,2)</f>
        <v>0</v>
      </c>
      <c r="L36" s="237">
        <v>15</v>
      </c>
      <c r="M36" s="237">
        <f>G36*(1+L36/100)</f>
        <v>0</v>
      </c>
      <c r="N36" s="237">
        <v>0</v>
      </c>
      <c r="O36" s="237">
        <f>ROUND(E36*N36,2)</f>
        <v>0</v>
      </c>
      <c r="P36" s="237">
        <v>0</v>
      </c>
      <c r="Q36" s="237">
        <f>ROUND(E36*P36,2)</f>
        <v>0</v>
      </c>
      <c r="R36" s="237" t="s">
        <v>182</v>
      </c>
      <c r="S36" s="237" t="s">
        <v>121</v>
      </c>
      <c r="T36" s="238" t="s">
        <v>121</v>
      </c>
      <c r="U36" s="224">
        <v>3.5000000000000003E-2</v>
      </c>
      <c r="V36" s="224">
        <f>ROUND(E36*U36,2)</f>
        <v>1.34</v>
      </c>
      <c r="W36" s="224"/>
      <c r="X36" s="224" t="s">
        <v>149</v>
      </c>
      <c r="Y36" s="215"/>
      <c r="Z36" s="215"/>
      <c r="AA36" s="215"/>
      <c r="AB36" s="215"/>
      <c r="AC36" s="215"/>
      <c r="AD36" s="215"/>
      <c r="AE36" s="215"/>
      <c r="AF36" s="215"/>
      <c r="AG36" s="215" t="s">
        <v>150</v>
      </c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1" x14ac:dyDescent="0.2">
      <c r="A37" s="222"/>
      <c r="B37" s="223"/>
      <c r="C37" s="259" t="s">
        <v>186</v>
      </c>
      <c r="D37" s="257"/>
      <c r="E37" s="257"/>
      <c r="F37" s="257"/>
      <c r="G37" s="257"/>
      <c r="H37" s="224"/>
      <c r="I37" s="224"/>
      <c r="J37" s="224"/>
      <c r="K37" s="224"/>
      <c r="L37" s="224"/>
      <c r="M37" s="224"/>
      <c r="N37" s="224"/>
      <c r="O37" s="224"/>
      <c r="P37" s="224"/>
      <c r="Q37" s="224"/>
      <c r="R37" s="224"/>
      <c r="S37" s="224"/>
      <c r="T37" s="224"/>
      <c r="U37" s="224"/>
      <c r="V37" s="224"/>
      <c r="W37" s="224"/>
      <c r="X37" s="224"/>
      <c r="Y37" s="215"/>
      <c r="Z37" s="215"/>
      <c r="AA37" s="215"/>
      <c r="AB37" s="215"/>
      <c r="AC37" s="215"/>
      <c r="AD37" s="215"/>
      <c r="AE37" s="215"/>
      <c r="AF37" s="215"/>
      <c r="AG37" s="215" t="s">
        <v>156</v>
      </c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x14ac:dyDescent="0.2">
      <c r="A38" s="226" t="s">
        <v>116</v>
      </c>
      <c r="B38" s="227" t="s">
        <v>70</v>
      </c>
      <c r="C38" s="242" t="s">
        <v>71</v>
      </c>
      <c r="D38" s="228"/>
      <c r="E38" s="229"/>
      <c r="F38" s="230"/>
      <c r="G38" s="230">
        <f>SUMIF(AG39:AG42,"&lt;&gt;NOR",G39:G42)</f>
        <v>0</v>
      </c>
      <c r="H38" s="230"/>
      <c r="I38" s="230">
        <f>SUM(I39:I42)</f>
        <v>0</v>
      </c>
      <c r="J38" s="230"/>
      <c r="K38" s="230">
        <f>SUM(K39:K42)</f>
        <v>0</v>
      </c>
      <c r="L38" s="230"/>
      <c r="M38" s="230">
        <f>SUM(M39:M42)</f>
        <v>0</v>
      </c>
      <c r="N38" s="230"/>
      <c r="O38" s="230">
        <f>SUM(O39:O42)</f>
        <v>0</v>
      </c>
      <c r="P38" s="230"/>
      <c r="Q38" s="230">
        <f>SUM(Q39:Q42)</f>
        <v>0</v>
      </c>
      <c r="R38" s="230"/>
      <c r="S38" s="230"/>
      <c r="T38" s="231"/>
      <c r="U38" s="225"/>
      <c r="V38" s="225">
        <f>SUM(V39:V42)</f>
        <v>2.2999999999999998</v>
      </c>
      <c r="W38" s="225"/>
      <c r="X38" s="225"/>
      <c r="AG38" t="s">
        <v>117</v>
      </c>
    </row>
    <row r="39" spans="1:60" outlineLevel="1" x14ac:dyDescent="0.2">
      <c r="A39" s="232">
        <v>12</v>
      </c>
      <c r="B39" s="233" t="s">
        <v>192</v>
      </c>
      <c r="C39" s="243" t="s">
        <v>193</v>
      </c>
      <c r="D39" s="234" t="s">
        <v>153</v>
      </c>
      <c r="E39" s="235">
        <v>153.51599999999999</v>
      </c>
      <c r="F39" s="236"/>
      <c r="G39" s="237">
        <f>ROUND(E39*F39,2)</f>
        <v>0</v>
      </c>
      <c r="H39" s="236"/>
      <c r="I39" s="237">
        <f>ROUND(E39*H39,2)</f>
        <v>0</v>
      </c>
      <c r="J39" s="236"/>
      <c r="K39" s="237">
        <f>ROUND(E39*J39,2)</f>
        <v>0</v>
      </c>
      <c r="L39" s="237">
        <v>15</v>
      </c>
      <c r="M39" s="237">
        <f>G39*(1+L39/100)</f>
        <v>0</v>
      </c>
      <c r="N39" s="237">
        <v>0</v>
      </c>
      <c r="O39" s="237">
        <f>ROUND(E39*N39,2)</f>
        <v>0</v>
      </c>
      <c r="P39" s="237">
        <v>0</v>
      </c>
      <c r="Q39" s="237">
        <f>ROUND(E39*P39,2)</f>
        <v>0</v>
      </c>
      <c r="R39" s="237" t="s">
        <v>162</v>
      </c>
      <c r="S39" s="237" t="s">
        <v>121</v>
      </c>
      <c r="T39" s="238" t="s">
        <v>121</v>
      </c>
      <c r="U39" s="224">
        <v>1.4999999999999999E-2</v>
      </c>
      <c r="V39" s="224">
        <f>ROUND(E39*U39,2)</f>
        <v>2.2999999999999998</v>
      </c>
      <c r="W39" s="224"/>
      <c r="X39" s="224" t="s">
        <v>149</v>
      </c>
      <c r="Y39" s="215"/>
      <c r="Z39" s="215"/>
      <c r="AA39" s="215"/>
      <c r="AB39" s="215"/>
      <c r="AC39" s="215"/>
      <c r="AD39" s="215"/>
      <c r="AE39" s="215"/>
      <c r="AF39" s="215"/>
      <c r="AG39" s="215" t="s">
        <v>150</v>
      </c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1" x14ac:dyDescent="0.2">
      <c r="A40" s="222"/>
      <c r="B40" s="223"/>
      <c r="C40" s="260" t="s">
        <v>164</v>
      </c>
      <c r="D40" s="248"/>
      <c r="E40" s="249">
        <v>149.16900000000001</v>
      </c>
      <c r="F40" s="224"/>
      <c r="G40" s="224"/>
      <c r="H40" s="224"/>
      <c r="I40" s="224"/>
      <c r="J40" s="224"/>
      <c r="K40" s="224"/>
      <c r="L40" s="224"/>
      <c r="M40" s="224"/>
      <c r="N40" s="224"/>
      <c r="O40" s="224"/>
      <c r="P40" s="224"/>
      <c r="Q40" s="224"/>
      <c r="R40" s="224"/>
      <c r="S40" s="224"/>
      <c r="T40" s="224"/>
      <c r="U40" s="224"/>
      <c r="V40" s="224"/>
      <c r="W40" s="224"/>
      <c r="X40" s="224"/>
      <c r="Y40" s="215"/>
      <c r="Z40" s="215"/>
      <c r="AA40" s="215"/>
      <c r="AB40" s="215"/>
      <c r="AC40" s="215"/>
      <c r="AD40" s="215"/>
      <c r="AE40" s="215"/>
      <c r="AF40" s="215"/>
      <c r="AG40" s="215" t="s">
        <v>158</v>
      </c>
      <c r="AH40" s="215">
        <v>0</v>
      </c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 x14ac:dyDescent="0.2">
      <c r="A41" s="222"/>
      <c r="B41" s="223"/>
      <c r="C41" s="260" t="s">
        <v>194</v>
      </c>
      <c r="D41" s="248"/>
      <c r="E41" s="249">
        <v>4.3470000000000004</v>
      </c>
      <c r="F41" s="224"/>
      <c r="G41" s="224"/>
      <c r="H41" s="224"/>
      <c r="I41" s="224"/>
      <c r="J41" s="224"/>
      <c r="K41" s="224"/>
      <c r="L41" s="224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24"/>
      <c r="Y41" s="215"/>
      <c r="Z41" s="215"/>
      <c r="AA41" s="215"/>
      <c r="AB41" s="215"/>
      <c r="AC41" s="215"/>
      <c r="AD41" s="215"/>
      <c r="AE41" s="215"/>
      <c r="AF41" s="215"/>
      <c r="AG41" s="215" t="s">
        <v>158</v>
      </c>
      <c r="AH41" s="215">
        <v>0</v>
      </c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1" x14ac:dyDescent="0.2">
      <c r="A42" s="250">
        <v>13</v>
      </c>
      <c r="B42" s="251" t="s">
        <v>195</v>
      </c>
      <c r="C42" s="258" t="s">
        <v>196</v>
      </c>
      <c r="D42" s="252" t="s">
        <v>147</v>
      </c>
      <c r="E42" s="253">
        <v>1</v>
      </c>
      <c r="F42" s="254"/>
      <c r="G42" s="255">
        <f>ROUND(E42*F42,2)</f>
        <v>0</v>
      </c>
      <c r="H42" s="254"/>
      <c r="I42" s="255">
        <f>ROUND(E42*H42,2)</f>
        <v>0</v>
      </c>
      <c r="J42" s="254"/>
      <c r="K42" s="255">
        <f>ROUND(E42*J42,2)</f>
        <v>0</v>
      </c>
      <c r="L42" s="255">
        <v>15</v>
      </c>
      <c r="M42" s="255">
        <f>G42*(1+L42/100)</f>
        <v>0</v>
      </c>
      <c r="N42" s="255">
        <v>0</v>
      </c>
      <c r="O42" s="255">
        <f>ROUND(E42*N42,2)</f>
        <v>0</v>
      </c>
      <c r="P42" s="255">
        <v>0</v>
      </c>
      <c r="Q42" s="255">
        <f>ROUND(E42*P42,2)</f>
        <v>0</v>
      </c>
      <c r="R42" s="255"/>
      <c r="S42" s="255" t="s">
        <v>148</v>
      </c>
      <c r="T42" s="256" t="s">
        <v>122</v>
      </c>
      <c r="U42" s="224">
        <v>0</v>
      </c>
      <c r="V42" s="224">
        <f>ROUND(E42*U42,2)</f>
        <v>0</v>
      </c>
      <c r="W42" s="224"/>
      <c r="X42" s="224" t="s">
        <v>197</v>
      </c>
      <c r="Y42" s="215"/>
      <c r="Z42" s="215"/>
      <c r="AA42" s="215"/>
      <c r="AB42" s="215"/>
      <c r="AC42" s="215"/>
      <c r="AD42" s="215"/>
      <c r="AE42" s="215"/>
      <c r="AF42" s="215"/>
      <c r="AG42" s="215" t="s">
        <v>198</v>
      </c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x14ac:dyDescent="0.2">
      <c r="A43" s="226" t="s">
        <v>116</v>
      </c>
      <c r="B43" s="227" t="s">
        <v>72</v>
      </c>
      <c r="C43" s="242" t="s">
        <v>73</v>
      </c>
      <c r="D43" s="228"/>
      <c r="E43" s="229"/>
      <c r="F43" s="230"/>
      <c r="G43" s="230">
        <f>SUMIF(AG44:AG56,"&lt;&gt;NOR",G44:G56)</f>
        <v>0</v>
      </c>
      <c r="H43" s="230"/>
      <c r="I43" s="230">
        <f>SUM(I44:I56)</f>
        <v>0</v>
      </c>
      <c r="J43" s="230"/>
      <c r="K43" s="230">
        <f>SUM(K44:K56)</f>
        <v>0</v>
      </c>
      <c r="L43" s="230"/>
      <c r="M43" s="230">
        <f>SUM(M44:M56)</f>
        <v>0</v>
      </c>
      <c r="N43" s="230"/>
      <c r="O43" s="230">
        <f>SUM(O44:O56)</f>
        <v>0</v>
      </c>
      <c r="P43" s="230"/>
      <c r="Q43" s="230">
        <f>SUM(Q44:Q56)</f>
        <v>2.0499999999999998</v>
      </c>
      <c r="R43" s="230"/>
      <c r="S43" s="230"/>
      <c r="T43" s="231"/>
      <c r="U43" s="225"/>
      <c r="V43" s="225">
        <f>SUM(V44:V56)</f>
        <v>15.440000000000001</v>
      </c>
      <c r="W43" s="225"/>
      <c r="X43" s="225"/>
      <c r="AG43" t="s">
        <v>117</v>
      </c>
    </row>
    <row r="44" spans="1:60" outlineLevel="1" x14ac:dyDescent="0.2">
      <c r="A44" s="232">
        <v>14</v>
      </c>
      <c r="B44" s="233" t="s">
        <v>199</v>
      </c>
      <c r="C44" s="243" t="s">
        <v>200</v>
      </c>
      <c r="D44" s="234" t="s">
        <v>173</v>
      </c>
      <c r="E44" s="235">
        <v>0.08</v>
      </c>
      <c r="F44" s="236"/>
      <c r="G44" s="237">
        <f>ROUND(E44*F44,2)</f>
        <v>0</v>
      </c>
      <c r="H44" s="236"/>
      <c r="I44" s="237">
        <f>ROUND(E44*H44,2)</f>
        <v>0</v>
      </c>
      <c r="J44" s="236"/>
      <c r="K44" s="237">
        <f>ROUND(E44*J44,2)</f>
        <v>0</v>
      </c>
      <c r="L44" s="237">
        <v>15</v>
      </c>
      <c r="M44" s="237">
        <f>G44*(1+L44/100)</f>
        <v>0</v>
      </c>
      <c r="N44" s="237">
        <v>0</v>
      </c>
      <c r="O44" s="237">
        <f>ROUND(E44*N44,2)</f>
        <v>0</v>
      </c>
      <c r="P44" s="237">
        <v>2.4</v>
      </c>
      <c r="Q44" s="237">
        <f>ROUND(E44*P44,2)</f>
        <v>0.19</v>
      </c>
      <c r="R44" s="237" t="s">
        <v>201</v>
      </c>
      <c r="S44" s="237" t="s">
        <v>121</v>
      </c>
      <c r="T44" s="238" t="s">
        <v>121</v>
      </c>
      <c r="U44" s="224">
        <v>13.301</v>
      </c>
      <c r="V44" s="224">
        <f>ROUND(E44*U44,2)</f>
        <v>1.06</v>
      </c>
      <c r="W44" s="224"/>
      <c r="X44" s="224" t="s">
        <v>149</v>
      </c>
      <c r="Y44" s="215"/>
      <c r="Z44" s="215"/>
      <c r="AA44" s="215"/>
      <c r="AB44" s="215"/>
      <c r="AC44" s="215"/>
      <c r="AD44" s="215"/>
      <c r="AE44" s="215"/>
      <c r="AF44" s="215"/>
      <c r="AG44" s="215" t="s">
        <v>202</v>
      </c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1" x14ac:dyDescent="0.2">
      <c r="A45" s="222"/>
      <c r="B45" s="223"/>
      <c r="C45" s="259" t="s">
        <v>203</v>
      </c>
      <c r="D45" s="257"/>
      <c r="E45" s="257"/>
      <c r="F45" s="257"/>
      <c r="G45" s="257"/>
      <c r="H45" s="224"/>
      <c r="I45" s="224"/>
      <c r="J45" s="224"/>
      <c r="K45" s="224"/>
      <c r="L45" s="224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4"/>
      <c r="Y45" s="215"/>
      <c r="Z45" s="215"/>
      <c r="AA45" s="215"/>
      <c r="AB45" s="215"/>
      <c r="AC45" s="215"/>
      <c r="AD45" s="215"/>
      <c r="AE45" s="215"/>
      <c r="AF45" s="215"/>
      <c r="AG45" s="215" t="s">
        <v>156</v>
      </c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 x14ac:dyDescent="0.2">
      <c r="A46" s="222"/>
      <c r="B46" s="223"/>
      <c r="C46" s="260" t="s">
        <v>204</v>
      </c>
      <c r="D46" s="248"/>
      <c r="E46" s="249">
        <v>0.08</v>
      </c>
      <c r="F46" s="224"/>
      <c r="G46" s="224"/>
      <c r="H46" s="224"/>
      <c r="I46" s="224"/>
      <c r="J46" s="224"/>
      <c r="K46" s="224"/>
      <c r="L46" s="224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4"/>
      <c r="Y46" s="215"/>
      <c r="Z46" s="215"/>
      <c r="AA46" s="215"/>
      <c r="AB46" s="215"/>
      <c r="AC46" s="215"/>
      <c r="AD46" s="215"/>
      <c r="AE46" s="215"/>
      <c r="AF46" s="215"/>
      <c r="AG46" s="215" t="s">
        <v>158</v>
      </c>
      <c r="AH46" s="215">
        <v>0</v>
      </c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ht="22.5" outlineLevel="1" x14ac:dyDescent="0.2">
      <c r="A47" s="232">
        <v>15</v>
      </c>
      <c r="B47" s="233" t="s">
        <v>205</v>
      </c>
      <c r="C47" s="243" t="s">
        <v>206</v>
      </c>
      <c r="D47" s="234" t="s">
        <v>173</v>
      </c>
      <c r="E47" s="235">
        <v>0.10440000000000001</v>
      </c>
      <c r="F47" s="236"/>
      <c r="G47" s="237">
        <f>ROUND(E47*F47,2)</f>
        <v>0</v>
      </c>
      <c r="H47" s="236"/>
      <c r="I47" s="237">
        <f>ROUND(E47*H47,2)</f>
        <v>0</v>
      </c>
      <c r="J47" s="236"/>
      <c r="K47" s="237">
        <f>ROUND(E47*J47,2)</f>
        <v>0</v>
      </c>
      <c r="L47" s="237">
        <v>15</v>
      </c>
      <c r="M47" s="237">
        <f>G47*(1+L47/100)</f>
        <v>0</v>
      </c>
      <c r="N47" s="237">
        <v>0</v>
      </c>
      <c r="O47" s="237">
        <f>ROUND(E47*N47,2)</f>
        <v>0</v>
      </c>
      <c r="P47" s="237">
        <v>2.2000000000000002</v>
      </c>
      <c r="Q47" s="237">
        <f>ROUND(E47*P47,2)</f>
        <v>0.23</v>
      </c>
      <c r="R47" s="237" t="s">
        <v>201</v>
      </c>
      <c r="S47" s="237" t="s">
        <v>121</v>
      </c>
      <c r="T47" s="238" t="s">
        <v>121</v>
      </c>
      <c r="U47" s="224">
        <v>11.32</v>
      </c>
      <c r="V47" s="224">
        <f>ROUND(E47*U47,2)</f>
        <v>1.18</v>
      </c>
      <c r="W47" s="224"/>
      <c r="X47" s="224" t="s">
        <v>149</v>
      </c>
      <c r="Y47" s="215"/>
      <c r="Z47" s="215"/>
      <c r="AA47" s="215"/>
      <c r="AB47" s="215"/>
      <c r="AC47" s="215"/>
      <c r="AD47" s="215"/>
      <c r="AE47" s="215"/>
      <c r="AF47" s="215"/>
      <c r="AG47" s="215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1" x14ac:dyDescent="0.2">
      <c r="A48" s="222"/>
      <c r="B48" s="223"/>
      <c r="C48" s="260" t="s">
        <v>174</v>
      </c>
      <c r="D48" s="248"/>
      <c r="E48" s="249">
        <v>0.10437</v>
      </c>
      <c r="F48" s="224"/>
      <c r="G48" s="224"/>
      <c r="H48" s="224"/>
      <c r="I48" s="224"/>
      <c r="J48" s="224"/>
      <c r="K48" s="224"/>
      <c r="L48" s="224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4"/>
      <c r="Y48" s="215"/>
      <c r="Z48" s="215"/>
      <c r="AA48" s="215"/>
      <c r="AB48" s="215"/>
      <c r="AC48" s="215"/>
      <c r="AD48" s="215"/>
      <c r="AE48" s="215"/>
      <c r="AF48" s="215"/>
      <c r="AG48" s="215" t="s">
        <v>158</v>
      </c>
      <c r="AH48" s="215">
        <v>0</v>
      </c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1" x14ac:dyDescent="0.2">
      <c r="A49" s="232">
        <v>16</v>
      </c>
      <c r="B49" s="233" t="s">
        <v>207</v>
      </c>
      <c r="C49" s="243" t="s">
        <v>208</v>
      </c>
      <c r="D49" s="234" t="s">
        <v>209</v>
      </c>
      <c r="E49" s="235">
        <v>1.5</v>
      </c>
      <c r="F49" s="236"/>
      <c r="G49" s="237">
        <f>ROUND(E49*F49,2)</f>
        <v>0</v>
      </c>
      <c r="H49" s="236"/>
      <c r="I49" s="237">
        <f>ROUND(E49*H49,2)</f>
        <v>0</v>
      </c>
      <c r="J49" s="236"/>
      <c r="K49" s="237">
        <f>ROUND(E49*J49,2)</f>
        <v>0</v>
      </c>
      <c r="L49" s="237">
        <v>15</v>
      </c>
      <c r="M49" s="237">
        <f>G49*(1+L49/100)</f>
        <v>0</v>
      </c>
      <c r="N49" s="237">
        <v>0</v>
      </c>
      <c r="O49" s="237">
        <f>ROUND(E49*N49,2)</f>
        <v>0</v>
      </c>
      <c r="P49" s="237">
        <v>7.0699999999999999E-3</v>
      </c>
      <c r="Q49" s="237">
        <f>ROUND(E49*P49,2)</f>
        <v>0.01</v>
      </c>
      <c r="R49" s="237" t="s">
        <v>201</v>
      </c>
      <c r="S49" s="237" t="s">
        <v>121</v>
      </c>
      <c r="T49" s="238" t="s">
        <v>121</v>
      </c>
      <c r="U49" s="224">
        <v>2.5499999999999998</v>
      </c>
      <c r="V49" s="224">
        <f>ROUND(E49*U49,2)</f>
        <v>3.83</v>
      </c>
      <c r="W49" s="224"/>
      <c r="X49" s="224" t="s">
        <v>149</v>
      </c>
      <c r="Y49" s="215"/>
      <c r="Z49" s="215"/>
      <c r="AA49" s="215"/>
      <c r="AB49" s="215"/>
      <c r="AC49" s="215"/>
      <c r="AD49" s="215"/>
      <c r="AE49" s="215"/>
      <c r="AF49" s="215"/>
      <c r="AG49" s="215" t="s">
        <v>150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1" x14ac:dyDescent="0.2">
      <c r="A50" s="222"/>
      <c r="B50" s="223"/>
      <c r="C50" s="260" t="s">
        <v>210</v>
      </c>
      <c r="D50" s="248"/>
      <c r="E50" s="249">
        <v>1.5</v>
      </c>
      <c r="F50" s="224"/>
      <c r="G50" s="224"/>
      <c r="H50" s="224"/>
      <c r="I50" s="224"/>
      <c r="J50" s="224"/>
      <c r="K50" s="224"/>
      <c r="L50" s="224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4"/>
      <c r="Y50" s="215"/>
      <c r="Z50" s="215"/>
      <c r="AA50" s="215"/>
      <c r="AB50" s="215"/>
      <c r="AC50" s="215"/>
      <c r="AD50" s="215"/>
      <c r="AE50" s="215"/>
      <c r="AF50" s="215"/>
      <c r="AG50" s="215" t="s">
        <v>158</v>
      </c>
      <c r="AH50" s="215">
        <v>0</v>
      </c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ht="22.5" outlineLevel="1" x14ac:dyDescent="0.2">
      <c r="A51" s="232">
        <v>17</v>
      </c>
      <c r="B51" s="233" t="s">
        <v>211</v>
      </c>
      <c r="C51" s="243" t="s">
        <v>212</v>
      </c>
      <c r="D51" s="234" t="s">
        <v>153</v>
      </c>
      <c r="E51" s="235">
        <v>4.3470000000000004</v>
      </c>
      <c r="F51" s="236"/>
      <c r="G51" s="237">
        <f>ROUND(E51*F51,2)</f>
        <v>0</v>
      </c>
      <c r="H51" s="236"/>
      <c r="I51" s="237">
        <f>ROUND(E51*H51,2)</f>
        <v>0</v>
      </c>
      <c r="J51" s="236"/>
      <c r="K51" s="237">
        <f>ROUND(E51*J51,2)</f>
        <v>0</v>
      </c>
      <c r="L51" s="237">
        <v>15</v>
      </c>
      <c r="M51" s="237">
        <f>G51*(1+L51/100)</f>
        <v>0</v>
      </c>
      <c r="N51" s="237">
        <v>0</v>
      </c>
      <c r="O51" s="237">
        <f>ROUND(E51*N51,2)</f>
        <v>0</v>
      </c>
      <c r="P51" s="237">
        <v>0.05</v>
      </c>
      <c r="Q51" s="237">
        <f>ROUND(E51*P51,2)</f>
        <v>0.22</v>
      </c>
      <c r="R51" s="237" t="s">
        <v>201</v>
      </c>
      <c r="S51" s="237" t="s">
        <v>121</v>
      </c>
      <c r="T51" s="238" t="s">
        <v>121</v>
      </c>
      <c r="U51" s="224">
        <v>0.33</v>
      </c>
      <c r="V51" s="224">
        <f>ROUND(E51*U51,2)</f>
        <v>1.43</v>
      </c>
      <c r="W51" s="224"/>
      <c r="X51" s="224" t="s">
        <v>149</v>
      </c>
      <c r="Y51" s="215"/>
      <c r="Z51" s="215"/>
      <c r="AA51" s="215"/>
      <c r="AB51" s="215"/>
      <c r="AC51" s="215"/>
      <c r="AD51" s="215"/>
      <c r="AE51" s="215"/>
      <c r="AF51" s="215"/>
      <c r="AG51" s="215" t="s">
        <v>150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1" x14ac:dyDescent="0.2">
      <c r="A52" s="222"/>
      <c r="B52" s="223"/>
      <c r="C52" s="260" t="s">
        <v>213</v>
      </c>
      <c r="D52" s="248"/>
      <c r="E52" s="249">
        <v>4.3470000000000004</v>
      </c>
      <c r="F52" s="224"/>
      <c r="G52" s="224"/>
      <c r="H52" s="224"/>
      <c r="I52" s="224"/>
      <c r="J52" s="224"/>
      <c r="K52" s="224"/>
      <c r="L52" s="224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4"/>
      <c r="Y52" s="215"/>
      <c r="Z52" s="215"/>
      <c r="AA52" s="215"/>
      <c r="AB52" s="215"/>
      <c r="AC52" s="215"/>
      <c r="AD52" s="215"/>
      <c r="AE52" s="215"/>
      <c r="AF52" s="215"/>
      <c r="AG52" s="215" t="s">
        <v>158</v>
      </c>
      <c r="AH52" s="215">
        <v>0</v>
      </c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ht="22.5" outlineLevel="1" x14ac:dyDescent="0.2">
      <c r="A53" s="232">
        <v>18</v>
      </c>
      <c r="B53" s="233" t="s">
        <v>214</v>
      </c>
      <c r="C53" s="243" t="s">
        <v>215</v>
      </c>
      <c r="D53" s="234" t="s">
        <v>153</v>
      </c>
      <c r="E53" s="235">
        <v>30.5276</v>
      </c>
      <c r="F53" s="236"/>
      <c r="G53" s="237">
        <f>ROUND(E53*F53,2)</f>
        <v>0</v>
      </c>
      <c r="H53" s="236"/>
      <c r="I53" s="237">
        <f>ROUND(E53*H53,2)</f>
        <v>0</v>
      </c>
      <c r="J53" s="236"/>
      <c r="K53" s="237">
        <f>ROUND(E53*J53,2)</f>
        <v>0</v>
      </c>
      <c r="L53" s="237">
        <v>15</v>
      </c>
      <c r="M53" s="237">
        <f>G53*(1+L53/100)</f>
        <v>0</v>
      </c>
      <c r="N53" s="237">
        <v>0</v>
      </c>
      <c r="O53" s="237">
        <f>ROUND(E53*N53,2)</f>
        <v>0</v>
      </c>
      <c r="P53" s="237">
        <v>4.5999999999999999E-2</v>
      </c>
      <c r="Q53" s="237">
        <f>ROUND(E53*P53,2)</f>
        <v>1.4</v>
      </c>
      <c r="R53" s="237" t="s">
        <v>201</v>
      </c>
      <c r="S53" s="237" t="s">
        <v>121</v>
      </c>
      <c r="T53" s="238" t="s">
        <v>121</v>
      </c>
      <c r="U53" s="224">
        <v>0.26</v>
      </c>
      <c r="V53" s="224">
        <f>ROUND(E53*U53,2)</f>
        <v>7.94</v>
      </c>
      <c r="W53" s="224"/>
      <c r="X53" s="224" t="s">
        <v>149</v>
      </c>
      <c r="Y53" s="215"/>
      <c r="Z53" s="215"/>
      <c r="AA53" s="215"/>
      <c r="AB53" s="215"/>
      <c r="AC53" s="215"/>
      <c r="AD53" s="215"/>
      <c r="AE53" s="215"/>
      <c r="AF53" s="215"/>
      <c r="AG53" s="215" t="s">
        <v>150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1" x14ac:dyDescent="0.2">
      <c r="A54" s="222"/>
      <c r="B54" s="223"/>
      <c r="C54" s="260" t="s">
        <v>167</v>
      </c>
      <c r="D54" s="248"/>
      <c r="E54" s="249">
        <v>30.5276</v>
      </c>
      <c r="F54" s="224"/>
      <c r="G54" s="224"/>
      <c r="H54" s="224"/>
      <c r="I54" s="224"/>
      <c r="J54" s="224"/>
      <c r="K54" s="224"/>
      <c r="L54" s="224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4"/>
      <c r="Y54" s="215"/>
      <c r="Z54" s="215"/>
      <c r="AA54" s="215"/>
      <c r="AB54" s="215"/>
      <c r="AC54" s="215"/>
      <c r="AD54" s="215"/>
      <c r="AE54" s="215"/>
      <c r="AF54" s="215"/>
      <c r="AG54" s="215" t="s">
        <v>158</v>
      </c>
      <c r="AH54" s="215">
        <v>0</v>
      </c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ht="22.5" outlineLevel="1" x14ac:dyDescent="0.2">
      <c r="A55" s="232">
        <v>19</v>
      </c>
      <c r="B55" s="233" t="s">
        <v>216</v>
      </c>
      <c r="C55" s="243" t="s">
        <v>217</v>
      </c>
      <c r="D55" s="234" t="s">
        <v>153</v>
      </c>
      <c r="E55" s="235">
        <v>53.060400000000001</v>
      </c>
      <c r="F55" s="236"/>
      <c r="G55" s="237">
        <f>ROUND(E55*F55,2)</f>
        <v>0</v>
      </c>
      <c r="H55" s="236"/>
      <c r="I55" s="237">
        <f>ROUND(E55*H55,2)</f>
        <v>0</v>
      </c>
      <c r="J55" s="236"/>
      <c r="K55" s="237">
        <f>ROUND(E55*J55,2)</f>
        <v>0</v>
      </c>
      <c r="L55" s="237">
        <v>15</v>
      </c>
      <c r="M55" s="237">
        <f>G55*(1+L55/100)</f>
        <v>0</v>
      </c>
      <c r="N55" s="237">
        <v>0</v>
      </c>
      <c r="O55" s="237">
        <f>ROUND(E55*N55,2)</f>
        <v>0</v>
      </c>
      <c r="P55" s="237">
        <v>0</v>
      </c>
      <c r="Q55" s="237">
        <f>ROUND(E55*P55,2)</f>
        <v>0</v>
      </c>
      <c r="R55" s="237"/>
      <c r="S55" s="237" t="s">
        <v>148</v>
      </c>
      <c r="T55" s="238" t="s">
        <v>122</v>
      </c>
      <c r="U55" s="224">
        <v>0</v>
      </c>
      <c r="V55" s="224">
        <f>ROUND(E55*U55,2)</f>
        <v>0</v>
      </c>
      <c r="W55" s="224"/>
      <c r="X55" s="224" t="s">
        <v>149</v>
      </c>
      <c r="Y55" s="215"/>
      <c r="Z55" s="215"/>
      <c r="AA55" s="215"/>
      <c r="AB55" s="215"/>
      <c r="AC55" s="215"/>
      <c r="AD55" s="215"/>
      <c r="AE55" s="215"/>
      <c r="AF55" s="215"/>
      <c r="AG55" s="215" t="s">
        <v>150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outlineLevel="1" x14ac:dyDescent="0.2">
      <c r="A56" s="222"/>
      <c r="B56" s="223"/>
      <c r="C56" s="260" t="s">
        <v>218</v>
      </c>
      <c r="D56" s="248"/>
      <c r="E56" s="249">
        <v>53.060400000000001</v>
      </c>
      <c r="F56" s="224"/>
      <c r="G56" s="224"/>
      <c r="H56" s="224"/>
      <c r="I56" s="224"/>
      <c r="J56" s="224"/>
      <c r="K56" s="224"/>
      <c r="L56" s="224"/>
      <c r="M56" s="224"/>
      <c r="N56" s="224"/>
      <c r="O56" s="224"/>
      <c r="P56" s="224"/>
      <c r="Q56" s="224"/>
      <c r="R56" s="224"/>
      <c r="S56" s="224"/>
      <c r="T56" s="224"/>
      <c r="U56" s="224"/>
      <c r="V56" s="224"/>
      <c r="W56" s="224"/>
      <c r="X56" s="224"/>
      <c r="Y56" s="215"/>
      <c r="Z56" s="215"/>
      <c r="AA56" s="215"/>
      <c r="AB56" s="215"/>
      <c r="AC56" s="215"/>
      <c r="AD56" s="215"/>
      <c r="AE56" s="215"/>
      <c r="AF56" s="215"/>
      <c r="AG56" s="215" t="s">
        <v>158</v>
      </c>
      <c r="AH56" s="215">
        <v>0</v>
      </c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x14ac:dyDescent="0.2">
      <c r="A57" s="226" t="s">
        <v>116</v>
      </c>
      <c r="B57" s="227" t="s">
        <v>74</v>
      </c>
      <c r="C57" s="242" t="s">
        <v>75</v>
      </c>
      <c r="D57" s="228"/>
      <c r="E57" s="229"/>
      <c r="F57" s="230"/>
      <c r="G57" s="230">
        <f>SUMIF(AG58:AG59,"&lt;&gt;NOR",G58:G59)</f>
        <v>0</v>
      </c>
      <c r="H57" s="230"/>
      <c r="I57" s="230">
        <f>SUM(I58:I59)</f>
        <v>0</v>
      </c>
      <c r="J57" s="230"/>
      <c r="K57" s="230">
        <f>SUM(K58:K59)</f>
        <v>0</v>
      </c>
      <c r="L57" s="230"/>
      <c r="M57" s="230">
        <f>SUM(M58:M59)</f>
        <v>0</v>
      </c>
      <c r="N57" s="230"/>
      <c r="O57" s="230">
        <f>SUM(O58:O59)</f>
        <v>0</v>
      </c>
      <c r="P57" s="230"/>
      <c r="Q57" s="230">
        <f>SUM(Q58:Q59)</f>
        <v>0</v>
      </c>
      <c r="R57" s="230"/>
      <c r="S57" s="230"/>
      <c r="T57" s="231"/>
      <c r="U57" s="225"/>
      <c r="V57" s="225">
        <f>SUM(V58:V59)</f>
        <v>12.34</v>
      </c>
      <c r="W57" s="225"/>
      <c r="X57" s="225"/>
      <c r="AG57" t="s">
        <v>117</v>
      </c>
    </row>
    <row r="58" spans="1:60" ht="33.75" outlineLevel="1" x14ac:dyDescent="0.2">
      <c r="A58" s="232">
        <v>20</v>
      </c>
      <c r="B58" s="233" t="s">
        <v>219</v>
      </c>
      <c r="C58" s="243" t="s">
        <v>220</v>
      </c>
      <c r="D58" s="234" t="s">
        <v>177</v>
      </c>
      <c r="E58" s="235">
        <v>4.7823799999999999</v>
      </c>
      <c r="F58" s="236"/>
      <c r="G58" s="237">
        <f>ROUND(E58*F58,2)</f>
        <v>0</v>
      </c>
      <c r="H58" s="236"/>
      <c r="I58" s="237">
        <f>ROUND(E58*H58,2)</f>
        <v>0</v>
      </c>
      <c r="J58" s="236"/>
      <c r="K58" s="237">
        <f>ROUND(E58*J58,2)</f>
        <v>0</v>
      </c>
      <c r="L58" s="237">
        <v>15</v>
      </c>
      <c r="M58" s="237">
        <f>G58*(1+L58/100)</f>
        <v>0</v>
      </c>
      <c r="N58" s="237">
        <v>0</v>
      </c>
      <c r="O58" s="237">
        <f>ROUND(E58*N58,2)</f>
        <v>0</v>
      </c>
      <c r="P58" s="237">
        <v>0</v>
      </c>
      <c r="Q58" s="237">
        <f>ROUND(E58*P58,2)</f>
        <v>0</v>
      </c>
      <c r="R58" s="237" t="s">
        <v>162</v>
      </c>
      <c r="S58" s="237" t="s">
        <v>121</v>
      </c>
      <c r="T58" s="238" t="s">
        <v>121</v>
      </c>
      <c r="U58" s="224">
        <v>2.58</v>
      </c>
      <c r="V58" s="224">
        <f>ROUND(E58*U58,2)</f>
        <v>12.34</v>
      </c>
      <c r="W58" s="224"/>
      <c r="X58" s="224" t="s">
        <v>221</v>
      </c>
      <c r="Y58" s="215"/>
      <c r="Z58" s="215"/>
      <c r="AA58" s="215"/>
      <c r="AB58" s="215"/>
      <c r="AC58" s="215"/>
      <c r="AD58" s="215"/>
      <c r="AE58" s="215"/>
      <c r="AF58" s="215"/>
      <c r="AG58" s="215" t="s">
        <v>222</v>
      </c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1" x14ac:dyDescent="0.2">
      <c r="A59" s="222"/>
      <c r="B59" s="223"/>
      <c r="C59" s="259" t="s">
        <v>223</v>
      </c>
      <c r="D59" s="257"/>
      <c r="E59" s="257"/>
      <c r="F59" s="257"/>
      <c r="G59" s="257"/>
      <c r="H59" s="224"/>
      <c r="I59" s="224"/>
      <c r="J59" s="224"/>
      <c r="K59" s="224"/>
      <c r="L59" s="224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24"/>
      <c r="Y59" s="215"/>
      <c r="Z59" s="215"/>
      <c r="AA59" s="215"/>
      <c r="AB59" s="215"/>
      <c r="AC59" s="215"/>
      <c r="AD59" s="215"/>
      <c r="AE59" s="215"/>
      <c r="AF59" s="215"/>
      <c r="AG59" s="215" t="s">
        <v>156</v>
      </c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x14ac:dyDescent="0.2">
      <c r="A60" s="226" t="s">
        <v>116</v>
      </c>
      <c r="B60" s="227" t="s">
        <v>76</v>
      </c>
      <c r="C60" s="242" t="s">
        <v>77</v>
      </c>
      <c r="D60" s="228"/>
      <c r="E60" s="229"/>
      <c r="F60" s="230"/>
      <c r="G60" s="230">
        <f>SUMIF(AG61:AG62,"&lt;&gt;NOR",G61:G62)</f>
        <v>0</v>
      </c>
      <c r="H60" s="230"/>
      <c r="I60" s="230">
        <f>SUM(I61:I62)</f>
        <v>0</v>
      </c>
      <c r="J60" s="230"/>
      <c r="K60" s="230">
        <f>SUM(K61:K62)</f>
        <v>0</v>
      </c>
      <c r="L60" s="230"/>
      <c r="M60" s="230">
        <f>SUM(M61:M62)</f>
        <v>0</v>
      </c>
      <c r="N60" s="230"/>
      <c r="O60" s="230">
        <f>SUM(O61:O62)</f>
        <v>0</v>
      </c>
      <c r="P60" s="230"/>
      <c r="Q60" s="230">
        <f>SUM(Q61:Q62)</f>
        <v>0</v>
      </c>
      <c r="R60" s="230"/>
      <c r="S60" s="230"/>
      <c r="T60" s="231"/>
      <c r="U60" s="225"/>
      <c r="V60" s="225">
        <f>SUM(V61:V62)</f>
        <v>1.52</v>
      </c>
      <c r="W60" s="225"/>
      <c r="X60" s="225"/>
      <c r="AG60" t="s">
        <v>117</v>
      </c>
    </row>
    <row r="61" spans="1:60" outlineLevel="1" x14ac:dyDescent="0.2">
      <c r="A61" s="232">
        <v>21</v>
      </c>
      <c r="B61" s="233" t="s">
        <v>224</v>
      </c>
      <c r="C61" s="243" t="s">
        <v>225</v>
      </c>
      <c r="D61" s="234" t="s">
        <v>153</v>
      </c>
      <c r="E61" s="235">
        <v>7.2249999999999996</v>
      </c>
      <c r="F61" s="236"/>
      <c r="G61" s="237">
        <f>ROUND(E61*F61,2)</f>
        <v>0</v>
      </c>
      <c r="H61" s="236"/>
      <c r="I61" s="237">
        <f>ROUND(E61*H61,2)</f>
        <v>0</v>
      </c>
      <c r="J61" s="236"/>
      <c r="K61" s="237">
        <f>ROUND(E61*J61,2)</f>
        <v>0</v>
      </c>
      <c r="L61" s="237">
        <v>15</v>
      </c>
      <c r="M61" s="237">
        <f>G61*(1+L61/100)</f>
        <v>0</v>
      </c>
      <c r="N61" s="237">
        <v>0</v>
      </c>
      <c r="O61" s="237">
        <f>ROUND(E61*N61,2)</f>
        <v>0</v>
      </c>
      <c r="P61" s="237">
        <v>0</v>
      </c>
      <c r="Q61" s="237">
        <f>ROUND(E61*P61,2)</f>
        <v>0</v>
      </c>
      <c r="R61" s="237" t="s">
        <v>226</v>
      </c>
      <c r="S61" s="237" t="s">
        <v>121</v>
      </c>
      <c r="T61" s="238" t="s">
        <v>122</v>
      </c>
      <c r="U61" s="224">
        <v>0.21</v>
      </c>
      <c r="V61" s="224">
        <f>ROUND(E61*U61,2)</f>
        <v>1.52</v>
      </c>
      <c r="W61" s="224"/>
      <c r="X61" s="224" t="s">
        <v>149</v>
      </c>
      <c r="Y61" s="215"/>
      <c r="Z61" s="215"/>
      <c r="AA61" s="215"/>
      <c r="AB61" s="215"/>
      <c r="AC61" s="215"/>
      <c r="AD61" s="215"/>
      <c r="AE61" s="215"/>
      <c r="AF61" s="215"/>
      <c r="AG61" s="215" t="s">
        <v>227</v>
      </c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outlineLevel="1" x14ac:dyDescent="0.2">
      <c r="A62" s="222"/>
      <c r="B62" s="223"/>
      <c r="C62" s="260" t="s">
        <v>228</v>
      </c>
      <c r="D62" s="248"/>
      <c r="E62" s="249">
        <v>7.2249999999999996</v>
      </c>
      <c r="F62" s="224"/>
      <c r="G62" s="224"/>
      <c r="H62" s="224"/>
      <c r="I62" s="224"/>
      <c r="J62" s="224"/>
      <c r="K62" s="224"/>
      <c r="L62" s="224"/>
      <c r="M62" s="224"/>
      <c r="N62" s="224"/>
      <c r="O62" s="224"/>
      <c r="P62" s="224"/>
      <c r="Q62" s="224"/>
      <c r="R62" s="224"/>
      <c r="S62" s="224"/>
      <c r="T62" s="224"/>
      <c r="U62" s="224"/>
      <c r="V62" s="224"/>
      <c r="W62" s="224"/>
      <c r="X62" s="224"/>
      <c r="Y62" s="215"/>
      <c r="Z62" s="215"/>
      <c r="AA62" s="215"/>
      <c r="AB62" s="215"/>
      <c r="AC62" s="215"/>
      <c r="AD62" s="215"/>
      <c r="AE62" s="215"/>
      <c r="AF62" s="215"/>
      <c r="AG62" s="215" t="s">
        <v>158</v>
      </c>
      <c r="AH62" s="215">
        <v>0</v>
      </c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x14ac:dyDescent="0.2">
      <c r="A63" s="226" t="s">
        <v>116</v>
      </c>
      <c r="B63" s="227" t="s">
        <v>78</v>
      </c>
      <c r="C63" s="242" t="s">
        <v>79</v>
      </c>
      <c r="D63" s="228"/>
      <c r="E63" s="229"/>
      <c r="F63" s="230"/>
      <c r="G63" s="230">
        <f>SUMIF(AG64:AG70,"&lt;&gt;NOR",G64:G70)</f>
        <v>0</v>
      </c>
      <c r="H63" s="230"/>
      <c r="I63" s="230">
        <f>SUM(I64:I70)</f>
        <v>0</v>
      </c>
      <c r="J63" s="230"/>
      <c r="K63" s="230">
        <f>SUM(K64:K70)</f>
        <v>0</v>
      </c>
      <c r="L63" s="230"/>
      <c r="M63" s="230">
        <f>SUM(M64:M70)</f>
        <v>0</v>
      </c>
      <c r="N63" s="230"/>
      <c r="O63" s="230">
        <f>SUM(O64:O70)</f>
        <v>0.15000000000000002</v>
      </c>
      <c r="P63" s="230"/>
      <c r="Q63" s="230">
        <f>SUM(Q64:Q70)</f>
        <v>0</v>
      </c>
      <c r="R63" s="230"/>
      <c r="S63" s="230"/>
      <c r="T63" s="231"/>
      <c r="U63" s="225"/>
      <c r="V63" s="225">
        <f>SUM(V64:V70)</f>
        <v>93.259999999999991</v>
      </c>
      <c r="W63" s="225"/>
      <c r="X63" s="225"/>
      <c r="AG63" t="s">
        <v>117</v>
      </c>
    </row>
    <row r="64" spans="1:60" outlineLevel="1" x14ac:dyDescent="0.2">
      <c r="A64" s="232">
        <v>22</v>
      </c>
      <c r="B64" s="233" t="s">
        <v>229</v>
      </c>
      <c r="C64" s="243" t="s">
        <v>230</v>
      </c>
      <c r="D64" s="234" t="s">
        <v>153</v>
      </c>
      <c r="E64" s="235">
        <v>693.89670000000001</v>
      </c>
      <c r="F64" s="236"/>
      <c r="G64" s="237">
        <f>ROUND(E64*F64,2)</f>
        <v>0</v>
      </c>
      <c r="H64" s="236"/>
      <c r="I64" s="237">
        <f>ROUND(E64*H64,2)</f>
        <v>0</v>
      </c>
      <c r="J64" s="236"/>
      <c r="K64" s="237">
        <f>ROUND(E64*J64,2)</f>
        <v>0</v>
      </c>
      <c r="L64" s="237">
        <v>15</v>
      </c>
      <c r="M64" s="237">
        <f>G64*(1+L64/100)</f>
        <v>0</v>
      </c>
      <c r="N64" s="237">
        <v>6.9999999999999994E-5</v>
      </c>
      <c r="O64" s="237">
        <f>ROUND(E64*N64,2)</f>
        <v>0.05</v>
      </c>
      <c r="P64" s="237">
        <v>0</v>
      </c>
      <c r="Q64" s="237">
        <f>ROUND(E64*P64,2)</f>
        <v>0</v>
      </c>
      <c r="R64" s="237" t="s">
        <v>231</v>
      </c>
      <c r="S64" s="237" t="s">
        <v>121</v>
      </c>
      <c r="T64" s="238" t="s">
        <v>121</v>
      </c>
      <c r="U64" s="224">
        <v>3.2480000000000002E-2</v>
      </c>
      <c r="V64" s="224">
        <f>ROUND(E64*U64,2)</f>
        <v>22.54</v>
      </c>
      <c r="W64" s="224"/>
      <c r="X64" s="224" t="s">
        <v>149</v>
      </c>
      <c r="Y64" s="215"/>
      <c r="Z64" s="215"/>
      <c r="AA64" s="215"/>
      <c r="AB64" s="215"/>
      <c r="AC64" s="215"/>
      <c r="AD64" s="215"/>
      <c r="AE64" s="215"/>
      <c r="AF64" s="215"/>
      <c r="AG64" s="215" t="s">
        <v>202</v>
      </c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1" x14ac:dyDescent="0.2">
      <c r="A65" s="222"/>
      <c r="B65" s="223"/>
      <c r="C65" s="260" t="s">
        <v>157</v>
      </c>
      <c r="D65" s="248"/>
      <c r="E65" s="249"/>
      <c r="F65" s="224"/>
      <c r="G65" s="224"/>
      <c r="H65" s="224"/>
      <c r="I65" s="224"/>
      <c r="J65" s="224"/>
      <c r="K65" s="224"/>
      <c r="L65" s="224"/>
      <c r="M65" s="224"/>
      <c r="N65" s="224"/>
      <c r="O65" s="224"/>
      <c r="P65" s="224"/>
      <c r="Q65" s="224"/>
      <c r="R65" s="224"/>
      <c r="S65" s="224"/>
      <c r="T65" s="224"/>
      <c r="U65" s="224"/>
      <c r="V65" s="224"/>
      <c r="W65" s="224"/>
      <c r="X65" s="224"/>
      <c r="Y65" s="215"/>
      <c r="Z65" s="215"/>
      <c r="AA65" s="215"/>
      <c r="AB65" s="215"/>
      <c r="AC65" s="215"/>
      <c r="AD65" s="215"/>
      <c r="AE65" s="215"/>
      <c r="AF65" s="215"/>
      <c r="AG65" s="215" t="s">
        <v>158</v>
      </c>
      <c r="AH65" s="215">
        <v>0</v>
      </c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1" x14ac:dyDescent="0.2">
      <c r="A66" s="222"/>
      <c r="B66" s="223"/>
      <c r="C66" s="260" t="s">
        <v>159</v>
      </c>
      <c r="D66" s="248"/>
      <c r="E66" s="249">
        <v>4.3470000000000004</v>
      </c>
      <c r="F66" s="224"/>
      <c r="G66" s="224"/>
      <c r="H66" s="224"/>
      <c r="I66" s="224"/>
      <c r="J66" s="224"/>
      <c r="K66" s="224"/>
      <c r="L66" s="224"/>
      <c r="M66" s="224"/>
      <c r="N66" s="224"/>
      <c r="O66" s="224"/>
      <c r="P66" s="224"/>
      <c r="Q66" s="224"/>
      <c r="R66" s="224"/>
      <c r="S66" s="224"/>
      <c r="T66" s="224"/>
      <c r="U66" s="224"/>
      <c r="V66" s="224"/>
      <c r="W66" s="224"/>
      <c r="X66" s="224"/>
      <c r="Y66" s="215"/>
      <c r="Z66" s="215"/>
      <c r="AA66" s="215"/>
      <c r="AB66" s="215"/>
      <c r="AC66" s="215"/>
      <c r="AD66" s="215"/>
      <c r="AE66" s="215"/>
      <c r="AF66" s="215"/>
      <c r="AG66" s="215" t="s">
        <v>158</v>
      </c>
      <c r="AH66" s="215">
        <v>0</v>
      </c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outlineLevel="1" x14ac:dyDescent="0.2">
      <c r="A67" s="222"/>
      <c r="B67" s="223"/>
      <c r="C67" s="260" t="s">
        <v>232</v>
      </c>
      <c r="D67" s="248"/>
      <c r="E67" s="249">
        <v>30.5276</v>
      </c>
      <c r="F67" s="224"/>
      <c r="G67" s="224"/>
      <c r="H67" s="224"/>
      <c r="I67" s="224"/>
      <c r="J67" s="224"/>
      <c r="K67" s="224"/>
      <c r="L67" s="224"/>
      <c r="M67" s="224"/>
      <c r="N67" s="224"/>
      <c r="O67" s="224"/>
      <c r="P67" s="224"/>
      <c r="Q67" s="224"/>
      <c r="R67" s="224"/>
      <c r="S67" s="224"/>
      <c r="T67" s="224"/>
      <c r="U67" s="224"/>
      <c r="V67" s="224"/>
      <c r="W67" s="224"/>
      <c r="X67" s="224"/>
      <c r="Y67" s="215"/>
      <c r="Z67" s="215"/>
      <c r="AA67" s="215"/>
      <c r="AB67" s="215"/>
      <c r="AC67" s="215"/>
      <c r="AD67" s="215"/>
      <c r="AE67" s="215"/>
      <c r="AF67" s="215"/>
      <c r="AG67" s="215" t="s">
        <v>158</v>
      </c>
      <c r="AH67" s="215">
        <v>0</v>
      </c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1" x14ac:dyDescent="0.2">
      <c r="A68" s="222"/>
      <c r="B68" s="223"/>
      <c r="C68" s="260" t="s">
        <v>164</v>
      </c>
      <c r="D68" s="248"/>
      <c r="E68" s="249">
        <v>149.16900000000001</v>
      </c>
      <c r="F68" s="224"/>
      <c r="G68" s="224"/>
      <c r="H68" s="224"/>
      <c r="I68" s="224"/>
      <c r="J68" s="224"/>
      <c r="K68" s="224"/>
      <c r="L68" s="224"/>
      <c r="M68" s="224"/>
      <c r="N68" s="224"/>
      <c r="O68" s="224"/>
      <c r="P68" s="224"/>
      <c r="Q68" s="224"/>
      <c r="R68" s="224"/>
      <c r="S68" s="224"/>
      <c r="T68" s="224"/>
      <c r="U68" s="224"/>
      <c r="V68" s="224"/>
      <c r="W68" s="224"/>
      <c r="X68" s="224"/>
      <c r="Y68" s="215"/>
      <c r="Z68" s="215"/>
      <c r="AA68" s="215"/>
      <c r="AB68" s="215"/>
      <c r="AC68" s="215"/>
      <c r="AD68" s="215"/>
      <c r="AE68" s="215"/>
      <c r="AF68" s="215"/>
      <c r="AG68" s="215" t="s">
        <v>158</v>
      </c>
      <c r="AH68" s="215">
        <v>0</v>
      </c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1" x14ac:dyDescent="0.2">
      <c r="A69" s="222"/>
      <c r="B69" s="223"/>
      <c r="C69" s="260" t="s">
        <v>233</v>
      </c>
      <c r="D69" s="248"/>
      <c r="E69" s="249">
        <v>509.85309999999998</v>
      </c>
      <c r="F69" s="224"/>
      <c r="G69" s="224"/>
      <c r="H69" s="224"/>
      <c r="I69" s="224"/>
      <c r="J69" s="224"/>
      <c r="K69" s="224"/>
      <c r="L69" s="224"/>
      <c r="M69" s="224"/>
      <c r="N69" s="224"/>
      <c r="O69" s="224"/>
      <c r="P69" s="224"/>
      <c r="Q69" s="224"/>
      <c r="R69" s="224"/>
      <c r="S69" s="224"/>
      <c r="T69" s="224"/>
      <c r="U69" s="224"/>
      <c r="V69" s="224"/>
      <c r="W69" s="224"/>
      <c r="X69" s="224"/>
      <c r="Y69" s="215"/>
      <c r="Z69" s="215"/>
      <c r="AA69" s="215"/>
      <c r="AB69" s="215"/>
      <c r="AC69" s="215"/>
      <c r="AD69" s="215"/>
      <c r="AE69" s="215"/>
      <c r="AF69" s="215"/>
      <c r="AG69" s="215" t="s">
        <v>158</v>
      </c>
      <c r="AH69" s="215">
        <v>0</v>
      </c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outlineLevel="1" x14ac:dyDescent="0.2">
      <c r="A70" s="250">
        <v>23</v>
      </c>
      <c r="B70" s="251" t="s">
        <v>234</v>
      </c>
      <c r="C70" s="258" t="s">
        <v>235</v>
      </c>
      <c r="D70" s="252" t="s">
        <v>153</v>
      </c>
      <c r="E70" s="253">
        <v>693.89670000000001</v>
      </c>
      <c r="F70" s="254"/>
      <c r="G70" s="255">
        <f>ROUND(E70*F70,2)</f>
        <v>0</v>
      </c>
      <c r="H70" s="254"/>
      <c r="I70" s="255">
        <f>ROUND(E70*H70,2)</f>
        <v>0</v>
      </c>
      <c r="J70" s="254"/>
      <c r="K70" s="255">
        <f>ROUND(E70*J70,2)</f>
        <v>0</v>
      </c>
      <c r="L70" s="255">
        <v>15</v>
      </c>
      <c r="M70" s="255">
        <f>G70*(1+L70/100)</f>
        <v>0</v>
      </c>
      <c r="N70" s="255">
        <v>1.3999999999999999E-4</v>
      </c>
      <c r="O70" s="255">
        <f>ROUND(E70*N70,2)</f>
        <v>0.1</v>
      </c>
      <c r="P70" s="255">
        <v>0</v>
      </c>
      <c r="Q70" s="255">
        <f>ROUND(E70*P70,2)</f>
        <v>0</v>
      </c>
      <c r="R70" s="255" t="s">
        <v>231</v>
      </c>
      <c r="S70" s="255" t="s">
        <v>121</v>
      </c>
      <c r="T70" s="256" t="s">
        <v>121</v>
      </c>
      <c r="U70" s="224">
        <v>0.10191</v>
      </c>
      <c r="V70" s="224">
        <f>ROUND(E70*U70,2)</f>
        <v>70.72</v>
      </c>
      <c r="W70" s="224"/>
      <c r="X70" s="224" t="s">
        <v>149</v>
      </c>
      <c r="Y70" s="215"/>
      <c r="Z70" s="215"/>
      <c r="AA70" s="215"/>
      <c r="AB70" s="215"/>
      <c r="AC70" s="215"/>
      <c r="AD70" s="215"/>
      <c r="AE70" s="215"/>
      <c r="AF70" s="215"/>
      <c r="AG70" s="215" t="s">
        <v>227</v>
      </c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x14ac:dyDescent="0.2">
      <c r="A71" s="226" t="s">
        <v>116</v>
      </c>
      <c r="B71" s="227" t="s">
        <v>80</v>
      </c>
      <c r="C71" s="242" t="s">
        <v>81</v>
      </c>
      <c r="D71" s="228"/>
      <c r="E71" s="229"/>
      <c r="F71" s="230"/>
      <c r="G71" s="230">
        <f>SUMIF(AG72:AG72,"&lt;&gt;NOR",G72:G72)</f>
        <v>0</v>
      </c>
      <c r="H71" s="230"/>
      <c r="I71" s="230">
        <f>SUM(I72:I72)</f>
        <v>0</v>
      </c>
      <c r="J71" s="230"/>
      <c r="K71" s="230">
        <f>SUM(K72:K72)</f>
        <v>0</v>
      </c>
      <c r="L71" s="230"/>
      <c r="M71" s="230">
        <f>SUM(M72:M72)</f>
        <v>0</v>
      </c>
      <c r="N71" s="230"/>
      <c r="O71" s="230">
        <f>SUM(O72:O72)</f>
        <v>0</v>
      </c>
      <c r="P71" s="230"/>
      <c r="Q71" s="230">
        <f>SUM(Q72:Q72)</f>
        <v>0</v>
      </c>
      <c r="R71" s="230"/>
      <c r="S71" s="230"/>
      <c r="T71" s="231"/>
      <c r="U71" s="225"/>
      <c r="V71" s="225">
        <f>SUM(V72:V72)</f>
        <v>0</v>
      </c>
      <c r="W71" s="225"/>
      <c r="X71" s="225"/>
      <c r="AG71" t="s">
        <v>117</v>
      </c>
    </row>
    <row r="72" spans="1:60" ht="22.5" outlineLevel="1" x14ac:dyDescent="0.2">
      <c r="A72" s="250">
        <v>24</v>
      </c>
      <c r="B72" s="251" t="s">
        <v>236</v>
      </c>
      <c r="C72" s="258" t="s">
        <v>237</v>
      </c>
      <c r="D72" s="252" t="s">
        <v>238</v>
      </c>
      <c r="E72" s="253">
        <v>1</v>
      </c>
      <c r="F72" s="254"/>
      <c r="G72" s="255">
        <f>ROUND(E72*F72,2)</f>
        <v>0</v>
      </c>
      <c r="H72" s="254"/>
      <c r="I72" s="255">
        <f>ROUND(E72*H72,2)</f>
        <v>0</v>
      </c>
      <c r="J72" s="254"/>
      <c r="K72" s="255">
        <f>ROUND(E72*J72,2)</f>
        <v>0</v>
      </c>
      <c r="L72" s="255">
        <v>15</v>
      </c>
      <c r="M72" s="255">
        <f>G72*(1+L72/100)</f>
        <v>0</v>
      </c>
      <c r="N72" s="255">
        <v>0</v>
      </c>
      <c r="O72" s="255">
        <f>ROUND(E72*N72,2)</f>
        <v>0</v>
      </c>
      <c r="P72" s="255">
        <v>0</v>
      </c>
      <c r="Q72" s="255">
        <f>ROUND(E72*P72,2)</f>
        <v>0</v>
      </c>
      <c r="R72" s="255"/>
      <c r="S72" s="255" t="s">
        <v>148</v>
      </c>
      <c r="T72" s="256" t="s">
        <v>122</v>
      </c>
      <c r="U72" s="224">
        <v>0</v>
      </c>
      <c r="V72" s="224">
        <f>ROUND(E72*U72,2)</f>
        <v>0</v>
      </c>
      <c r="W72" s="224"/>
      <c r="X72" s="224" t="s">
        <v>149</v>
      </c>
      <c r="Y72" s="215"/>
      <c r="Z72" s="215"/>
      <c r="AA72" s="215"/>
      <c r="AB72" s="215"/>
      <c r="AC72" s="215"/>
      <c r="AD72" s="215"/>
      <c r="AE72" s="215"/>
      <c r="AF72" s="215"/>
      <c r="AG72" s="215" t="s">
        <v>239</v>
      </c>
      <c r="AH72" s="215"/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x14ac:dyDescent="0.2">
      <c r="A73" s="226" t="s">
        <v>116</v>
      </c>
      <c r="B73" s="227" t="s">
        <v>82</v>
      </c>
      <c r="C73" s="242" t="s">
        <v>83</v>
      </c>
      <c r="D73" s="228"/>
      <c r="E73" s="229"/>
      <c r="F73" s="230"/>
      <c r="G73" s="230">
        <f>SUMIF(AG74:AG88,"&lt;&gt;NOR",G74:G88)</f>
        <v>0</v>
      </c>
      <c r="H73" s="230"/>
      <c r="I73" s="230">
        <f>SUM(I74:I88)</f>
        <v>0</v>
      </c>
      <c r="J73" s="230"/>
      <c r="K73" s="230">
        <f>SUM(K74:K88)</f>
        <v>0</v>
      </c>
      <c r="L73" s="230"/>
      <c r="M73" s="230">
        <f>SUM(M74:M88)</f>
        <v>0</v>
      </c>
      <c r="N73" s="230"/>
      <c r="O73" s="230">
        <f>SUM(O74:O88)</f>
        <v>0</v>
      </c>
      <c r="P73" s="230"/>
      <c r="Q73" s="230">
        <f>SUM(Q74:Q88)</f>
        <v>0</v>
      </c>
      <c r="R73" s="230"/>
      <c r="S73" s="230"/>
      <c r="T73" s="231"/>
      <c r="U73" s="225"/>
      <c r="V73" s="225">
        <f>SUM(V74:V88)</f>
        <v>0</v>
      </c>
      <c r="W73" s="225"/>
      <c r="X73" s="225"/>
      <c r="AG73" t="s">
        <v>117</v>
      </c>
    </row>
    <row r="74" spans="1:60" outlineLevel="1" x14ac:dyDescent="0.2">
      <c r="A74" s="250">
        <v>25</v>
      </c>
      <c r="B74" s="251" t="s">
        <v>240</v>
      </c>
      <c r="C74" s="258" t="s">
        <v>241</v>
      </c>
      <c r="D74" s="252" t="s">
        <v>242</v>
      </c>
      <c r="E74" s="253">
        <v>1</v>
      </c>
      <c r="F74" s="254"/>
      <c r="G74" s="255">
        <f>ROUND(E74*F74,2)</f>
        <v>0</v>
      </c>
      <c r="H74" s="254"/>
      <c r="I74" s="255">
        <f>ROUND(E74*H74,2)</f>
        <v>0</v>
      </c>
      <c r="J74" s="254"/>
      <c r="K74" s="255">
        <f>ROUND(E74*J74,2)</f>
        <v>0</v>
      </c>
      <c r="L74" s="255">
        <v>15</v>
      </c>
      <c r="M74" s="255">
        <f>G74*(1+L74/100)</f>
        <v>0</v>
      </c>
      <c r="N74" s="255">
        <v>0</v>
      </c>
      <c r="O74" s="255">
        <f>ROUND(E74*N74,2)</f>
        <v>0</v>
      </c>
      <c r="P74" s="255">
        <v>0</v>
      </c>
      <c r="Q74" s="255">
        <f>ROUND(E74*P74,2)</f>
        <v>0</v>
      </c>
      <c r="R74" s="255"/>
      <c r="S74" s="255" t="s">
        <v>148</v>
      </c>
      <c r="T74" s="256" t="s">
        <v>122</v>
      </c>
      <c r="U74" s="224">
        <v>0</v>
      </c>
      <c r="V74" s="224">
        <f>ROUND(E74*U74,2)</f>
        <v>0</v>
      </c>
      <c r="W74" s="224"/>
      <c r="X74" s="224" t="s">
        <v>149</v>
      </c>
      <c r="Y74" s="215"/>
      <c r="Z74" s="215"/>
      <c r="AA74" s="215"/>
      <c r="AB74" s="215"/>
      <c r="AC74" s="215"/>
      <c r="AD74" s="215"/>
      <c r="AE74" s="215"/>
      <c r="AF74" s="215"/>
      <c r="AG74" s="215" t="s">
        <v>239</v>
      </c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outlineLevel="1" x14ac:dyDescent="0.2">
      <c r="A75" s="250">
        <v>26</v>
      </c>
      <c r="B75" s="251" t="s">
        <v>243</v>
      </c>
      <c r="C75" s="258" t="s">
        <v>244</v>
      </c>
      <c r="D75" s="252" t="s">
        <v>242</v>
      </c>
      <c r="E75" s="253">
        <v>1</v>
      </c>
      <c r="F75" s="254"/>
      <c r="G75" s="255">
        <f>ROUND(E75*F75,2)</f>
        <v>0</v>
      </c>
      <c r="H75" s="254"/>
      <c r="I75" s="255">
        <f>ROUND(E75*H75,2)</f>
        <v>0</v>
      </c>
      <c r="J75" s="254"/>
      <c r="K75" s="255">
        <f>ROUND(E75*J75,2)</f>
        <v>0</v>
      </c>
      <c r="L75" s="255">
        <v>15</v>
      </c>
      <c r="M75" s="255">
        <f>G75*(1+L75/100)</f>
        <v>0</v>
      </c>
      <c r="N75" s="255">
        <v>0</v>
      </c>
      <c r="O75" s="255">
        <f>ROUND(E75*N75,2)</f>
        <v>0</v>
      </c>
      <c r="P75" s="255">
        <v>0</v>
      </c>
      <c r="Q75" s="255">
        <f>ROUND(E75*P75,2)</f>
        <v>0</v>
      </c>
      <c r="R75" s="255"/>
      <c r="S75" s="255" t="s">
        <v>148</v>
      </c>
      <c r="T75" s="256" t="s">
        <v>122</v>
      </c>
      <c r="U75" s="224">
        <v>0</v>
      </c>
      <c r="V75" s="224">
        <f>ROUND(E75*U75,2)</f>
        <v>0</v>
      </c>
      <c r="W75" s="224"/>
      <c r="X75" s="224" t="s">
        <v>149</v>
      </c>
      <c r="Y75" s="215"/>
      <c r="Z75" s="215"/>
      <c r="AA75" s="215"/>
      <c r="AB75" s="215"/>
      <c r="AC75" s="215"/>
      <c r="AD75" s="215"/>
      <c r="AE75" s="215"/>
      <c r="AF75" s="215"/>
      <c r="AG75" s="215" t="s">
        <v>239</v>
      </c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outlineLevel="1" x14ac:dyDescent="0.2">
      <c r="A76" s="232">
        <v>27</v>
      </c>
      <c r="B76" s="233" t="s">
        <v>245</v>
      </c>
      <c r="C76" s="243" t="s">
        <v>246</v>
      </c>
      <c r="D76" s="234" t="s">
        <v>247</v>
      </c>
      <c r="E76" s="235">
        <v>1</v>
      </c>
      <c r="F76" s="236"/>
      <c r="G76" s="237">
        <f>ROUND(E76*F76,2)</f>
        <v>0</v>
      </c>
      <c r="H76" s="236"/>
      <c r="I76" s="237">
        <f>ROUND(E76*H76,2)</f>
        <v>0</v>
      </c>
      <c r="J76" s="236"/>
      <c r="K76" s="237">
        <f>ROUND(E76*J76,2)</f>
        <v>0</v>
      </c>
      <c r="L76" s="237">
        <v>15</v>
      </c>
      <c r="M76" s="237">
        <f>G76*(1+L76/100)</f>
        <v>0</v>
      </c>
      <c r="N76" s="237">
        <v>0</v>
      </c>
      <c r="O76" s="237">
        <f>ROUND(E76*N76,2)</f>
        <v>0</v>
      </c>
      <c r="P76" s="237">
        <v>0</v>
      </c>
      <c r="Q76" s="237">
        <f>ROUND(E76*P76,2)</f>
        <v>0</v>
      </c>
      <c r="R76" s="237"/>
      <c r="S76" s="237" t="s">
        <v>148</v>
      </c>
      <c r="T76" s="238" t="s">
        <v>122</v>
      </c>
      <c r="U76" s="224">
        <v>0</v>
      </c>
      <c r="V76" s="224">
        <f>ROUND(E76*U76,2)</f>
        <v>0</v>
      </c>
      <c r="W76" s="224"/>
      <c r="X76" s="224" t="s">
        <v>149</v>
      </c>
      <c r="Y76" s="215"/>
      <c r="Z76" s="215"/>
      <c r="AA76" s="215"/>
      <c r="AB76" s="215"/>
      <c r="AC76" s="215"/>
      <c r="AD76" s="215"/>
      <c r="AE76" s="215"/>
      <c r="AF76" s="215"/>
      <c r="AG76" s="215" t="s">
        <v>239</v>
      </c>
      <c r="AH76" s="215"/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1" x14ac:dyDescent="0.2">
      <c r="A77" s="222"/>
      <c r="B77" s="223"/>
      <c r="C77" s="260" t="s">
        <v>248</v>
      </c>
      <c r="D77" s="248"/>
      <c r="E77" s="249">
        <v>1</v>
      </c>
      <c r="F77" s="224"/>
      <c r="G77" s="224"/>
      <c r="H77" s="224"/>
      <c r="I77" s="224"/>
      <c r="J77" s="224"/>
      <c r="K77" s="224"/>
      <c r="L77" s="224"/>
      <c r="M77" s="224"/>
      <c r="N77" s="224"/>
      <c r="O77" s="224"/>
      <c r="P77" s="224"/>
      <c r="Q77" s="224"/>
      <c r="R77" s="224"/>
      <c r="S77" s="224"/>
      <c r="T77" s="224"/>
      <c r="U77" s="224"/>
      <c r="V77" s="224"/>
      <c r="W77" s="224"/>
      <c r="X77" s="224"/>
      <c r="Y77" s="215"/>
      <c r="Z77" s="215"/>
      <c r="AA77" s="215"/>
      <c r="AB77" s="215"/>
      <c r="AC77" s="215"/>
      <c r="AD77" s="215"/>
      <c r="AE77" s="215"/>
      <c r="AF77" s="215"/>
      <c r="AG77" s="215" t="s">
        <v>158</v>
      </c>
      <c r="AH77" s="215">
        <v>0</v>
      </c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outlineLevel="1" x14ac:dyDescent="0.2">
      <c r="A78" s="222"/>
      <c r="B78" s="223"/>
      <c r="C78" s="260" t="s">
        <v>249</v>
      </c>
      <c r="D78" s="248"/>
      <c r="E78" s="249"/>
      <c r="F78" s="224"/>
      <c r="G78" s="224"/>
      <c r="H78" s="224"/>
      <c r="I78" s="224"/>
      <c r="J78" s="224"/>
      <c r="K78" s="224"/>
      <c r="L78" s="224"/>
      <c r="M78" s="224"/>
      <c r="N78" s="224"/>
      <c r="O78" s="224"/>
      <c r="P78" s="224"/>
      <c r="Q78" s="224"/>
      <c r="R78" s="224"/>
      <c r="S78" s="224"/>
      <c r="T78" s="224"/>
      <c r="U78" s="224"/>
      <c r="V78" s="224"/>
      <c r="W78" s="224"/>
      <c r="X78" s="224"/>
      <c r="Y78" s="215"/>
      <c r="Z78" s="215"/>
      <c r="AA78" s="215"/>
      <c r="AB78" s="215"/>
      <c r="AC78" s="215"/>
      <c r="AD78" s="215"/>
      <c r="AE78" s="215"/>
      <c r="AF78" s="215"/>
      <c r="AG78" s="215" t="s">
        <v>158</v>
      </c>
      <c r="AH78" s="215">
        <v>0</v>
      </c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1" x14ac:dyDescent="0.2">
      <c r="A79" s="222"/>
      <c r="B79" s="223"/>
      <c r="C79" s="260" t="s">
        <v>250</v>
      </c>
      <c r="D79" s="248"/>
      <c r="E79" s="249"/>
      <c r="F79" s="224"/>
      <c r="G79" s="224"/>
      <c r="H79" s="224"/>
      <c r="I79" s="224"/>
      <c r="J79" s="224"/>
      <c r="K79" s="224"/>
      <c r="L79" s="224"/>
      <c r="M79" s="224"/>
      <c r="N79" s="224"/>
      <c r="O79" s="224"/>
      <c r="P79" s="224"/>
      <c r="Q79" s="224"/>
      <c r="R79" s="224"/>
      <c r="S79" s="224"/>
      <c r="T79" s="224"/>
      <c r="U79" s="224"/>
      <c r="V79" s="224"/>
      <c r="W79" s="224"/>
      <c r="X79" s="224"/>
      <c r="Y79" s="215"/>
      <c r="Z79" s="215"/>
      <c r="AA79" s="215"/>
      <c r="AB79" s="215"/>
      <c r="AC79" s="215"/>
      <c r="AD79" s="215"/>
      <c r="AE79" s="215"/>
      <c r="AF79" s="215"/>
      <c r="AG79" s="215" t="s">
        <v>158</v>
      </c>
      <c r="AH79" s="215">
        <v>0</v>
      </c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outlineLevel="1" x14ac:dyDescent="0.2">
      <c r="A80" s="222"/>
      <c r="B80" s="223"/>
      <c r="C80" s="260" t="s">
        <v>251</v>
      </c>
      <c r="D80" s="248"/>
      <c r="E80" s="249"/>
      <c r="F80" s="224"/>
      <c r="G80" s="224"/>
      <c r="H80" s="224"/>
      <c r="I80" s="224"/>
      <c r="J80" s="224"/>
      <c r="K80" s="224"/>
      <c r="L80" s="224"/>
      <c r="M80" s="224"/>
      <c r="N80" s="224"/>
      <c r="O80" s="224"/>
      <c r="P80" s="224"/>
      <c r="Q80" s="224"/>
      <c r="R80" s="224"/>
      <c r="S80" s="224"/>
      <c r="T80" s="224"/>
      <c r="U80" s="224"/>
      <c r="V80" s="224"/>
      <c r="W80" s="224"/>
      <c r="X80" s="224"/>
      <c r="Y80" s="215"/>
      <c r="Z80" s="215"/>
      <c r="AA80" s="215"/>
      <c r="AB80" s="215"/>
      <c r="AC80" s="215"/>
      <c r="AD80" s="215"/>
      <c r="AE80" s="215"/>
      <c r="AF80" s="215"/>
      <c r="AG80" s="215" t="s">
        <v>158</v>
      </c>
      <c r="AH80" s="215">
        <v>0</v>
      </c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1" x14ac:dyDescent="0.2">
      <c r="A81" s="222"/>
      <c r="B81" s="223"/>
      <c r="C81" s="260" t="s">
        <v>252</v>
      </c>
      <c r="D81" s="248"/>
      <c r="E81" s="249"/>
      <c r="F81" s="224"/>
      <c r="G81" s="224"/>
      <c r="H81" s="224"/>
      <c r="I81" s="224"/>
      <c r="J81" s="224"/>
      <c r="K81" s="224"/>
      <c r="L81" s="224"/>
      <c r="M81" s="224"/>
      <c r="N81" s="224"/>
      <c r="O81" s="224"/>
      <c r="P81" s="224"/>
      <c r="Q81" s="224"/>
      <c r="R81" s="224"/>
      <c r="S81" s="224"/>
      <c r="T81" s="224"/>
      <c r="U81" s="224"/>
      <c r="V81" s="224"/>
      <c r="W81" s="224"/>
      <c r="X81" s="224"/>
      <c r="Y81" s="215"/>
      <c r="Z81" s="215"/>
      <c r="AA81" s="215"/>
      <c r="AB81" s="215"/>
      <c r="AC81" s="215"/>
      <c r="AD81" s="215"/>
      <c r="AE81" s="215"/>
      <c r="AF81" s="215"/>
      <c r="AG81" s="215" t="s">
        <v>158</v>
      </c>
      <c r="AH81" s="215">
        <v>0</v>
      </c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1" x14ac:dyDescent="0.2">
      <c r="A82" s="222"/>
      <c r="B82" s="223"/>
      <c r="C82" s="260" t="s">
        <v>253</v>
      </c>
      <c r="D82" s="248"/>
      <c r="E82" s="249"/>
      <c r="F82" s="224"/>
      <c r="G82" s="224"/>
      <c r="H82" s="224"/>
      <c r="I82" s="224"/>
      <c r="J82" s="224"/>
      <c r="K82" s="224"/>
      <c r="L82" s="224"/>
      <c r="M82" s="224"/>
      <c r="N82" s="224"/>
      <c r="O82" s="224"/>
      <c r="P82" s="224"/>
      <c r="Q82" s="224"/>
      <c r="R82" s="224"/>
      <c r="S82" s="224"/>
      <c r="T82" s="224"/>
      <c r="U82" s="224"/>
      <c r="V82" s="224"/>
      <c r="W82" s="224"/>
      <c r="X82" s="224"/>
      <c r="Y82" s="215"/>
      <c r="Z82" s="215"/>
      <c r="AA82" s="215"/>
      <c r="AB82" s="215"/>
      <c r="AC82" s="215"/>
      <c r="AD82" s="215"/>
      <c r="AE82" s="215"/>
      <c r="AF82" s="215"/>
      <c r="AG82" s="215" t="s">
        <v>158</v>
      </c>
      <c r="AH82" s="215">
        <v>0</v>
      </c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ht="22.5" outlineLevel="1" x14ac:dyDescent="0.2">
      <c r="A83" s="232">
        <v>28</v>
      </c>
      <c r="B83" s="233" t="s">
        <v>254</v>
      </c>
      <c r="C83" s="243" t="s">
        <v>255</v>
      </c>
      <c r="D83" s="234" t="s">
        <v>247</v>
      </c>
      <c r="E83" s="235">
        <v>1</v>
      </c>
      <c r="F83" s="236"/>
      <c r="G83" s="237">
        <f>ROUND(E83*F83,2)</f>
        <v>0</v>
      </c>
      <c r="H83" s="236"/>
      <c r="I83" s="237">
        <f>ROUND(E83*H83,2)</f>
        <v>0</v>
      </c>
      <c r="J83" s="236"/>
      <c r="K83" s="237">
        <f>ROUND(E83*J83,2)</f>
        <v>0</v>
      </c>
      <c r="L83" s="237">
        <v>15</v>
      </c>
      <c r="M83" s="237">
        <f>G83*(1+L83/100)</f>
        <v>0</v>
      </c>
      <c r="N83" s="237">
        <v>0</v>
      </c>
      <c r="O83" s="237">
        <f>ROUND(E83*N83,2)</f>
        <v>0</v>
      </c>
      <c r="P83" s="237">
        <v>0</v>
      </c>
      <c r="Q83" s="237">
        <f>ROUND(E83*P83,2)</f>
        <v>0</v>
      </c>
      <c r="R83" s="237"/>
      <c r="S83" s="237" t="s">
        <v>148</v>
      </c>
      <c r="T83" s="238" t="s">
        <v>122</v>
      </c>
      <c r="U83" s="224">
        <v>0</v>
      </c>
      <c r="V83" s="224">
        <f>ROUND(E83*U83,2)</f>
        <v>0</v>
      </c>
      <c r="W83" s="224"/>
      <c r="X83" s="224" t="s">
        <v>149</v>
      </c>
      <c r="Y83" s="215"/>
      <c r="Z83" s="215"/>
      <c r="AA83" s="215"/>
      <c r="AB83" s="215"/>
      <c r="AC83" s="215"/>
      <c r="AD83" s="215"/>
      <c r="AE83" s="215"/>
      <c r="AF83" s="215"/>
      <c r="AG83" s="215" t="s">
        <v>202</v>
      </c>
      <c r="AH83" s="215"/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ht="22.5" outlineLevel="1" x14ac:dyDescent="0.2">
      <c r="A84" s="222"/>
      <c r="B84" s="223"/>
      <c r="C84" s="260" t="s">
        <v>256</v>
      </c>
      <c r="D84" s="248"/>
      <c r="E84" s="249">
        <v>1</v>
      </c>
      <c r="F84" s="224"/>
      <c r="G84" s="224"/>
      <c r="H84" s="224"/>
      <c r="I84" s="224"/>
      <c r="J84" s="224"/>
      <c r="K84" s="224"/>
      <c r="L84" s="224"/>
      <c r="M84" s="224"/>
      <c r="N84" s="224"/>
      <c r="O84" s="224"/>
      <c r="P84" s="224"/>
      <c r="Q84" s="224"/>
      <c r="R84" s="224"/>
      <c r="S84" s="224"/>
      <c r="T84" s="224"/>
      <c r="U84" s="224"/>
      <c r="V84" s="224"/>
      <c r="W84" s="224"/>
      <c r="X84" s="224"/>
      <c r="Y84" s="215"/>
      <c r="Z84" s="215"/>
      <c r="AA84" s="215"/>
      <c r="AB84" s="215"/>
      <c r="AC84" s="215"/>
      <c r="AD84" s="215"/>
      <c r="AE84" s="215"/>
      <c r="AF84" s="215"/>
      <c r="AG84" s="215" t="s">
        <v>158</v>
      </c>
      <c r="AH84" s="215">
        <v>0</v>
      </c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ht="22.5" outlineLevel="1" x14ac:dyDescent="0.2">
      <c r="A85" s="222"/>
      <c r="B85" s="223"/>
      <c r="C85" s="260" t="s">
        <v>257</v>
      </c>
      <c r="D85" s="248"/>
      <c r="E85" s="249"/>
      <c r="F85" s="224"/>
      <c r="G85" s="224"/>
      <c r="H85" s="224"/>
      <c r="I85" s="224"/>
      <c r="J85" s="224"/>
      <c r="K85" s="224"/>
      <c r="L85" s="224"/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24"/>
      <c r="Y85" s="215"/>
      <c r="Z85" s="215"/>
      <c r="AA85" s="215"/>
      <c r="AB85" s="215"/>
      <c r="AC85" s="215"/>
      <c r="AD85" s="215"/>
      <c r="AE85" s="215"/>
      <c r="AF85" s="215"/>
      <c r="AG85" s="215" t="s">
        <v>158</v>
      </c>
      <c r="AH85" s="215">
        <v>0</v>
      </c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ht="22.5" outlineLevel="1" x14ac:dyDescent="0.2">
      <c r="A86" s="222"/>
      <c r="B86" s="223"/>
      <c r="C86" s="260" t="s">
        <v>258</v>
      </c>
      <c r="D86" s="248"/>
      <c r="E86" s="249"/>
      <c r="F86" s="224"/>
      <c r="G86" s="224"/>
      <c r="H86" s="224"/>
      <c r="I86" s="224"/>
      <c r="J86" s="224"/>
      <c r="K86" s="224"/>
      <c r="L86" s="224"/>
      <c r="M86" s="224"/>
      <c r="N86" s="224"/>
      <c r="O86" s="224"/>
      <c r="P86" s="224"/>
      <c r="Q86" s="224"/>
      <c r="R86" s="224"/>
      <c r="S86" s="224"/>
      <c r="T86" s="224"/>
      <c r="U86" s="224"/>
      <c r="V86" s="224"/>
      <c r="W86" s="224"/>
      <c r="X86" s="224"/>
      <c r="Y86" s="215"/>
      <c r="Z86" s="215"/>
      <c r="AA86" s="215"/>
      <c r="AB86" s="215"/>
      <c r="AC86" s="215"/>
      <c r="AD86" s="215"/>
      <c r="AE86" s="215"/>
      <c r="AF86" s="215"/>
      <c r="AG86" s="215" t="s">
        <v>158</v>
      </c>
      <c r="AH86" s="215">
        <v>0</v>
      </c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ht="22.5" outlineLevel="1" x14ac:dyDescent="0.2">
      <c r="A87" s="222"/>
      <c r="B87" s="223"/>
      <c r="C87" s="260" t="s">
        <v>259</v>
      </c>
      <c r="D87" s="248"/>
      <c r="E87" s="249"/>
      <c r="F87" s="224"/>
      <c r="G87" s="224"/>
      <c r="H87" s="224"/>
      <c r="I87" s="224"/>
      <c r="J87" s="224"/>
      <c r="K87" s="224"/>
      <c r="L87" s="224"/>
      <c r="M87" s="224"/>
      <c r="N87" s="224"/>
      <c r="O87" s="224"/>
      <c r="P87" s="224"/>
      <c r="Q87" s="224"/>
      <c r="R87" s="224"/>
      <c r="S87" s="224"/>
      <c r="T87" s="224"/>
      <c r="U87" s="224"/>
      <c r="V87" s="224"/>
      <c r="W87" s="224"/>
      <c r="X87" s="224"/>
      <c r="Y87" s="215"/>
      <c r="Z87" s="215"/>
      <c r="AA87" s="215"/>
      <c r="AB87" s="215"/>
      <c r="AC87" s="215"/>
      <c r="AD87" s="215"/>
      <c r="AE87" s="215"/>
      <c r="AF87" s="215"/>
      <c r="AG87" s="215" t="s">
        <v>158</v>
      </c>
      <c r="AH87" s="215">
        <v>0</v>
      </c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outlineLevel="1" x14ac:dyDescent="0.2">
      <c r="A88" s="222"/>
      <c r="B88" s="223"/>
      <c r="C88" s="260" t="s">
        <v>260</v>
      </c>
      <c r="D88" s="248"/>
      <c r="E88" s="249"/>
      <c r="F88" s="224"/>
      <c r="G88" s="224"/>
      <c r="H88" s="224"/>
      <c r="I88" s="224"/>
      <c r="J88" s="224"/>
      <c r="K88" s="224"/>
      <c r="L88" s="224"/>
      <c r="M88" s="224"/>
      <c r="N88" s="224"/>
      <c r="O88" s="224"/>
      <c r="P88" s="224"/>
      <c r="Q88" s="224"/>
      <c r="R88" s="224"/>
      <c r="S88" s="224"/>
      <c r="T88" s="224"/>
      <c r="U88" s="224"/>
      <c r="V88" s="224"/>
      <c r="W88" s="224"/>
      <c r="X88" s="224"/>
      <c r="Y88" s="215"/>
      <c r="Z88" s="215"/>
      <c r="AA88" s="215"/>
      <c r="AB88" s="215"/>
      <c r="AC88" s="215"/>
      <c r="AD88" s="215"/>
      <c r="AE88" s="215"/>
      <c r="AF88" s="215"/>
      <c r="AG88" s="215" t="s">
        <v>158</v>
      </c>
      <c r="AH88" s="215">
        <v>0</v>
      </c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x14ac:dyDescent="0.2">
      <c r="A89" s="226" t="s">
        <v>116</v>
      </c>
      <c r="B89" s="227" t="s">
        <v>84</v>
      </c>
      <c r="C89" s="242" t="s">
        <v>85</v>
      </c>
      <c r="D89" s="228"/>
      <c r="E89" s="229"/>
      <c r="F89" s="230"/>
      <c r="G89" s="230">
        <f>SUMIF(AG90:AG98,"&lt;&gt;NOR",G90:G98)</f>
        <v>0</v>
      </c>
      <c r="H89" s="230"/>
      <c r="I89" s="230">
        <f>SUM(I90:I98)</f>
        <v>0</v>
      </c>
      <c r="J89" s="230"/>
      <c r="K89" s="230">
        <f>SUM(K90:K98)</f>
        <v>0</v>
      </c>
      <c r="L89" s="230"/>
      <c r="M89" s="230">
        <f>SUM(M90:M98)</f>
        <v>0</v>
      </c>
      <c r="N89" s="230"/>
      <c r="O89" s="230">
        <f>SUM(O90:O98)</f>
        <v>0</v>
      </c>
      <c r="P89" s="230"/>
      <c r="Q89" s="230">
        <f>SUM(Q90:Q98)</f>
        <v>0</v>
      </c>
      <c r="R89" s="230"/>
      <c r="S89" s="230"/>
      <c r="T89" s="231"/>
      <c r="U89" s="225"/>
      <c r="V89" s="225">
        <f>SUM(V90:V98)</f>
        <v>10.67</v>
      </c>
      <c r="W89" s="225"/>
      <c r="X89" s="225"/>
      <c r="AG89" t="s">
        <v>117</v>
      </c>
    </row>
    <row r="90" spans="1:60" ht="22.5" outlineLevel="1" x14ac:dyDescent="0.2">
      <c r="A90" s="250">
        <v>29</v>
      </c>
      <c r="B90" s="251" t="s">
        <v>261</v>
      </c>
      <c r="C90" s="258" t="s">
        <v>262</v>
      </c>
      <c r="D90" s="252" t="s">
        <v>177</v>
      </c>
      <c r="E90" s="253">
        <v>2.0539000000000001</v>
      </c>
      <c r="F90" s="254"/>
      <c r="G90" s="255">
        <f>ROUND(E90*F90,2)</f>
        <v>0</v>
      </c>
      <c r="H90" s="254"/>
      <c r="I90" s="255">
        <f>ROUND(E90*H90,2)</f>
        <v>0</v>
      </c>
      <c r="J90" s="254"/>
      <c r="K90" s="255">
        <f>ROUND(E90*J90,2)</f>
        <v>0</v>
      </c>
      <c r="L90" s="255">
        <v>15</v>
      </c>
      <c r="M90" s="255">
        <f>G90*(1+L90/100)</f>
        <v>0</v>
      </c>
      <c r="N90" s="255">
        <v>0</v>
      </c>
      <c r="O90" s="255">
        <f>ROUND(E90*N90,2)</f>
        <v>0</v>
      </c>
      <c r="P90" s="255">
        <v>0</v>
      </c>
      <c r="Q90" s="255">
        <f>ROUND(E90*P90,2)</f>
        <v>0</v>
      </c>
      <c r="R90" s="255" t="s">
        <v>201</v>
      </c>
      <c r="S90" s="255" t="s">
        <v>121</v>
      </c>
      <c r="T90" s="256" t="s">
        <v>121</v>
      </c>
      <c r="U90" s="224">
        <v>2.0699999999999998</v>
      </c>
      <c r="V90" s="224">
        <f>ROUND(E90*U90,2)</f>
        <v>4.25</v>
      </c>
      <c r="W90" s="224"/>
      <c r="X90" s="224" t="s">
        <v>263</v>
      </c>
      <c r="Y90" s="215"/>
      <c r="Z90" s="215"/>
      <c r="AA90" s="215"/>
      <c r="AB90" s="215"/>
      <c r="AC90" s="215"/>
      <c r="AD90" s="215"/>
      <c r="AE90" s="215"/>
      <c r="AF90" s="215"/>
      <c r="AG90" s="215" t="s">
        <v>264</v>
      </c>
      <c r="AH90" s="215"/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ht="22.5" outlineLevel="1" x14ac:dyDescent="0.2">
      <c r="A91" s="232">
        <v>30</v>
      </c>
      <c r="B91" s="233" t="s">
        <v>265</v>
      </c>
      <c r="C91" s="243" t="s">
        <v>266</v>
      </c>
      <c r="D91" s="234" t="s">
        <v>177</v>
      </c>
      <c r="E91" s="235">
        <v>2.0539000000000001</v>
      </c>
      <c r="F91" s="236"/>
      <c r="G91" s="237">
        <f>ROUND(E91*F91,2)</f>
        <v>0</v>
      </c>
      <c r="H91" s="236"/>
      <c r="I91" s="237">
        <f>ROUND(E91*H91,2)</f>
        <v>0</v>
      </c>
      <c r="J91" s="236"/>
      <c r="K91" s="237">
        <f>ROUND(E91*J91,2)</f>
        <v>0</v>
      </c>
      <c r="L91" s="237">
        <v>15</v>
      </c>
      <c r="M91" s="237">
        <f>G91*(1+L91/100)</f>
        <v>0</v>
      </c>
      <c r="N91" s="237">
        <v>0</v>
      </c>
      <c r="O91" s="237">
        <f>ROUND(E91*N91,2)</f>
        <v>0</v>
      </c>
      <c r="P91" s="237">
        <v>0</v>
      </c>
      <c r="Q91" s="237">
        <f>ROUND(E91*P91,2)</f>
        <v>0</v>
      </c>
      <c r="R91" s="237" t="s">
        <v>267</v>
      </c>
      <c r="S91" s="237" t="s">
        <v>121</v>
      </c>
      <c r="T91" s="238" t="s">
        <v>121</v>
      </c>
      <c r="U91" s="224">
        <v>0.83199999999999996</v>
      </c>
      <c r="V91" s="224">
        <f>ROUND(E91*U91,2)</f>
        <v>1.71</v>
      </c>
      <c r="W91" s="224"/>
      <c r="X91" s="224" t="s">
        <v>263</v>
      </c>
      <c r="Y91" s="215"/>
      <c r="Z91" s="215"/>
      <c r="AA91" s="215"/>
      <c r="AB91" s="215"/>
      <c r="AC91" s="215"/>
      <c r="AD91" s="215"/>
      <c r="AE91" s="215"/>
      <c r="AF91" s="215"/>
      <c r="AG91" s="215" t="s">
        <v>264</v>
      </c>
      <c r="AH91" s="215"/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outlineLevel="1" x14ac:dyDescent="0.2">
      <c r="A92" s="222"/>
      <c r="B92" s="223"/>
      <c r="C92" s="259" t="s">
        <v>268</v>
      </c>
      <c r="D92" s="257"/>
      <c r="E92" s="257"/>
      <c r="F92" s="257"/>
      <c r="G92" s="257"/>
      <c r="H92" s="224"/>
      <c r="I92" s="224"/>
      <c r="J92" s="224"/>
      <c r="K92" s="224"/>
      <c r="L92" s="224"/>
      <c r="M92" s="224"/>
      <c r="N92" s="224"/>
      <c r="O92" s="224"/>
      <c r="P92" s="224"/>
      <c r="Q92" s="224"/>
      <c r="R92" s="224"/>
      <c r="S92" s="224"/>
      <c r="T92" s="224"/>
      <c r="U92" s="224"/>
      <c r="V92" s="224"/>
      <c r="W92" s="224"/>
      <c r="X92" s="224"/>
      <c r="Y92" s="215"/>
      <c r="Z92" s="215"/>
      <c r="AA92" s="215"/>
      <c r="AB92" s="215"/>
      <c r="AC92" s="215"/>
      <c r="AD92" s="215"/>
      <c r="AE92" s="215"/>
      <c r="AF92" s="215"/>
      <c r="AG92" s="215" t="s">
        <v>156</v>
      </c>
      <c r="AH92" s="215"/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40" t="str">
        <f>C92</f>
        <v>nebo vybouraných hmot nošením nebo přehazováním k místu nakládky přístupnému normálním dopravním prostředkům do 10 m,</v>
      </c>
      <c r="BB92" s="215"/>
      <c r="BC92" s="215"/>
      <c r="BD92" s="215"/>
      <c r="BE92" s="215"/>
      <c r="BF92" s="215"/>
      <c r="BG92" s="215"/>
      <c r="BH92" s="215"/>
    </row>
    <row r="93" spans="1:60" ht="22.5" outlineLevel="1" x14ac:dyDescent="0.2">
      <c r="A93" s="232">
        <v>31</v>
      </c>
      <c r="B93" s="233" t="s">
        <v>269</v>
      </c>
      <c r="C93" s="243" t="s">
        <v>270</v>
      </c>
      <c r="D93" s="234" t="s">
        <v>177</v>
      </c>
      <c r="E93" s="235">
        <v>10.269500000000001</v>
      </c>
      <c r="F93" s="236"/>
      <c r="G93" s="237">
        <f>ROUND(E93*F93,2)</f>
        <v>0</v>
      </c>
      <c r="H93" s="236"/>
      <c r="I93" s="237">
        <f>ROUND(E93*H93,2)</f>
        <v>0</v>
      </c>
      <c r="J93" s="236"/>
      <c r="K93" s="237">
        <f>ROUND(E93*J93,2)</f>
        <v>0</v>
      </c>
      <c r="L93" s="237">
        <v>15</v>
      </c>
      <c r="M93" s="237">
        <f>G93*(1+L93/100)</f>
        <v>0</v>
      </c>
      <c r="N93" s="237">
        <v>0</v>
      </c>
      <c r="O93" s="237">
        <f>ROUND(E93*N93,2)</f>
        <v>0</v>
      </c>
      <c r="P93" s="237">
        <v>0</v>
      </c>
      <c r="Q93" s="237">
        <f>ROUND(E93*P93,2)</f>
        <v>0</v>
      </c>
      <c r="R93" s="237" t="s">
        <v>267</v>
      </c>
      <c r="S93" s="237" t="s">
        <v>121</v>
      </c>
      <c r="T93" s="238" t="s">
        <v>121</v>
      </c>
      <c r="U93" s="224">
        <v>0.36</v>
      </c>
      <c r="V93" s="224">
        <f>ROUND(E93*U93,2)</f>
        <v>3.7</v>
      </c>
      <c r="W93" s="224"/>
      <c r="X93" s="224" t="s">
        <v>149</v>
      </c>
      <c r="Y93" s="215"/>
      <c r="Z93" s="215"/>
      <c r="AA93" s="215"/>
      <c r="AB93" s="215"/>
      <c r="AC93" s="215"/>
      <c r="AD93" s="215"/>
      <c r="AE93" s="215"/>
      <c r="AF93" s="215"/>
      <c r="AG93" s="215" t="s">
        <v>202</v>
      </c>
      <c r="AH93" s="215"/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outlineLevel="1" x14ac:dyDescent="0.2">
      <c r="A94" s="222"/>
      <c r="B94" s="223"/>
      <c r="C94" s="259" t="s">
        <v>268</v>
      </c>
      <c r="D94" s="257"/>
      <c r="E94" s="257"/>
      <c r="F94" s="257"/>
      <c r="G94" s="257"/>
      <c r="H94" s="224"/>
      <c r="I94" s="224"/>
      <c r="J94" s="224"/>
      <c r="K94" s="224"/>
      <c r="L94" s="224"/>
      <c r="M94" s="224"/>
      <c r="N94" s="224"/>
      <c r="O94" s="224"/>
      <c r="P94" s="224"/>
      <c r="Q94" s="224"/>
      <c r="R94" s="224"/>
      <c r="S94" s="224"/>
      <c r="T94" s="224"/>
      <c r="U94" s="224"/>
      <c r="V94" s="224"/>
      <c r="W94" s="224"/>
      <c r="X94" s="224"/>
      <c r="Y94" s="215"/>
      <c r="Z94" s="215"/>
      <c r="AA94" s="215"/>
      <c r="AB94" s="215"/>
      <c r="AC94" s="215"/>
      <c r="AD94" s="215"/>
      <c r="AE94" s="215"/>
      <c r="AF94" s="215"/>
      <c r="AG94" s="215" t="s">
        <v>156</v>
      </c>
      <c r="AH94" s="215"/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40" t="str">
        <f>C94</f>
        <v>nebo vybouraných hmot nošením nebo přehazováním k místu nakládky přístupnému normálním dopravním prostředkům do 10 m,</v>
      </c>
      <c r="BB94" s="215"/>
      <c r="BC94" s="215"/>
      <c r="BD94" s="215"/>
      <c r="BE94" s="215"/>
      <c r="BF94" s="215"/>
      <c r="BG94" s="215"/>
      <c r="BH94" s="215"/>
    </row>
    <row r="95" spans="1:60" outlineLevel="1" x14ac:dyDescent="0.2">
      <c r="A95" s="222"/>
      <c r="B95" s="223"/>
      <c r="C95" s="260" t="s">
        <v>271</v>
      </c>
      <c r="D95" s="248"/>
      <c r="E95" s="249">
        <v>10.269500000000001</v>
      </c>
      <c r="F95" s="224"/>
      <c r="G95" s="224"/>
      <c r="H95" s="224"/>
      <c r="I95" s="224"/>
      <c r="J95" s="224"/>
      <c r="K95" s="224"/>
      <c r="L95" s="224"/>
      <c r="M95" s="224"/>
      <c r="N95" s="224"/>
      <c r="O95" s="224"/>
      <c r="P95" s="224"/>
      <c r="Q95" s="224"/>
      <c r="R95" s="224"/>
      <c r="S95" s="224"/>
      <c r="T95" s="224"/>
      <c r="U95" s="224"/>
      <c r="V95" s="224"/>
      <c r="W95" s="224"/>
      <c r="X95" s="224"/>
      <c r="Y95" s="215"/>
      <c r="Z95" s="215"/>
      <c r="AA95" s="215"/>
      <c r="AB95" s="215"/>
      <c r="AC95" s="215"/>
      <c r="AD95" s="215"/>
      <c r="AE95" s="215"/>
      <c r="AF95" s="215"/>
      <c r="AG95" s="215" t="s">
        <v>158</v>
      </c>
      <c r="AH95" s="215">
        <v>0</v>
      </c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outlineLevel="1" x14ac:dyDescent="0.2">
      <c r="A96" s="250">
        <v>32</v>
      </c>
      <c r="B96" s="251" t="s">
        <v>272</v>
      </c>
      <c r="C96" s="258" t="s">
        <v>273</v>
      </c>
      <c r="D96" s="252" t="s">
        <v>177</v>
      </c>
      <c r="E96" s="253">
        <v>2.0539000000000001</v>
      </c>
      <c r="F96" s="254"/>
      <c r="G96" s="255">
        <f>ROUND(E96*F96,2)</f>
        <v>0</v>
      </c>
      <c r="H96" s="254"/>
      <c r="I96" s="255">
        <f>ROUND(E96*H96,2)</f>
        <v>0</v>
      </c>
      <c r="J96" s="254"/>
      <c r="K96" s="255">
        <f>ROUND(E96*J96,2)</f>
        <v>0</v>
      </c>
      <c r="L96" s="255">
        <v>15</v>
      </c>
      <c r="M96" s="255">
        <f>G96*(1+L96/100)</f>
        <v>0</v>
      </c>
      <c r="N96" s="255">
        <v>0</v>
      </c>
      <c r="O96" s="255">
        <f>ROUND(E96*N96,2)</f>
        <v>0</v>
      </c>
      <c r="P96" s="255">
        <v>0</v>
      </c>
      <c r="Q96" s="255">
        <f>ROUND(E96*P96,2)</f>
        <v>0</v>
      </c>
      <c r="R96" s="255" t="s">
        <v>201</v>
      </c>
      <c r="S96" s="255" t="s">
        <v>121</v>
      </c>
      <c r="T96" s="256" t="s">
        <v>121</v>
      </c>
      <c r="U96" s="224">
        <v>0.49</v>
      </c>
      <c r="V96" s="224">
        <f>ROUND(E96*U96,2)</f>
        <v>1.01</v>
      </c>
      <c r="W96" s="224"/>
      <c r="X96" s="224" t="s">
        <v>263</v>
      </c>
      <c r="Y96" s="215"/>
      <c r="Z96" s="215"/>
      <c r="AA96" s="215"/>
      <c r="AB96" s="215"/>
      <c r="AC96" s="215"/>
      <c r="AD96" s="215"/>
      <c r="AE96" s="215"/>
      <c r="AF96" s="215"/>
      <c r="AG96" s="215" t="s">
        <v>264</v>
      </c>
      <c r="AH96" s="215"/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outlineLevel="1" x14ac:dyDescent="0.2">
      <c r="A97" s="250">
        <v>33</v>
      </c>
      <c r="B97" s="251" t="s">
        <v>274</v>
      </c>
      <c r="C97" s="258" t="s">
        <v>275</v>
      </c>
      <c r="D97" s="252" t="s">
        <v>177</v>
      </c>
      <c r="E97" s="253">
        <v>2.0539000000000001</v>
      </c>
      <c r="F97" s="254"/>
      <c r="G97" s="255">
        <f>ROUND(E97*F97,2)</f>
        <v>0</v>
      </c>
      <c r="H97" s="254"/>
      <c r="I97" s="255">
        <f>ROUND(E97*H97,2)</f>
        <v>0</v>
      </c>
      <c r="J97" s="254"/>
      <c r="K97" s="255">
        <f>ROUND(E97*J97,2)</f>
        <v>0</v>
      </c>
      <c r="L97" s="255">
        <v>15</v>
      </c>
      <c r="M97" s="255">
        <f>G97*(1+L97/100)</f>
        <v>0</v>
      </c>
      <c r="N97" s="255">
        <v>0</v>
      </c>
      <c r="O97" s="255">
        <f>ROUND(E97*N97,2)</f>
        <v>0</v>
      </c>
      <c r="P97" s="255">
        <v>0</v>
      </c>
      <c r="Q97" s="255">
        <f>ROUND(E97*P97,2)</f>
        <v>0</v>
      </c>
      <c r="R97" s="255" t="s">
        <v>201</v>
      </c>
      <c r="S97" s="255" t="s">
        <v>121</v>
      </c>
      <c r="T97" s="256" t="s">
        <v>121</v>
      </c>
      <c r="U97" s="224">
        <v>0</v>
      </c>
      <c r="V97" s="224">
        <f>ROUND(E97*U97,2)</f>
        <v>0</v>
      </c>
      <c r="W97" s="224"/>
      <c r="X97" s="224" t="s">
        <v>263</v>
      </c>
      <c r="Y97" s="215"/>
      <c r="Z97" s="215"/>
      <c r="AA97" s="215"/>
      <c r="AB97" s="215"/>
      <c r="AC97" s="215"/>
      <c r="AD97" s="215"/>
      <c r="AE97" s="215"/>
      <c r="AF97" s="215"/>
      <c r="AG97" s="215" t="s">
        <v>264</v>
      </c>
      <c r="AH97" s="215"/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ht="22.5" outlineLevel="1" x14ac:dyDescent="0.2">
      <c r="A98" s="232">
        <v>34</v>
      </c>
      <c r="B98" s="233" t="s">
        <v>276</v>
      </c>
      <c r="C98" s="243" t="s">
        <v>277</v>
      </c>
      <c r="D98" s="234" t="s">
        <v>177</v>
      </c>
      <c r="E98" s="235">
        <v>2.0539000000000001</v>
      </c>
      <c r="F98" s="236"/>
      <c r="G98" s="237">
        <f>ROUND(E98*F98,2)</f>
        <v>0</v>
      </c>
      <c r="H98" s="236"/>
      <c r="I98" s="237">
        <f>ROUND(E98*H98,2)</f>
        <v>0</v>
      </c>
      <c r="J98" s="236"/>
      <c r="K98" s="237">
        <f>ROUND(E98*J98,2)</f>
        <v>0</v>
      </c>
      <c r="L98" s="237">
        <v>15</v>
      </c>
      <c r="M98" s="237">
        <f>G98*(1+L98/100)</f>
        <v>0</v>
      </c>
      <c r="N98" s="237">
        <v>0</v>
      </c>
      <c r="O98" s="237">
        <f>ROUND(E98*N98,2)</f>
        <v>0</v>
      </c>
      <c r="P98" s="237">
        <v>0</v>
      </c>
      <c r="Q98" s="237">
        <f>ROUND(E98*P98,2)</f>
        <v>0</v>
      </c>
      <c r="R98" s="237" t="s">
        <v>201</v>
      </c>
      <c r="S98" s="237" t="s">
        <v>121</v>
      </c>
      <c r="T98" s="238" t="s">
        <v>121</v>
      </c>
      <c r="U98" s="224">
        <v>0</v>
      </c>
      <c r="V98" s="224">
        <f>ROUND(E98*U98,2)</f>
        <v>0</v>
      </c>
      <c r="W98" s="224"/>
      <c r="X98" s="224" t="s">
        <v>263</v>
      </c>
      <c r="Y98" s="215"/>
      <c r="Z98" s="215"/>
      <c r="AA98" s="215"/>
      <c r="AB98" s="215"/>
      <c r="AC98" s="215"/>
      <c r="AD98" s="215"/>
      <c r="AE98" s="215"/>
      <c r="AF98" s="215"/>
      <c r="AG98" s="215" t="s">
        <v>264</v>
      </c>
      <c r="AH98" s="215"/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x14ac:dyDescent="0.2">
      <c r="A99" s="3"/>
      <c r="B99" s="4"/>
      <c r="C99" s="245"/>
      <c r="D99" s="6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AE99">
        <v>15</v>
      </c>
      <c r="AF99">
        <v>21</v>
      </c>
      <c r="AG99" t="s">
        <v>103</v>
      </c>
    </row>
    <row r="100" spans="1:60" x14ac:dyDescent="0.2">
      <c r="A100" s="218"/>
      <c r="B100" s="219" t="s">
        <v>29</v>
      </c>
      <c r="C100" s="246"/>
      <c r="D100" s="220"/>
      <c r="E100" s="221"/>
      <c r="F100" s="221"/>
      <c r="G100" s="241">
        <f>G8+G10+G22+G28+G38+G43+G57+G60+G63+G71+G73+G89</f>
        <v>0</v>
      </c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AE100">
        <f>SUMIF(L7:L98,AE99,G7:G98)</f>
        <v>0</v>
      </c>
      <c r="AF100">
        <f>SUMIF(L7:L98,AF99,G7:G98)</f>
        <v>0</v>
      </c>
      <c r="AG100" t="s">
        <v>142</v>
      </c>
    </row>
    <row r="101" spans="1:60" x14ac:dyDescent="0.2">
      <c r="C101" s="247"/>
      <c r="D101" s="10"/>
      <c r="AG101" t="s">
        <v>143</v>
      </c>
    </row>
    <row r="102" spans="1:60" x14ac:dyDescent="0.2">
      <c r="D102" s="10"/>
    </row>
    <row r="103" spans="1:60" x14ac:dyDescent="0.2">
      <c r="D103" s="10"/>
    </row>
    <row r="104" spans="1:60" x14ac:dyDescent="0.2">
      <c r="D104" s="10"/>
    </row>
    <row r="105" spans="1:60" x14ac:dyDescent="0.2">
      <c r="D105" s="10"/>
    </row>
    <row r="106" spans="1:60" x14ac:dyDescent="0.2">
      <c r="D106" s="10"/>
    </row>
    <row r="107" spans="1:60" x14ac:dyDescent="0.2">
      <c r="D107" s="10"/>
    </row>
    <row r="108" spans="1:60" x14ac:dyDescent="0.2">
      <c r="D108" s="10"/>
    </row>
    <row r="109" spans="1:60" x14ac:dyDescent="0.2">
      <c r="D109" s="10"/>
    </row>
    <row r="110" spans="1:60" x14ac:dyDescent="0.2">
      <c r="D110" s="10"/>
    </row>
    <row r="111" spans="1:60" x14ac:dyDescent="0.2">
      <c r="D111" s="10"/>
    </row>
    <row r="112" spans="1:60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/>
  <mergeCells count="14">
    <mergeCell ref="C92:G92"/>
    <mergeCell ref="C94:G94"/>
    <mergeCell ref="C26:G26"/>
    <mergeCell ref="C32:G32"/>
    <mergeCell ref="C35:G35"/>
    <mergeCell ref="C37:G37"/>
    <mergeCell ref="C45:G45"/>
    <mergeCell ref="C59:G59"/>
    <mergeCell ref="A1:G1"/>
    <mergeCell ref="C2:G2"/>
    <mergeCell ref="C3:G3"/>
    <mergeCell ref="C4:G4"/>
    <mergeCell ref="C12:G12"/>
    <mergeCell ref="C16:G16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 00 Naklady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'01 01 Pol'!Názvy_tisku</vt:lpstr>
      <vt:lpstr>oadresa</vt:lpstr>
      <vt:lpstr>Stavba!Objednatel</vt:lpstr>
      <vt:lpstr>Stavba!Objekt</vt:lpstr>
      <vt:lpstr>'00 00 Naklady'!Oblast_tisku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Novotná</dc:creator>
  <cp:lastModifiedBy>Hana Novotná</cp:lastModifiedBy>
  <cp:lastPrinted>2019-03-19T12:27:02Z</cp:lastPrinted>
  <dcterms:created xsi:type="dcterms:W3CDTF">2009-04-08T07:15:50Z</dcterms:created>
  <dcterms:modified xsi:type="dcterms:W3CDTF">2021-07-01T07:04:03Z</dcterms:modified>
</cp:coreProperties>
</file>