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nab\Desktop\"/>
    </mc:Choice>
  </mc:AlternateContent>
  <xr:revisionPtr revIDLastSave="0" documentId="13_ncr:1_{3E8267BD-2F85-4B24-B3B0-3C63C94B3E36}" xr6:coauthVersionLast="47" xr6:coauthVersionMax="47" xr10:uidLastSave="{00000000-0000-0000-0000-000000000000}"/>
  <bookViews>
    <workbookView xWindow="-120" yWindow="-120" windowWidth="51840" windowHeight="21240" tabRatio="500" activeTab="1" xr2:uid="{00000000-000D-0000-FFFF-FFFF00000000}"/>
  </bookViews>
  <sheets>
    <sheet name="Pokyny pro vyplnění" sheetId="1" r:id="rId1"/>
    <sheet name="Stavba" sheetId="2" r:id="rId2"/>
    <sheet name="VzorPolozky" sheetId="3" state="hidden" r:id="rId3"/>
    <sheet name="01 01 Pol" sheetId="4" r:id="rId4"/>
    <sheet name="01 02 Pol" sheetId="5" r:id="rId5"/>
    <sheet name="01 03 Pol" sheetId="6" r:id="rId6"/>
    <sheet name="01 04 Pol" sheetId="7" r:id="rId7"/>
    <sheet name="01 05 Pol" sheetId="8" r:id="rId8"/>
    <sheet name="01 06 Pol" sheetId="9" r:id="rId9"/>
    <sheet name="01 07 Pol" sheetId="10" r:id="rId10"/>
  </sheets>
  <externalReferences>
    <externalReference r:id="rId11"/>
  </externalReferences>
  <definedNames>
    <definedName name="CelkemDPHVypocet" localSheetId="1">Stavba!$H$49</definedName>
    <definedName name="CenaCelkem">Stavba!$G$29</definedName>
    <definedName name="CenaCelkemBezDPH">Stavba!$G$28</definedName>
    <definedName name="CenaCelkemVypocet" localSheetId="1">Stavba!$I$49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'01 02 Pol'!$1:$7</definedName>
    <definedName name="_xlnm.Print_Titles" localSheetId="5">'01 03 Pol'!$1:$7</definedName>
    <definedName name="_xlnm.Print_Titles" localSheetId="6">'01 04 Pol'!$1:$7</definedName>
    <definedName name="_xlnm.Print_Titles" localSheetId="7">'01 05 Pol'!$1:$7</definedName>
    <definedName name="_xlnm.Print_Titles" localSheetId="8">'01 06 Pol'!$1:$7</definedName>
    <definedName name="_xlnm.Print_Titles" localSheetId="9">'01 07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Pol'!$A$1:$X$14</definedName>
    <definedName name="_xlnm.Print_Area" localSheetId="4">'01 02 Pol'!$A$1:$X$148</definedName>
    <definedName name="_xlnm.Print_Area" localSheetId="5">'01 03 Pol'!$A$1:$X$43</definedName>
    <definedName name="_xlnm.Print_Area" localSheetId="6">'01 04 Pol'!$A$1:$X$46</definedName>
    <definedName name="_xlnm.Print_Area" localSheetId="7">'01 05 Pol'!$A$1:$X$74</definedName>
    <definedName name="_xlnm.Print_Area" localSheetId="8">'01 06 Pol'!$A$1:$X$42</definedName>
    <definedName name="_xlnm.Print_Area" localSheetId="9">'01 07 Pol'!$A$1:$X$76</definedName>
    <definedName name="_xlnm.Print_Area" localSheetId="1">Stavba!$A$1:$J$86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>Stavba!$A:$A</definedName>
    <definedName name="Z_B7E7C763_C459_487D_8ABA_5CFDDFBD5A84_.wvu.PrintArea" localSheetId="1">Stavba!$B$1:$J$36</definedName>
    <definedName name="ZakladDPHSni">Stavba!$G$23</definedName>
    <definedName name="ZakladDPHSniVypocet" localSheetId="1">Stavba!$F$49</definedName>
    <definedName name="ZakladDPHZakl">Stavba!$G$25</definedName>
    <definedName name="ZakladDPHZaklVypocet" localSheetId="1">Stavba!$G$49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F75" i="10" l="1"/>
  <c r="V73" i="10"/>
  <c r="V72" i="10" s="1"/>
  <c r="Q73" i="10"/>
  <c r="Q72" i="10" s="1"/>
  <c r="O73" i="10"/>
  <c r="K73" i="10"/>
  <c r="K72" i="10" s="1"/>
  <c r="I73" i="10"/>
  <c r="I72" i="10" s="1"/>
  <c r="G73" i="10"/>
  <c r="G72" i="10" s="1"/>
  <c r="O72" i="10"/>
  <c r="V71" i="10"/>
  <c r="V70" i="10" s="1"/>
  <c r="Q71" i="10"/>
  <c r="O71" i="10"/>
  <c r="O70" i="10" s="1"/>
  <c r="M71" i="10"/>
  <c r="M70" i="10" s="1"/>
  <c r="K71" i="10"/>
  <c r="K70" i="10" s="1"/>
  <c r="I71" i="10"/>
  <c r="G71" i="10"/>
  <c r="Q70" i="10"/>
  <c r="I70" i="10"/>
  <c r="G70" i="10"/>
  <c r="V69" i="10"/>
  <c r="Q69" i="10"/>
  <c r="Q68" i="10" s="1"/>
  <c r="O69" i="10"/>
  <c r="O68" i="10" s="1"/>
  <c r="K69" i="10"/>
  <c r="K68" i="10" s="1"/>
  <c r="I69" i="10"/>
  <c r="I68" i="10" s="1"/>
  <c r="G69" i="10"/>
  <c r="M69" i="10" s="1"/>
  <c r="M68" i="10" s="1"/>
  <c r="V68" i="10"/>
  <c r="G68" i="10"/>
  <c r="I82" i="2" s="1"/>
  <c r="V67" i="10"/>
  <c r="Q67" i="10"/>
  <c r="O67" i="10"/>
  <c r="K67" i="10"/>
  <c r="I67" i="10"/>
  <c r="G67" i="10"/>
  <c r="M67" i="10" s="1"/>
  <c r="V66" i="10"/>
  <c r="Q66" i="10"/>
  <c r="O66" i="10"/>
  <c r="M66" i="10"/>
  <c r="K66" i="10"/>
  <c r="I66" i="10"/>
  <c r="G66" i="10"/>
  <c r="V65" i="10"/>
  <c r="Q65" i="10"/>
  <c r="O65" i="10"/>
  <c r="M65" i="10"/>
  <c r="K65" i="10"/>
  <c r="I65" i="10"/>
  <c r="G65" i="10"/>
  <c r="V64" i="10"/>
  <c r="Q64" i="10"/>
  <c r="O64" i="10"/>
  <c r="M64" i="10"/>
  <c r="K64" i="10"/>
  <c r="I64" i="10"/>
  <c r="G64" i="10"/>
  <c r="V63" i="10"/>
  <c r="Q63" i="10"/>
  <c r="O63" i="10"/>
  <c r="M63" i="10"/>
  <c r="K63" i="10"/>
  <c r="I63" i="10"/>
  <c r="G63" i="10"/>
  <c r="V62" i="10"/>
  <c r="Q62" i="10"/>
  <c r="O62" i="10"/>
  <c r="K62" i="10"/>
  <c r="I62" i="10"/>
  <c r="G62" i="10"/>
  <c r="M62" i="10" s="1"/>
  <c r="V61" i="10"/>
  <c r="Q61" i="10"/>
  <c r="O61" i="10"/>
  <c r="K61" i="10"/>
  <c r="I61" i="10"/>
  <c r="G61" i="10"/>
  <c r="M61" i="10" s="1"/>
  <c r="V60" i="10"/>
  <c r="Q60" i="10"/>
  <c r="O60" i="10"/>
  <c r="K60" i="10"/>
  <c r="I60" i="10"/>
  <c r="G60" i="10"/>
  <c r="M60" i="10" s="1"/>
  <c r="V59" i="10"/>
  <c r="Q59" i="10"/>
  <c r="O59" i="10"/>
  <c r="K59" i="10"/>
  <c r="I59" i="10"/>
  <c r="G59" i="10"/>
  <c r="M59" i="10" s="1"/>
  <c r="V58" i="10"/>
  <c r="Q58" i="10"/>
  <c r="O58" i="10"/>
  <c r="M58" i="10"/>
  <c r="K58" i="10"/>
  <c r="I58" i="10"/>
  <c r="G58" i="10"/>
  <c r="V57" i="10"/>
  <c r="Q57" i="10"/>
  <c r="O57" i="10"/>
  <c r="M57" i="10"/>
  <c r="K57" i="10"/>
  <c r="I57" i="10"/>
  <c r="G57" i="10"/>
  <c r="V56" i="10"/>
  <c r="Q56" i="10"/>
  <c r="O56" i="10"/>
  <c r="M56" i="10"/>
  <c r="K56" i="10"/>
  <c r="I56" i="10"/>
  <c r="G56" i="10"/>
  <c r="V55" i="10"/>
  <c r="Q55" i="10"/>
  <c r="O55" i="10"/>
  <c r="M55" i="10"/>
  <c r="K55" i="10"/>
  <c r="I55" i="10"/>
  <c r="G55" i="10"/>
  <c r="V54" i="10"/>
  <c r="Q54" i="10"/>
  <c r="O54" i="10"/>
  <c r="K54" i="10"/>
  <c r="I54" i="10"/>
  <c r="I45" i="10" s="1"/>
  <c r="G54" i="10"/>
  <c r="M54" i="10" s="1"/>
  <c r="V53" i="10"/>
  <c r="Q53" i="10"/>
  <c r="O53" i="10"/>
  <c r="K53" i="10"/>
  <c r="I53" i="10"/>
  <c r="G53" i="10"/>
  <c r="M53" i="10" s="1"/>
  <c r="V52" i="10"/>
  <c r="Q52" i="10"/>
  <c r="O52" i="10"/>
  <c r="K52" i="10"/>
  <c r="I52" i="10"/>
  <c r="G52" i="10"/>
  <c r="M52" i="10" s="1"/>
  <c r="V51" i="10"/>
  <c r="Q51" i="10"/>
  <c r="O51" i="10"/>
  <c r="K51" i="10"/>
  <c r="I51" i="10"/>
  <c r="G51" i="10"/>
  <c r="M51" i="10" s="1"/>
  <c r="V50" i="10"/>
  <c r="Q50" i="10"/>
  <c r="O50" i="10"/>
  <c r="M50" i="10"/>
  <c r="K50" i="10"/>
  <c r="I50" i="10"/>
  <c r="G50" i="10"/>
  <c r="V49" i="10"/>
  <c r="Q49" i="10"/>
  <c r="O49" i="10"/>
  <c r="M49" i="10"/>
  <c r="K49" i="10"/>
  <c r="I49" i="10"/>
  <c r="G49" i="10"/>
  <c r="V48" i="10"/>
  <c r="Q48" i="10"/>
  <c r="O48" i="10"/>
  <c r="M48" i="10"/>
  <c r="K48" i="10"/>
  <c r="I48" i="10"/>
  <c r="G48" i="10"/>
  <c r="V47" i="10"/>
  <c r="Q47" i="10"/>
  <c r="O47" i="10"/>
  <c r="M47" i="10"/>
  <c r="K47" i="10"/>
  <c r="I47" i="10"/>
  <c r="G47" i="10"/>
  <c r="V46" i="10"/>
  <c r="V45" i="10" s="1"/>
  <c r="Q46" i="10"/>
  <c r="Q45" i="10" s="1"/>
  <c r="O46" i="10"/>
  <c r="K46" i="10"/>
  <c r="I46" i="10"/>
  <c r="G46" i="10"/>
  <c r="M46" i="10" s="1"/>
  <c r="V44" i="10"/>
  <c r="V43" i="10" s="1"/>
  <c r="Q44" i="10"/>
  <c r="O44" i="10"/>
  <c r="O43" i="10" s="1"/>
  <c r="K44" i="10"/>
  <c r="I44" i="10"/>
  <c r="I43" i="10" s="1"/>
  <c r="G44" i="10"/>
  <c r="Q43" i="10"/>
  <c r="K43" i="10"/>
  <c r="V42" i="10"/>
  <c r="Q42" i="10"/>
  <c r="O42" i="10"/>
  <c r="M42" i="10"/>
  <c r="K42" i="10"/>
  <c r="I42" i="10"/>
  <c r="G42" i="10"/>
  <c r="V41" i="10"/>
  <c r="Q41" i="10"/>
  <c r="Q35" i="10" s="1"/>
  <c r="O41" i="10"/>
  <c r="M41" i="10"/>
  <c r="K41" i="10"/>
  <c r="I41" i="10"/>
  <c r="G41" i="10"/>
  <c r="V40" i="10"/>
  <c r="Q40" i="10"/>
  <c r="O40" i="10"/>
  <c r="M40" i="10"/>
  <c r="K40" i="10"/>
  <c r="I40" i="10"/>
  <c r="G40" i="10"/>
  <c r="V39" i="10"/>
  <c r="Q39" i="10"/>
  <c r="O39" i="10"/>
  <c r="M39" i="10"/>
  <c r="K39" i="10"/>
  <c r="I39" i="10"/>
  <c r="G39" i="10"/>
  <c r="V38" i="10"/>
  <c r="Q38" i="10"/>
  <c r="O38" i="10"/>
  <c r="K38" i="10"/>
  <c r="I38" i="10"/>
  <c r="G38" i="10"/>
  <c r="M38" i="10" s="1"/>
  <c r="V37" i="10"/>
  <c r="Q37" i="10"/>
  <c r="O37" i="10"/>
  <c r="K37" i="10"/>
  <c r="I37" i="10"/>
  <c r="G37" i="10"/>
  <c r="M37" i="10" s="1"/>
  <c r="V36" i="10"/>
  <c r="V35" i="10" s="1"/>
  <c r="Q36" i="10"/>
  <c r="O36" i="10"/>
  <c r="K36" i="10"/>
  <c r="I36" i="10"/>
  <c r="G36" i="10"/>
  <c r="V34" i="10"/>
  <c r="V33" i="10" s="1"/>
  <c r="Q34" i="10"/>
  <c r="O34" i="10"/>
  <c r="M34" i="10"/>
  <c r="K34" i="10"/>
  <c r="K33" i="10" s="1"/>
  <c r="I34" i="10"/>
  <c r="I33" i="10" s="1"/>
  <c r="G34" i="10"/>
  <c r="Q33" i="10"/>
  <c r="O33" i="10"/>
  <c r="M33" i="10"/>
  <c r="G33" i="10"/>
  <c r="V32" i="10"/>
  <c r="Q32" i="10"/>
  <c r="O32" i="10"/>
  <c r="M32" i="10"/>
  <c r="K32" i="10"/>
  <c r="I32" i="10"/>
  <c r="G32" i="10"/>
  <c r="V31" i="10"/>
  <c r="Q31" i="10"/>
  <c r="O31" i="10"/>
  <c r="M31" i="10"/>
  <c r="K31" i="10"/>
  <c r="I31" i="10"/>
  <c r="G31" i="10"/>
  <c r="V30" i="10"/>
  <c r="Q30" i="10"/>
  <c r="O30" i="10"/>
  <c r="K30" i="10"/>
  <c r="I30" i="10"/>
  <c r="G30" i="10"/>
  <c r="M30" i="10" s="1"/>
  <c r="V29" i="10"/>
  <c r="Q29" i="10"/>
  <c r="O29" i="10"/>
  <c r="K29" i="10"/>
  <c r="I29" i="10"/>
  <c r="G29" i="10"/>
  <c r="M29" i="10" s="1"/>
  <c r="V28" i="10"/>
  <c r="Q28" i="10"/>
  <c r="O28" i="10"/>
  <c r="K28" i="10"/>
  <c r="I28" i="10"/>
  <c r="G28" i="10"/>
  <c r="M28" i="10" s="1"/>
  <c r="BA27" i="10"/>
  <c r="V26" i="10"/>
  <c r="Q26" i="10"/>
  <c r="O26" i="10"/>
  <c r="K26" i="10"/>
  <c r="I26" i="10"/>
  <c r="G26" i="10"/>
  <c r="M26" i="10" s="1"/>
  <c r="V25" i="10"/>
  <c r="Q25" i="10"/>
  <c r="O25" i="10"/>
  <c r="K25" i="10"/>
  <c r="I25" i="10"/>
  <c r="G25" i="10"/>
  <c r="M25" i="10" s="1"/>
  <c r="V24" i="10"/>
  <c r="Q24" i="10"/>
  <c r="O24" i="10"/>
  <c r="M24" i="10"/>
  <c r="K24" i="10"/>
  <c r="I24" i="10"/>
  <c r="G24" i="10"/>
  <c r="V23" i="10"/>
  <c r="Q23" i="10"/>
  <c r="O23" i="10"/>
  <c r="M23" i="10"/>
  <c r="K23" i="10"/>
  <c r="I23" i="10"/>
  <c r="G23" i="10"/>
  <c r="V22" i="10"/>
  <c r="Q22" i="10"/>
  <c r="O22" i="10"/>
  <c r="M22" i="10"/>
  <c r="K22" i="10"/>
  <c r="I22" i="10"/>
  <c r="G22" i="10"/>
  <c r="V21" i="10"/>
  <c r="Q21" i="10"/>
  <c r="O21" i="10"/>
  <c r="M21" i="10"/>
  <c r="K21" i="10"/>
  <c r="I21" i="10"/>
  <c r="G21" i="10"/>
  <c r="V20" i="10"/>
  <c r="Q20" i="10"/>
  <c r="O20" i="10"/>
  <c r="K20" i="10"/>
  <c r="I20" i="10"/>
  <c r="G20" i="10"/>
  <c r="M20" i="10" s="1"/>
  <c r="V19" i="10"/>
  <c r="Q19" i="10"/>
  <c r="O19" i="10"/>
  <c r="K19" i="10"/>
  <c r="I19" i="10"/>
  <c r="G19" i="10"/>
  <c r="M19" i="10" s="1"/>
  <c r="V18" i="10"/>
  <c r="Q18" i="10"/>
  <c r="O18" i="10"/>
  <c r="K18" i="10"/>
  <c r="I18" i="10"/>
  <c r="G18" i="10"/>
  <c r="M18" i="10" s="1"/>
  <c r="V17" i="10"/>
  <c r="Q17" i="10"/>
  <c r="O17" i="10"/>
  <c r="K17" i="10"/>
  <c r="I17" i="10"/>
  <c r="G17" i="10"/>
  <c r="M17" i="10" s="1"/>
  <c r="V16" i="10"/>
  <c r="Q16" i="10"/>
  <c r="O16" i="10"/>
  <c r="M16" i="10"/>
  <c r="K16" i="10"/>
  <c r="I16" i="10"/>
  <c r="G16" i="10"/>
  <c r="V15" i="10"/>
  <c r="Q15" i="10"/>
  <c r="O15" i="10"/>
  <c r="M15" i="10"/>
  <c r="K15" i="10"/>
  <c r="I15" i="10"/>
  <c r="G15" i="10"/>
  <c r="V14" i="10"/>
  <c r="Q14" i="10"/>
  <c r="O14" i="10"/>
  <c r="M14" i="10"/>
  <c r="K14" i="10"/>
  <c r="I14" i="10"/>
  <c r="G14" i="10"/>
  <c r="V13" i="10"/>
  <c r="Q13" i="10"/>
  <c r="O13" i="10"/>
  <c r="M13" i="10"/>
  <c r="K13" i="10"/>
  <c r="I13" i="10"/>
  <c r="I12" i="10" s="1"/>
  <c r="G13" i="10"/>
  <c r="K12" i="10"/>
  <c r="V11" i="10"/>
  <c r="Q11" i="10"/>
  <c r="Q10" i="10" s="1"/>
  <c r="O11" i="10"/>
  <c r="O10" i="10" s="1"/>
  <c r="K11" i="10"/>
  <c r="K10" i="10" s="1"/>
  <c r="I11" i="10"/>
  <c r="I10" i="10" s="1"/>
  <c r="G11" i="10"/>
  <c r="M11" i="10" s="1"/>
  <c r="M10" i="10" s="1"/>
  <c r="V10" i="10"/>
  <c r="V9" i="10"/>
  <c r="V8" i="10" s="1"/>
  <c r="Q9" i="10"/>
  <c r="Q8" i="10" s="1"/>
  <c r="O9" i="10"/>
  <c r="K9" i="10"/>
  <c r="K8" i="10" s="1"/>
  <c r="I9" i="10"/>
  <c r="G9" i="10"/>
  <c r="M9" i="10" s="1"/>
  <c r="M8" i="10" s="1"/>
  <c r="O8" i="10"/>
  <c r="I8" i="10"/>
  <c r="AF41" i="9"/>
  <c r="V38" i="9"/>
  <c r="Q38" i="9"/>
  <c r="O38" i="9"/>
  <c r="K38" i="9"/>
  <c r="I38" i="9"/>
  <c r="G38" i="9"/>
  <c r="M38" i="9" s="1"/>
  <c r="V37" i="9"/>
  <c r="Q37" i="9"/>
  <c r="O37" i="9"/>
  <c r="K37" i="9"/>
  <c r="I37" i="9"/>
  <c r="G37" i="9"/>
  <c r="M37" i="9" s="1"/>
  <c r="V36" i="9"/>
  <c r="Q36" i="9"/>
  <c r="O36" i="9"/>
  <c r="K36" i="9"/>
  <c r="I36" i="9"/>
  <c r="G36" i="9"/>
  <c r="M36" i="9" s="1"/>
  <c r="V35" i="9"/>
  <c r="Q35" i="9"/>
  <c r="O35" i="9"/>
  <c r="M35" i="9"/>
  <c r="K35" i="9"/>
  <c r="I35" i="9"/>
  <c r="G35" i="9"/>
  <c r="V34" i="9"/>
  <c r="Q34" i="9"/>
  <c r="O34" i="9"/>
  <c r="M34" i="9"/>
  <c r="K34" i="9"/>
  <c r="I34" i="9"/>
  <c r="G34" i="9"/>
  <c r="V33" i="9"/>
  <c r="Q33" i="9"/>
  <c r="O33" i="9"/>
  <c r="M33" i="9"/>
  <c r="K33" i="9"/>
  <c r="I33" i="9"/>
  <c r="G33" i="9"/>
  <c r="V27" i="9"/>
  <c r="Q27" i="9"/>
  <c r="O27" i="9"/>
  <c r="K27" i="9"/>
  <c r="I27" i="9"/>
  <c r="G27" i="9"/>
  <c r="M27" i="9" s="1"/>
  <c r="V26" i="9"/>
  <c r="Q26" i="9"/>
  <c r="O26" i="9"/>
  <c r="K26" i="9"/>
  <c r="I26" i="9"/>
  <c r="G26" i="9"/>
  <c r="M26" i="9" s="1"/>
  <c r="V25" i="9"/>
  <c r="Q25" i="9"/>
  <c r="O25" i="9"/>
  <c r="K25" i="9"/>
  <c r="I25" i="9"/>
  <c r="G25" i="9"/>
  <c r="M25" i="9" s="1"/>
  <c r="V24" i="9"/>
  <c r="Q24" i="9"/>
  <c r="O24" i="9"/>
  <c r="K24" i="9"/>
  <c r="I24" i="9"/>
  <c r="G24" i="9"/>
  <c r="M24" i="9" s="1"/>
  <c r="V23" i="9"/>
  <c r="Q23" i="9"/>
  <c r="O23" i="9"/>
  <c r="K23" i="9"/>
  <c r="I23" i="9"/>
  <c r="G23" i="9"/>
  <c r="M23" i="9" s="1"/>
  <c r="V22" i="9"/>
  <c r="Q22" i="9"/>
  <c r="O22" i="9"/>
  <c r="M22" i="9"/>
  <c r="K22" i="9"/>
  <c r="I22" i="9"/>
  <c r="G22" i="9"/>
  <c r="V21" i="9"/>
  <c r="Q21" i="9"/>
  <c r="O21" i="9"/>
  <c r="M21" i="9"/>
  <c r="K21" i="9"/>
  <c r="I21" i="9"/>
  <c r="G21" i="9"/>
  <c r="V20" i="9"/>
  <c r="Q20" i="9"/>
  <c r="O20" i="9"/>
  <c r="M20" i="9"/>
  <c r="K20" i="9"/>
  <c r="I20" i="9"/>
  <c r="G20" i="9"/>
  <c r="V19" i="9"/>
  <c r="Q19" i="9"/>
  <c r="O19" i="9"/>
  <c r="K19" i="9"/>
  <c r="I19" i="9"/>
  <c r="G19" i="9"/>
  <c r="M19" i="9" s="1"/>
  <c r="V18" i="9"/>
  <c r="Q18" i="9"/>
  <c r="O18" i="9"/>
  <c r="K18" i="9"/>
  <c r="I18" i="9"/>
  <c r="G18" i="9"/>
  <c r="M18" i="9" s="1"/>
  <c r="V17" i="9"/>
  <c r="Q17" i="9"/>
  <c r="O17" i="9"/>
  <c r="K17" i="9"/>
  <c r="I17" i="9"/>
  <c r="G17" i="9"/>
  <c r="M17" i="9" s="1"/>
  <c r="V15" i="9"/>
  <c r="Q15" i="9"/>
  <c r="O15" i="9"/>
  <c r="K15" i="9"/>
  <c r="I15" i="9"/>
  <c r="G15" i="9"/>
  <c r="M15" i="9" s="1"/>
  <c r="V14" i="9"/>
  <c r="V8" i="9" s="1"/>
  <c r="Q14" i="9"/>
  <c r="O14" i="9"/>
  <c r="K14" i="9"/>
  <c r="I14" i="9"/>
  <c r="G14" i="9"/>
  <c r="M14" i="9" s="1"/>
  <c r="V13" i="9"/>
  <c r="Q13" i="9"/>
  <c r="O13" i="9"/>
  <c r="M13" i="9"/>
  <c r="K13" i="9"/>
  <c r="I13" i="9"/>
  <c r="G13" i="9"/>
  <c r="V12" i="9"/>
  <c r="Q12" i="9"/>
  <c r="O12" i="9"/>
  <c r="M12" i="9"/>
  <c r="K12" i="9"/>
  <c r="I12" i="9"/>
  <c r="G12" i="9"/>
  <c r="V11" i="9"/>
  <c r="Q11" i="9"/>
  <c r="O11" i="9"/>
  <c r="M11" i="9"/>
  <c r="K11" i="9"/>
  <c r="I11" i="9"/>
  <c r="G11" i="9"/>
  <c r="V10" i="9"/>
  <c r="Q10" i="9"/>
  <c r="O10" i="9"/>
  <c r="K10" i="9"/>
  <c r="I10" i="9"/>
  <c r="G10" i="9"/>
  <c r="M10" i="9" s="1"/>
  <c r="V9" i="9"/>
  <c r="Q9" i="9"/>
  <c r="O9" i="9"/>
  <c r="K9" i="9"/>
  <c r="I9" i="9"/>
  <c r="G9" i="9"/>
  <c r="M9" i="9" s="1"/>
  <c r="M8" i="9" s="1"/>
  <c r="V70" i="8"/>
  <c r="Q70" i="8"/>
  <c r="O70" i="8"/>
  <c r="K70" i="8"/>
  <c r="I70" i="8"/>
  <c r="G70" i="8"/>
  <c r="M70" i="8" s="1"/>
  <c r="V67" i="8"/>
  <c r="Q67" i="8"/>
  <c r="Q66" i="8" s="1"/>
  <c r="O67" i="8"/>
  <c r="O66" i="8" s="1"/>
  <c r="K67" i="8"/>
  <c r="I67" i="8"/>
  <c r="I66" i="8" s="1"/>
  <c r="G67" i="8"/>
  <c r="M67" i="8" s="1"/>
  <c r="M66" i="8" s="1"/>
  <c r="V66" i="8"/>
  <c r="V65" i="8"/>
  <c r="Q65" i="8"/>
  <c r="O65" i="8"/>
  <c r="K65" i="8"/>
  <c r="I65" i="8"/>
  <c r="G65" i="8"/>
  <c r="M65" i="8" s="1"/>
  <c r="V63" i="8"/>
  <c r="Q63" i="8"/>
  <c r="O63" i="8"/>
  <c r="K63" i="8"/>
  <c r="I63" i="8"/>
  <c r="G63" i="8"/>
  <c r="M63" i="8" s="1"/>
  <c r="V61" i="8"/>
  <c r="V60" i="8" s="1"/>
  <c r="Q61" i="8"/>
  <c r="Q60" i="8" s="1"/>
  <c r="O61" i="8"/>
  <c r="M61" i="8"/>
  <c r="M60" i="8" s="1"/>
  <c r="K61" i="8"/>
  <c r="I61" i="8"/>
  <c r="I60" i="8" s="1"/>
  <c r="G61" i="8"/>
  <c r="G60" i="8" s="1"/>
  <c r="O60" i="8"/>
  <c r="K60" i="8"/>
  <c r="V59" i="8"/>
  <c r="V58" i="8" s="1"/>
  <c r="Q59" i="8"/>
  <c r="O59" i="8"/>
  <c r="O58" i="8" s="1"/>
  <c r="M59" i="8"/>
  <c r="M58" i="8" s="1"/>
  <c r="K59" i="8"/>
  <c r="I59" i="8"/>
  <c r="I58" i="8" s="1"/>
  <c r="G59" i="8"/>
  <c r="Q58" i="8"/>
  <c r="K58" i="8"/>
  <c r="G58" i="8"/>
  <c r="V55" i="8"/>
  <c r="Q55" i="8"/>
  <c r="O55" i="8"/>
  <c r="K55" i="8"/>
  <c r="I55" i="8"/>
  <c r="G55" i="8"/>
  <c r="M55" i="8" s="1"/>
  <c r="V53" i="8"/>
  <c r="Q53" i="8"/>
  <c r="O53" i="8"/>
  <c r="O52" i="8" s="1"/>
  <c r="K53" i="8"/>
  <c r="I53" i="8"/>
  <c r="G53" i="8"/>
  <c r="V52" i="8"/>
  <c r="Q52" i="8"/>
  <c r="K52" i="8"/>
  <c r="V51" i="8"/>
  <c r="Q51" i="8"/>
  <c r="O51" i="8"/>
  <c r="K51" i="8"/>
  <c r="I51" i="8"/>
  <c r="G51" i="8"/>
  <c r="M51" i="8" s="1"/>
  <c r="M48" i="8" s="1"/>
  <c r="V49" i="8"/>
  <c r="V48" i="8" s="1"/>
  <c r="Q49" i="8"/>
  <c r="O49" i="8"/>
  <c r="M49" i="8"/>
  <c r="K49" i="8"/>
  <c r="I49" i="8"/>
  <c r="I48" i="8" s="1"/>
  <c r="G49" i="8"/>
  <c r="G48" i="8" s="1"/>
  <c r="O48" i="8"/>
  <c r="K48" i="8"/>
  <c r="V47" i="8"/>
  <c r="V46" i="8" s="1"/>
  <c r="Q47" i="8"/>
  <c r="O47" i="8"/>
  <c r="O46" i="8" s="1"/>
  <c r="M47" i="8"/>
  <c r="M46" i="8" s="1"/>
  <c r="K47" i="8"/>
  <c r="K46" i="8" s="1"/>
  <c r="I47" i="8"/>
  <c r="I46" i="8" s="1"/>
  <c r="G47" i="8"/>
  <c r="Q46" i="8"/>
  <c r="G46" i="8"/>
  <c r="V45" i="8"/>
  <c r="Q45" i="8"/>
  <c r="O45" i="8"/>
  <c r="K45" i="8"/>
  <c r="K43" i="8" s="1"/>
  <c r="I45" i="8"/>
  <c r="G45" i="8"/>
  <c r="M45" i="8" s="1"/>
  <c r="V44" i="8"/>
  <c r="V43" i="8" s="1"/>
  <c r="Q44" i="8"/>
  <c r="O44" i="8"/>
  <c r="O43" i="8" s="1"/>
  <c r="K44" i="8"/>
  <c r="I44" i="8"/>
  <c r="I43" i="8" s="1"/>
  <c r="G44" i="8"/>
  <c r="Q43" i="8"/>
  <c r="V42" i="8"/>
  <c r="Q42" i="8"/>
  <c r="O42" i="8"/>
  <c r="K42" i="8"/>
  <c r="I42" i="8"/>
  <c r="G42" i="8"/>
  <c r="M42" i="8" s="1"/>
  <c r="V41" i="8"/>
  <c r="Q41" i="8"/>
  <c r="O41" i="8"/>
  <c r="M41" i="8"/>
  <c r="K41" i="8"/>
  <c r="I41" i="8"/>
  <c r="G41" i="8"/>
  <c r="V40" i="8"/>
  <c r="Q40" i="8"/>
  <c r="O40" i="8"/>
  <c r="M40" i="8"/>
  <c r="K40" i="8"/>
  <c r="I40" i="8"/>
  <c r="G40" i="8"/>
  <c r="V39" i="8"/>
  <c r="Q39" i="8"/>
  <c r="O39" i="8"/>
  <c r="M39" i="8"/>
  <c r="K39" i="8"/>
  <c r="I39" i="8"/>
  <c r="G39" i="8"/>
  <c r="V38" i="8"/>
  <c r="Q38" i="8"/>
  <c r="O38" i="8"/>
  <c r="K38" i="8"/>
  <c r="I38" i="8"/>
  <c r="G38" i="8"/>
  <c r="M38" i="8" s="1"/>
  <c r="V37" i="8"/>
  <c r="Q37" i="8"/>
  <c r="O37" i="8"/>
  <c r="K37" i="8"/>
  <c r="I37" i="8"/>
  <c r="G37" i="8"/>
  <c r="M37" i="8" s="1"/>
  <c r="V36" i="8"/>
  <c r="Q36" i="8"/>
  <c r="O36" i="8"/>
  <c r="K36" i="8"/>
  <c r="I36" i="8"/>
  <c r="G36" i="8"/>
  <c r="M36" i="8" s="1"/>
  <c r="V35" i="8"/>
  <c r="Q35" i="8"/>
  <c r="O35" i="8"/>
  <c r="K35" i="8"/>
  <c r="I35" i="8"/>
  <c r="G35" i="8"/>
  <c r="M35" i="8" s="1"/>
  <c r="V34" i="8"/>
  <c r="Q34" i="8"/>
  <c r="Q33" i="8" s="1"/>
  <c r="O34" i="8"/>
  <c r="O33" i="8" s="1"/>
  <c r="K34" i="8"/>
  <c r="I34" i="8"/>
  <c r="G34" i="8"/>
  <c r="M34" i="8" s="1"/>
  <c r="M33" i="8" s="1"/>
  <c r="V32" i="8"/>
  <c r="Q32" i="8"/>
  <c r="Q31" i="8" s="1"/>
  <c r="O32" i="8"/>
  <c r="O31" i="8" s="1"/>
  <c r="M32" i="8"/>
  <c r="K32" i="8"/>
  <c r="I32" i="8"/>
  <c r="G32" i="8"/>
  <c r="G31" i="8" s="1"/>
  <c r="V31" i="8"/>
  <c r="M31" i="8"/>
  <c r="K31" i="8"/>
  <c r="I31" i="8"/>
  <c r="V30" i="8"/>
  <c r="Q30" i="8"/>
  <c r="O30" i="8"/>
  <c r="K30" i="8"/>
  <c r="K21" i="8" s="1"/>
  <c r="I30" i="8"/>
  <c r="G30" i="8"/>
  <c r="M30" i="8" s="1"/>
  <c r="V29" i="8"/>
  <c r="Q29" i="8"/>
  <c r="O29" i="8"/>
  <c r="K29" i="8"/>
  <c r="I29" i="8"/>
  <c r="G29" i="8"/>
  <c r="M29" i="8" s="1"/>
  <c r="V28" i="8"/>
  <c r="Q28" i="8"/>
  <c r="O28" i="8"/>
  <c r="K28" i="8"/>
  <c r="I28" i="8"/>
  <c r="G28" i="8"/>
  <c r="M28" i="8" s="1"/>
  <c r="V26" i="8"/>
  <c r="Q26" i="8"/>
  <c r="O26" i="8"/>
  <c r="K26" i="8"/>
  <c r="I26" i="8"/>
  <c r="G26" i="8"/>
  <c r="M26" i="8" s="1"/>
  <c r="V24" i="8"/>
  <c r="Q24" i="8"/>
  <c r="O24" i="8"/>
  <c r="K24" i="8"/>
  <c r="I24" i="8"/>
  <c r="G24" i="8"/>
  <c r="M24" i="8" s="1"/>
  <c r="M21" i="8" s="1"/>
  <c r="V22" i="8"/>
  <c r="V21" i="8" s="1"/>
  <c r="Q22" i="8"/>
  <c r="O22" i="8"/>
  <c r="M22" i="8"/>
  <c r="K22" i="8"/>
  <c r="I22" i="8"/>
  <c r="I21" i="8" s="1"/>
  <c r="G22" i="8"/>
  <c r="O21" i="8"/>
  <c r="V20" i="8"/>
  <c r="Q20" i="8"/>
  <c r="O20" i="8"/>
  <c r="M20" i="8"/>
  <c r="K20" i="8"/>
  <c r="I20" i="8"/>
  <c r="G20" i="8"/>
  <c r="V19" i="8"/>
  <c r="Q19" i="8"/>
  <c r="O19" i="8"/>
  <c r="K19" i="8"/>
  <c r="I19" i="8"/>
  <c r="G19" i="8"/>
  <c r="M19" i="8" s="1"/>
  <c r="V18" i="8"/>
  <c r="Q18" i="8"/>
  <c r="O18" i="8"/>
  <c r="K18" i="8"/>
  <c r="I18" i="8"/>
  <c r="G18" i="8"/>
  <c r="M18" i="8" s="1"/>
  <c r="V17" i="8"/>
  <c r="V16" i="8" s="1"/>
  <c r="Q17" i="8"/>
  <c r="O17" i="8"/>
  <c r="O16" i="8" s="1"/>
  <c r="K17" i="8"/>
  <c r="I17" i="8"/>
  <c r="G17" i="8"/>
  <c r="AE73" i="8" s="1"/>
  <c r="Q16" i="8"/>
  <c r="V15" i="8"/>
  <c r="V14" i="8" s="1"/>
  <c r="Q15" i="8"/>
  <c r="Q14" i="8" s="1"/>
  <c r="O15" i="8"/>
  <c r="O14" i="8" s="1"/>
  <c r="K15" i="8"/>
  <c r="K14" i="8" s="1"/>
  <c r="I15" i="8"/>
  <c r="I14" i="8" s="1"/>
  <c r="G15" i="8"/>
  <c r="M15" i="8" s="1"/>
  <c r="M14" i="8"/>
  <c r="G14" i="8"/>
  <c r="I66" i="2" s="1"/>
  <c r="V12" i="8"/>
  <c r="Q12" i="8"/>
  <c r="Q8" i="8" s="1"/>
  <c r="O12" i="8"/>
  <c r="M12" i="8"/>
  <c r="K12" i="8"/>
  <c r="I12" i="8"/>
  <c r="G12" i="8"/>
  <c r="V9" i="8"/>
  <c r="V8" i="8" s="1"/>
  <c r="Q9" i="8"/>
  <c r="O9" i="8"/>
  <c r="O8" i="8" s="1"/>
  <c r="M9" i="8"/>
  <c r="M8" i="8" s="1"/>
  <c r="K9" i="8"/>
  <c r="I9" i="8"/>
  <c r="G9" i="8"/>
  <c r="K8" i="8"/>
  <c r="I8" i="8"/>
  <c r="G8" i="8"/>
  <c r="V43" i="7"/>
  <c r="Q43" i="7"/>
  <c r="O43" i="7"/>
  <c r="M43" i="7"/>
  <c r="K43" i="7"/>
  <c r="I43" i="7"/>
  <c r="G43" i="7"/>
  <c r="V42" i="7"/>
  <c r="Q42" i="7"/>
  <c r="O42" i="7"/>
  <c r="M42" i="7"/>
  <c r="K42" i="7"/>
  <c r="I42" i="7"/>
  <c r="G42" i="7"/>
  <c r="V41" i="7"/>
  <c r="Q41" i="7"/>
  <c r="O41" i="7"/>
  <c r="K41" i="7"/>
  <c r="I41" i="7"/>
  <c r="G41" i="7"/>
  <c r="M41" i="7" s="1"/>
  <c r="V40" i="7"/>
  <c r="Q40" i="7"/>
  <c r="O40" i="7"/>
  <c r="K40" i="7"/>
  <c r="I40" i="7"/>
  <c r="G40" i="7"/>
  <c r="M40" i="7" s="1"/>
  <c r="V38" i="7"/>
  <c r="Q38" i="7"/>
  <c r="O38" i="7"/>
  <c r="K38" i="7"/>
  <c r="I38" i="7"/>
  <c r="G38" i="7"/>
  <c r="M38" i="7" s="1"/>
  <c r="V36" i="7"/>
  <c r="V35" i="7" s="1"/>
  <c r="Q36" i="7"/>
  <c r="O36" i="7"/>
  <c r="K36" i="7"/>
  <c r="K35" i="7" s="1"/>
  <c r="I36" i="7"/>
  <c r="G36" i="7"/>
  <c r="M36" i="7" s="1"/>
  <c r="Q35" i="7"/>
  <c r="O35" i="7"/>
  <c r="V33" i="7"/>
  <c r="Q33" i="7"/>
  <c r="O33" i="7"/>
  <c r="M33" i="7"/>
  <c r="K33" i="7"/>
  <c r="I33" i="7"/>
  <c r="G33" i="7"/>
  <c r="AE45" i="7" s="1"/>
  <c r="V32" i="7"/>
  <c r="Q32" i="7"/>
  <c r="O32" i="7"/>
  <c r="M32" i="7"/>
  <c r="K32" i="7"/>
  <c r="I32" i="7"/>
  <c r="G32" i="7"/>
  <c r="V30" i="7"/>
  <c r="Q30" i="7"/>
  <c r="O30" i="7"/>
  <c r="M30" i="7"/>
  <c r="K30" i="7"/>
  <c r="I30" i="7"/>
  <c r="G30" i="7"/>
  <c r="V28" i="7"/>
  <c r="Q28" i="7"/>
  <c r="O28" i="7"/>
  <c r="K28" i="7"/>
  <c r="I28" i="7"/>
  <c r="G28" i="7"/>
  <c r="M28" i="7" s="1"/>
  <c r="V26" i="7"/>
  <c r="Q26" i="7"/>
  <c r="O26" i="7"/>
  <c r="K26" i="7"/>
  <c r="I26" i="7"/>
  <c r="G26" i="7"/>
  <c r="M26" i="7" s="1"/>
  <c r="V24" i="7"/>
  <c r="Q24" i="7"/>
  <c r="O24" i="7"/>
  <c r="K24" i="7"/>
  <c r="I24" i="7"/>
  <c r="G24" i="7"/>
  <c r="M24" i="7" s="1"/>
  <c r="V22" i="7"/>
  <c r="Q22" i="7"/>
  <c r="O22" i="7"/>
  <c r="K22" i="7"/>
  <c r="I22" i="7"/>
  <c r="G22" i="7"/>
  <c r="M22" i="7" s="1"/>
  <c r="V20" i="7"/>
  <c r="Q20" i="7"/>
  <c r="O20" i="7"/>
  <c r="O16" i="7" s="1"/>
  <c r="K20" i="7"/>
  <c r="I20" i="7"/>
  <c r="G20" i="7"/>
  <c r="M20" i="7" s="1"/>
  <c r="V17" i="7"/>
  <c r="Q17" i="7"/>
  <c r="O17" i="7"/>
  <c r="M17" i="7"/>
  <c r="M16" i="7" s="1"/>
  <c r="K17" i="7"/>
  <c r="I17" i="7"/>
  <c r="G17" i="7"/>
  <c r="K16" i="7"/>
  <c r="V15" i="7"/>
  <c r="V14" i="7" s="1"/>
  <c r="Q15" i="7"/>
  <c r="O15" i="7"/>
  <c r="O14" i="7" s="1"/>
  <c r="M15" i="7"/>
  <c r="M14" i="7" s="1"/>
  <c r="K15" i="7"/>
  <c r="K14" i="7" s="1"/>
  <c r="I15" i="7"/>
  <c r="G15" i="7"/>
  <c r="Q14" i="7"/>
  <c r="I14" i="7"/>
  <c r="G14" i="7"/>
  <c r="V11" i="7"/>
  <c r="Q11" i="7"/>
  <c r="O11" i="7"/>
  <c r="K11" i="7"/>
  <c r="K8" i="7" s="1"/>
  <c r="I11" i="7"/>
  <c r="G11" i="7"/>
  <c r="M11" i="7" s="1"/>
  <c r="V9" i="7"/>
  <c r="V8" i="7" s="1"/>
  <c r="Q9" i="7"/>
  <c r="O9" i="7"/>
  <c r="O8" i="7" s="1"/>
  <c r="K9" i="7"/>
  <c r="I9" i="7"/>
  <c r="G9" i="7"/>
  <c r="Q8" i="7"/>
  <c r="AE42" i="6"/>
  <c r="V40" i="6"/>
  <c r="Q40" i="6"/>
  <c r="O40" i="6"/>
  <c r="K40" i="6"/>
  <c r="I40" i="6"/>
  <c r="G40" i="6"/>
  <c r="M40" i="6" s="1"/>
  <c r="V39" i="6"/>
  <c r="Q39" i="6"/>
  <c r="O39" i="6"/>
  <c r="K39" i="6"/>
  <c r="I39" i="6"/>
  <c r="G39" i="6"/>
  <c r="M39" i="6" s="1"/>
  <c r="V37" i="6"/>
  <c r="Q37" i="6"/>
  <c r="O37" i="6"/>
  <c r="K37" i="6"/>
  <c r="I37" i="6"/>
  <c r="G37" i="6"/>
  <c r="M37" i="6" s="1"/>
  <c r="V36" i="6"/>
  <c r="Q36" i="6"/>
  <c r="O36" i="6"/>
  <c r="K36" i="6"/>
  <c r="I36" i="6"/>
  <c r="G36" i="6"/>
  <c r="M36" i="6" s="1"/>
  <c r="V34" i="6"/>
  <c r="Q34" i="6"/>
  <c r="O34" i="6"/>
  <c r="M34" i="6"/>
  <c r="M32" i="6" s="1"/>
  <c r="K34" i="6"/>
  <c r="I34" i="6"/>
  <c r="G34" i="6"/>
  <c r="V33" i="6"/>
  <c r="Q33" i="6"/>
  <c r="O33" i="6"/>
  <c r="O32" i="6" s="1"/>
  <c r="M33" i="6"/>
  <c r="K33" i="6"/>
  <c r="K32" i="6" s="1"/>
  <c r="I33" i="6"/>
  <c r="G33" i="6"/>
  <c r="G32" i="6" s="1"/>
  <c r="V32" i="6"/>
  <c r="I32" i="6"/>
  <c r="BA31" i="6"/>
  <c r="V30" i="6"/>
  <c r="V29" i="6" s="1"/>
  <c r="Q30" i="6"/>
  <c r="O30" i="6"/>
  <c r="O29" i="6" s="1"/>
  <c r="M30" i="6"/>
  <c r="K30" i="6"/>
  <c r="I30" i="6"/>
  <c r="G30" i="6"/>
  <c r="Q29" i="6"/>
  <c r="M29" i="6"/>
  <c r="K29" i="6"/>
  <c r="I29" i="6"/>
  <c r="G29" i="6"/>
  <c r="V28" i="6"/>
  <c r="Q28" i="6"/>
  <c r="O28" i="6"/>
  <c r="K28" i="6"/>
  <c r="K24" i="6" s="1"/>
  <c r="I28" i="6"/>
  <c r="G28" i="6"/>
  <c r="M28" i="6" s="1"/>
  <c r="V25" i="6"/>
  <c r="Q25" i="6"/>
  <c r="O25" i="6"/>
  <c r="O24" i="6" s="1"/>
  <c r="K25" i="6"/>
  <c r="I25" i="6"/>
  <c r="I24" i="6" s="1"/>
  <c r="G25" i="6"/>
  <c r="M25" i="6" s="1"/>
  <c r="M24" i="6" s="1"/>
  <c r="V24" i="6"/>
  <c r="Q24" i="6"/>
  <c r="V23" i="6"/>
  <c r="Q23" i="6"/>
  <c r="O23" i="6"/>
  <c r="K23" i="6"/>
  <c r="I23" i="6"/>
  <c r="G23" i="6"/>
  <c r="M23" i="6" s="1"/>
  <c r="V22" i="6"/>
  <c r="Q22" i="6"/>
  <c r="O22" i="6"/>
  <c r="K22" i="6"/>
  <c r="I22" i="6"/>
  <c r="G22" i="6"/>
  <c r="AF42" i="6" s="1"/>
  <c r="V21" i="6"/>
  <c r="Q21" i="6"/>
  <c r="O21" i="6"/>
  <c r="M21" i="6"/>
  <c r="K21" i="6"/>
  <c r="I21" i="6"/>
  <c r="G21" i="6"/>
  <c r="V20" i="6"/>
  <c r="V14" i="6" s="1"/>
  <c r="Q20" i="6"/>
  <c r="O20" i="6"/>
  <c r="M20" i="6"/>
  <c r="K20" i="6"/>
  <c r="I20" i="6"/>
  <c r="G20" i="6"/>
  <c r="V19" i="6"/>
  <c r="Q19" i="6"/>
  <c r="Q14" i="6" s="1"/>
  <c r="O19" i="6"/>
  <c r="M19" i="6"/>
  <c r="K19" i="6"/>
  <c r="I19" i="6"/>
  <c r="G19" i="6"/>
  <c r="V17" i="6"/>
  <c r="Q17" i="6"/>
  <c r="O17" i="6"/>
  <c r="K17" i="6"/>
  <c r="K14" i="6" s="1"/>
  <c r="I17" i="6"/>
  <c r="G17" i="6"/>
  <c r="M17" i="6" s="1"/>
  <c r="V15" i="6"/>
  <c r="Q15" i="6"/>
  <c r="O15" i="6"/>
  <c r="K15" i="6"/>
  <c r="I15" i="6"/>
  <c r="G15" i="6"/>
  <c r="M15" i="6" s="1"/>
  <c r="V11" i="6"/>
  <c r="Q11" i="6"/>
  <c r="O11" i="6"/>
  <c r="O8" i="6" s="1"/>
  <c r="K11" i="6"/>
  <c r="I11" i="6"/>
  <c r="G11" i="6"/>
  <c r="M11" i="6" s="1"/>
  <c r="V9" i="6"/>
  <c r="V8" i="6" s="1"/>
  <c r="Q9" i="6"/>
  <c r="Q8" i="6" s="1"/>
  <c r="O9" i="6"/>
  <c r="M9" i="6"/>
  <c r="M8" i="6" s="1"/>
  <c r="K9" i="6"/>
  <c r="I9" i="6"/>
  <c r="G9" i="6"/>
  <c r="G8" i="6" s="1"/>
  <c r="K8" i="6"/>
  <c r="AF147" i="5"/>
  <c r="G43" i="2" s="1"/>
  <c r="V144" i="5"/>
  <c r="Q144" i="5"/>
  <c r="O144" i="5"/>
  <c r="K144" i="5"/>
  <c r="I144" i="5"/>
  <c r="G144" i="5"/>
  <c r="M144" i="5" s="1"/>
  <c r="V143" i="5"/>
  <c r="V136" i="5" s="1"/>
  <c r="Q143" i="5"/>
  <c r="O143" i="5"/>
  <c r="K143" i="5"/>
  <c r="I143" i="5"/>
  <c r="G143" i="5"/>
  <c r="M143" i="5" s="1"/>
  <c r="V142" i="5"/>
  <c r="Q142" i="5"/>
  <c r="O142" i="5"/>
  <c r="M142" i="5"/>
  <c r="K142" i="5"/>
  <c r="I142" i="5"/>
  <c r="G142" i="5"/>
  <c r="V141" i="5"/>
  <c r="Q141" i="5"/>
  <c r="O141" i="5"/>
  <c r="M141" i="5"/>
  <c r="K141" i="5"/>
  <c r="I141" i="5"/>
  <c r="G141" i="5"/>
  <c r="V140" i="5"/>
  <c r="Q140" i="5"/>
  <c r="Q136" i="5" s="1"/>
  <c r="O140" i="5"/>
  <c r="M140" i="5"/>
  <c r="K140" i="5"/>
  <c r="K136" i="5" s="1"/>
  <c r="I140" i="5"/>
  <c r="G140" i="5"/>
  <c r="V139" i="5"/>
  <c r="Q139" i="5"/>
  <c r="O139" i="5"/>
  <c r="K139" i="5"/>
  <c r="I139" i="5"/>
  <c r="G139" i="5"/>
  <c r="M139" i="5" s="1"/>
  <c r="V137" i="5"/>
  <c r="Q137" i="5"/>
  <c r="O137" i="5"/>
  <c r="K137" i="5"/>
  <c r="I137" i="5"/>
  <c r="G137" i="5"/>
  <c r="G136" i="5" s="1"/>
  <c r="V134" i="5"/>
  <c r="Q134" i="5"/>
  <c r="O134" i="5"/>
  <c r="K134" i="5"/>
  <c r="I134" i="5"/>
  <c r="I131" i="5" s="1"/>
  <c r="G134" i="5"/>
  <c r="M134" i="5" s="1"/>
  <c r="V133" i="5"/>
  <c r="Q133" i="5"/>
  <c r="O133" i="5"/>
  <c r="K133" i="5"/>
  <c r="I133" i="5"/>
  <c r="G133" i="5"/>
  <c r="M133" i="5" s="1"/>
  <c r="M131" i="5" s="1"/>
  <c r="V132" i="5"/>
  <c r="Q132" i="5"/>
  <c r="O132" i="5"/>
  <c r="O131" i="5" s="1"/>
  <c r="M132" i="5"/>
  <c r="K132" i="5"/>
  <c r="K131" i="5" s="1"/>
  <c r="I132" i="5"/>
  <c r="G132" i="5"/>
  <c r="G131" i="5" s="1"/>
  <c r="I78" i="2" s="1"/>
  <c r="V131" i="5"/>
  <c r="V130" i="5"/>
  <c r="Q130" i="5"/>
  <c r="O130" i="5"/>
  <c r="M130" i="5"/>
  <c r="K130" i="5"/>
  <c r="I130" i="5"/>
  <c r="G130" i="5"/>
  <c r="V128" i="5"/>
  <c r="Q128" i="5"/>
  <c r="O128" i="5"/>
  <c r="K128" i="5"/>
  <c r="I128" i="5"/>
  <c r="G128" i="5"/>
  <c r="M128" i="5" s="1"/>
  <c r="V127" i="5"/>
  <c r="Q127" i="5"/>
  <c r="O127" i="5"/>
  <c r="K127" i="5"/>
  <c r="I127" i="5"/>
  <c r="I123" i="5" s="1"/>
  <c r="G127" i="5"/>
  <c r="M127" i="5" s="1"/>
  <c r="V124" i="5"/>
  <c r="Q124" i="5"/>
  <c r="O124" i="5"/>
  <c r="K124" i="5"/>
  <c r="I124" i="5"/>
  <c r="G124" i="5"/>
  <c r="V123" i="5"/>
  <c r="Q123" i="5"/>
  <c r="O123" i="5"/>
  <c r="V122" i="5"/>
  <c r="Q122" i="5"/>
  <c r="O122" i="5"/>
  <c r="O109" i="5" s="1"/>
  <c r="K122" i="5"/>
  <c r="I122" i="5"/>
  <c r="G122" i="5"/>
  <c r="M122" i="5" s="1"/>
  <c r="V120" i="5"/>
  <c r="Q120" i="5"/>
  <c r="O120" i="5"/>
  <c r="M120" i="5"/>
  <c r="K120" i="5"/>
  <c r="I120" i="5"/>
  <c r="G120" i="5"/>
  <c r="V117" i="5"/>
  <c r="Q117" i="5"/>
  <c r="O117" i="5"/>
  <c r="M117" i="5"/>
  <c r="K117" i="5"/>
  <c r="I117" i="5"/>
  <c r="G117" i="5"/>
  <c r="V115" i="5"/>
  <c r="Q115" i="5"/>
  <c r="O115" i="5"/>
  <c r="M115" i="5"/>
  <c r="K115" i="5"/>
  <c r="I115" i="5"/>
  <c r="G115" i="5"/>
  <c r="V114" i="5"/>
  <c r="Q114" i="5"/>
  <c r="O114" i="5"/>
  <c r="K114" i="5"/>
  <c r="I114" i="5"/>
  <c r="G114" i="5"/>
  <c r="M114" i="5" s="1"/>
  <c r="V113" i="5"/>
  <c r="Q113" i="5"/>
  <c r="O113" i="5"/>
  <c r="M113" i="5"/>
  <c r="K113" i="5"/>
  <c r="I113" i="5"/>
  <c r="I109" i="5" s="1"/>
  <c r="G113" i="5"/>
  <c r="V112" i="5"/>
  <c r="Q112" i="5"/>
  <c r="Q109" i="5" s="1"/>
  <c r="O112" i="5"/>
  <c r="K112" i="5"/>
  <c r="I112" i="5"/>
  <c r="G112" i="5"/>
  <c r="M112" i="5" s="1"/>
  <c r="V110" i="5"/>
  <c r="Q110" i="5"/>
  <c r="O110" i="5"/>
  <c r="K110" i="5"/>
  <c r="I110" i="5"/>
  <c r="G110" i="5"/>
  <c r="M110" i="5" s="1"/>
  <c r="M109" i="5" s="1"/>
  <c r="V109" i="5"/>
  <c r="G109" i="5"/>
  <c r="V108" i="5"/>
  <c r="Q108" i="5"/>
  <c r="O108" i="5"/>
  <c r="M108" i="5"/>
  <c r="K108" i="5"/>
  <c r="I108" i="5"/>
  <c r="G108" i="5"/>
  <c r="V106" i="5"/>
  <c r="Q106" i="5"/>
  <c r="O106" i="5"/>
  <c r="M106" i="5"/>
  <c r="K106" i="5"/>
  <c r="I106" i="5"/>
  <c r="G106" i="5"/>
  <c r="V105" i="5"/>
  <c r="Q105" i="5"/>
  <c r="O105" i="5"/>
  <c r="M105" i="5"/>
  <c r="K105" i="5"/>
  <c r="I105" i="5"/>
  <c r="G105" i="5"/>
  <c r="V104" i="5"/>
  <c r="Q104" i="5"/>
  <c r="O104" i="5"/>
  <c r="K104" i="5"/>
  <c r="I104" i="5"/>
  <c r="I93" i="5" s="1"/>
  <c r="G104" i="5"/>
  <c r="M104" i="5" s="1"/>
  <c r="V102" i="5"/>
  <c r="Q102" i="5"/>
  <c r="O102" i="5"/>
  <c r="K102" i="5"/>
  <c r="I102" i="5"/>
  <c r="G102" i="5"/>
  <c r="G93" i="5" s="1"/>
  <c r="I75" i="2" s="1"/>
  <c r="V96" i="5"/>
  <c r="Q96" i="5"/>
  <c r="O96" i="5"/>
  <c r="M96" i="5"/>
  <c r="K96" i="5"/>
  <c r="I96" i="5"/>
  <c r="G96" i="5"/>
  <c r="V94" i="5"/>
  <c r="V93" i="5" s="1"/>
  <c r="Q94" i="5"/>
  <c r="Q93" i="5" s="1"/>
  <c r="O94" i="5"/>
  <c r="K94" i="5"/>
  <c r="I94" i="5"/>
  <c r="G94" i="5"/>
  <c r="M94" i="5" s="1"/>
  <c r="O93" i="5"/>
  <c r="V92" i="5"/>
  <c r="Q92" i="5"/>
  <c r="O92" i="5"/>
  <c r="K92" i="5"/>
  <c r="I92" i="5"/>
  <c r="G92" i="5"/>
  <c r="M92" i="5" s="1"/>
  <c r="V90" i="5"/>
  <c r="Q90" i="5"/>
  <c r="O90" i="5"/>
  <c r="M90" i="5"/>
  <c r="K90" i="5"/>
  <c r="I90" i="5"/>
  <c r="G90" i="5"/>
  <c r="V89" i="5"/>
  <c r="Q89" i="5"/>
  <c r="O89" i="5"/>
  <c r="K89" i="5"/>
  <c r="I89" i="5"/>
  <c r="G89" i="5"/>
  <c r="M89" i="5" s="1"/>
  <c r="V88" i="5"/>
  <c r="Q88" i="5"/>
  <c r="O88" i="5"/>
  <c r="K88" i="5"/>
  <c r="I88" i="5"/>
  <c r="G88" i="5"/>
  <c r="M88" i="5" s="1"/>
  <c r="V87" i="5"/>
  <c r="Q87" i="5"/>
  <c r="O87" i="5"/>
  <c r="O84" i="5" s="1"/>
  <c r="M87" i="5"/>
  <c r="K87" i="5"/>
  <c r="I87" i="5"/>
  <c r="G87" i="5"/>
  <c r="V86" i="5"/>
  <c r="V84" i="5" s="1"/>
  <c r="Q86" i="5"/>
  <c r="O86" i="5"/>
  <c r="M86" i="5"/>
  <c r="M84" i="5" s="1"/>
  <c r="K86" i="5"/>
  <c r="I86" i="5"/>
  <c r="G86" i="5"/>
  <c r="V85" i="5"/>
  <c r="Q85" i="5"/>
  <c r="Q84" i="5" s="1"/>
  <c r="O85" i="5"/>
  <c r="K85" i="5"/>
  <c r="K84" i="5" s="1"/>
  <c r="I85" i="5"/>
  <c r="I84" i="5" s="1"/>
  <c r="G85" i="5"/>
  <c r="M85" i="5" s="1"/>
  <c r="G84" i="5"/>
  <c r="I74" i="2" s="1"/>
  <c r="V83" i="5"/>
  <c r="Q83" i="5"/>
  <c r="O83" i="5"/>
  <c r="M83" i="5"/>
  <c r="K83" i="5"/>
  <c r="I83" i="5"/>
  <c r="G83" i="5"/>
  <c r="V82" i="5"/>
  <c r="Q82" i="5"/>
  <c r="O82" i="5"/>
  <c r="M82" i="5"/>
  <c r="K82" i="5"/>
  <c r="I82" i="5"/>
  <c r="G82" i="5"/>
  <c r="V81" i="5"/>
  <c r="Q81" i="5"/>
  <c r="O81" i="5"/>
  <c r="M81" i="5"/>
  <c r="K81" i="5"/>
  <c r="I81" i="5"/>
  <c r="G81" i="5"/>
  <c r="V80" i="5"/>
  <c r="Q80" i="5"/>
  <c r="O80" i="5"/>
  <c r="K80" i="5"/>
  <c r="I80" i="5"/>
  <c r="G80" i="5"/>
  <c r="M80" i="5" s="1"/>
  <c r="V79" i="5"/>
  <c r="Q79" i="5"/>
  <c r="O79" i="5"/>
  <c r="K79" i="5"/>
  <c r="I79" i="5"/>
  <c r="G79" i="5"/>
  <c r="M79" i="5" s="1"/>
  <c r="V77" i="5"/>
  <c r="Q77" i="5"/>
  <c r="O77" i="5"/>
  <c r="K77" i="5"/>
  <c r="I77" i="5"/>
  <c r="G77" i="5"/>
  <c r="M77" i="5" s="1"/>
  <c r="V76" i="5"/>
  <c r="Q76" i="5"/>
  <c r="O76" i="5"/>
  <c r="K76" i="5"/>
  <c r="I76" i="5"/>
  <c r="G76" i="5"/>
  <c r="M76" i="5" s="1"/>
  <c r="V74" i="5"/>
  <c r="V66" i="5" s="1"/>
  <c r="Q74" i="5"/>
  <c r="O74" i="5"/>
  <c r="K74" i="5"/>
  <c r="I74" i="5"/>
  <c r="G74" i="5"/>
  <c r="M74" i="5" s="1"/>
  <c r="V72" i="5"/>
  <c r="Q72" i="5"/>
  <c r="O72" i="5"/>
  <c r="M72" i="5"/>
  <c r="K72" i="5"/>
  <c r="I72" i="5"/>
  <c r="G72" i="5"/>
  <c r="V71" i="5"/>
  <c r="Q71" i="5"/>
  <c r="O71" i="5"/>
  <c r="M71" i="5"/>
  <c r="K71" i="5"/>
  <c r="I71" i="5"/>
  <c r="G71" i="5"/>
  <c r="V70" i="5"/>
  <c r="Q70" i="5"/>
  <c r="Q66" i="5" s="1"/>
  <c r="O70" i="5"/>
  <c r="M70" i="5"/>
  <c r="K70" i="5"/>
  <c r="K66" i="5" s="1"/>
  <c r="I70" i="5"/>
  <c r="G70" i="5"/>
  <c r="V68" i="5"/>
  <c r="Q68" i="5"/>
  <c r="O68" i="5"/>
  <c r="K68" i="5"/>
  <c r="I68" i="5"/>
  <c r="G68" i="5"/>
  <c r="M68" i="5" s="1"/>
  <c r="V67" i="5"/>
  <c r="Q67" i="5"/>
  <c r="O67" i="5"/>
  <c r="K67" i="5"/>
  <c r="I67" i="5"/>
  <c r="G67" i="5"/>
  <c r="M67" i="5" s="1"/>
  <c r="V65" i="5"/>
  <c r="Q65" i="5"/>
  <c r="O65" i="5"/>
  <c r="K65" i="5"/>
  <c r="K62" i="5" s="1"/>
  <c r="I65" i="5"/>
  <c r="G65" i="5"/>
  <c r="M65" i="5" s="1"/>
  <c r="V63" i="5"/>
  <c r="Q63" i="5"/>
  <c r="O63" i="5"/>
  <c r="O62" i="5" s="1"/>
  <c r="K63" i="5"/>
  <c r="I63" i="5"/>
  <c r="I62" i="5" s="1"/>
  <c r="G63" i="5"/>
  <c r="M63" i="5" s="1"/>
  <c r="M62" i="5" s="1"/>
  <c r="Q62" i="5"/>
  <c r="V61" i="5"/>
  <c r="V60" i="5" s="1"/>
  <c r="Q61" i="5"/>
  <c r="O61" i="5"/>
  <c r="O60" i="5" s="1"/>
  <c r="M61" i="5"/>
  <c r="K61" i="5"/>
  <c r="I61" i="5"/>
  <c r="G61" i="5"/>
  <c r="Q60" i="5"/>
  <c r="M60" i="5"/>
  <c r="K60" i="5"/>
  <c r="I60" i="5"/>
  <c r="G60" i="5"/>
  <c r="I62" i="2" s="1"/>
  <c r="V58" i="5"/>
  <c r="Q58" i="5"/>
  <c r="O58" i="5"/>
  <c r="K58" i="5"/>
  <c r="I58" i="5"/>
  <c r="G58" i="5"/>
  <c r="M58" i="5" s="1"/>
  <c r="V54" i="5"/>
  <c r="Q54" i="5"/>
  <c r="O54" i="5"/>
  <c r="K54" i="5"/>
  <c r="I54" i="5"/>
  <c r="G54" i="5"/>
  <c r="M54" i="5" s="1"/>
  <c r="V52" i="5"/>
  <c r="Q52" i="5"/>
  <c r="O52" i="5"/>
  <c r="K52" i="5"/>
  <c r="I52" i="5"/>
  <c r="G52" i="5"/>
  <c r="M52" i="5" s="1"/>
  <c r="V50" i="5"/>
  <c r="Q50" i="5"/>
  <c r="O50" i="5"/>
  <c r="K50" i="5"/>
  <c r="I50" i="5"/>
  <c r="G50" i="5"/>
  <c r="M50" i="5" s="1"/>
  <c r="V48" i="5"/>
  <c r="Q48" i="5"/>
  <c r="Q40" i="5" s="1"/>
  <c r="O48" i="5"/>
  <c r="M48" i="5"/>
  <c r="K48" i="5"/>
  <c r="I48" i="5"/>
  <c r="G48" i="5"/>
  <c r="V45" i="5"/>
  <c r="Q45" i="5"/>
  <c r="O45" i="5"/>
  <c r="O40" i="5" s="1"/>
  <c r="M45" i="5"/>
  <c r="K45" i="5"/>
  <c r="I45" i="5"/>
  <c r="G45" i="5"/>
  <c r="V43" i="5"/>
  <c r="Q43" i="5"/>
  <c r="O43" i="5"/>
  <c r="M43" i="5"/>
  <c r="K43" i="5"/>
  <c r="I43" i="5"/>
  <c r="G43" i="5"/>
  <c r="V41" i="5"/>
  <c r="Q41" i="5"/>
  <c r="O41" i="5"/>
  <c r="K41" i="5"/>
  <c r="K40" i="5" s="1"/>
  <c r="I41" i="5"/>
  <c r="I40" i="5" s="1"/>
  <c r="G41" i="5"/>
  <c r="M41" i="5" s="1"/>
  <c r="V39" i="5"/>
  <c r="V38" i="5" s="1"/>
  <c r="Q39" i="5"/>
  <c r="O39" i="5"/>
  <c r="O38" i="5" s="1"/>
  <c r="K39" i="5"/>
  <c r="I39" i="5"/>
  <c r="I38" i="5" s="1"/>
  <c r="G39" i="5"/>
  <c r="M39" i="5" s="1"/>
  <c r="M38" i="5" s="1"/>
  <c r="Q38" i="5"/>
  <c r="K38" i="5"/>
  <c r="V37" i="5"/>
  <c r="Q37" i="5"/>
  <c r="O37" i="5"/>
  <c r="O36" i="5" s="1"/>
  <c r="K37" i="5"/>
  <c r="K36" i="5" s="1"/>
  <c r="I37" i="5"/>
  <c r="I36" i="5" s="1"/>
  <c r="G37" i="5"/>
  <c r="M37" i="5" s="1"/>
  <c r="M36" i="5" s="1"/>
  <c r="V36" i="5"/>
  <c r="Q36" i="5"/>
  <c r="G36" i="5"/>
  <c r="BA35" i="5"/>
  <c r="V34" i="5"/>
  <c r="Q34" i="5"/>
  <c r="O34" i="5"/>
  <c r="K34" i="5"/>
  <c r="I34" i="5"/>
  <c r="G34" i="5"/>
  <c r="M34" i="5" s="1"/>
  <c r="V33" i="5"/>
  <c r="Q33" i="5"/>
  <c r="O33" i="5"/>
  <c r="K33" i="5"/>
  <c r="I33" i="5"/>
  <c r="G33" i="5"/>
  <c r="M33" i="5" s="1"/>
  <c r="V32" i="5"/>
  <c r="Q32" i="5"/>
  <c r="O32" i="5"/>
  <c r="O30" i="5" s="1"/>
  <c r="M32" i="5"/>
  <c r="K32" i="5"/>
  <c r="I32" i="5"/>
  <c r="G32" i="5"/>
  <c r="V31" i="5"/>
  <c r="Q31" i="5"/>
  <c r="Q30" i="5" s="1"/>
  <c r="O31" i="5"/>
  <c r="M31" i="5"/>
  <c r="K31" i="5"/>
  <c r="K30" i="5" s="1"/>
  <c r="I31" i="5"/>
  <c r="G31" i="5"/>
  <c r="I30" i="5"/>
  <c r="G30" i="5"/>
  <c r="I58" i="2" s="1"/>
  <c r="V28" i="5"/>
  <c r="Q28" i="5"/>
  <c r="O28" i="5"/>
  <c r="K28" i="5"/>
  <c r="I28" i="5"/>
  <c r="G28" i="5"/>
  <c r="G21" i="5" s="1"/>
  <c r="V26" i="5"/>
  <c r="Q26" i="5"/>
  <c r="O26" i="5"/>
  <c r="M26" i="5"/>
  <c r="K26" i="5"/>
  <c r="I26" i="5"/>
  <c r="G26" i="5"/>
  <c r="V24" i="5"/>
  <c r="Q24" i="5"/>
  <c r="O24" i="5"/>
  <c r="K24" i="5"/>
  <c r="I24" i="5"/>
  <c r="G24" i="5"/>
  <c r="M24" i="5" s="1"/>
  <c r="V22" i="5"/>
  <c r="Q22" i="5"/>
  <c r="Q21" i="5" s="1"/>
  <c r="O22" i="5"/>
  <c r="O21" i="5" s="1"/>
  <c r="M22" i="5"/>
  <c r="K22" i="5"/>
  <c r="I22" i="5"/>
  <c r="I21" i="5" s="1"/>
  <c r="G22" i="5"/>
  <c r="K21" i="5"/>
  <c r="V17" i="5"/>
  <c r="Q17" i="5"/>
  <c r="O17" i="5"/>
  <c r="M17" i="5"/>
  <c r="K17" i="5"/>
  <c r="I17" i="5"/>
  <c r="G17" i="5"/>
  <c r="BA15" i="5"/>
  <c r="V11" i="5"/>
  <c r="Q11" i="5"/>
  <c r="O11" i="5"/>
  <c r="M11" i="5"/>
  <c r="K11" i="5"/>
  <c r="K8" i="5" s="1"/>
  <c r="I11" i="5"/>
  <c r="G11" i="5"/>
  <c r="V9" i="5"/>
  <c r="V8" i="5" s="1"/>
  <c r="Q9" i="5"/>
  <c r="O9" i="5"/>
  <c r="M9" i="5"/>
  <c r="K9" i="5"/>
  <c r="I9" i="5"/>
  <c r="I8" i="5" s="1"/>
  <c r="G9" i="5"/>
  <c r="Q8" i="5"/>
  <c r="O8" i="5"/>
  <c r="M8" i="5"/>
  <c r="G8" i="5"/>
  <c r="AF13" i="4"/>
  <c r="V10" i="4"/>
  <c r="Q10" i="4"/>
  <c r="O10" i="4"/>
  <c r="M10" i="4"/>
  <c r="K10" i="4"/>
  <c r="I10" i="4"/>
  <c r="I8" i="4" s="1"/>
  <c r="G10" i="4"/>
  <c r="V9" i="4"/>
  <c r="Q9" i="4"/>
  <c r="Q8" i="4" s="1"/>
  <c r="O9" i="4"/>
  <c r="O8" i="4" s="1"/>
  <c r="K9" i="4"/>
  <c r="I9" i="4"/>
  <c r="G9" i="4"/>
  <c r="AE13" i="4" s="1"/>
  <c r="K8" i="4"/>
  <c r="G8" i="4"/>
  <c r="G13" i="4" s="1"/>
  <c r="I85" i="2"/>
  <c r="I83" i="2"/>
  <c r="I76" i="2"/>
  <c r="I59" i="2"/>
  <c r="I56" i="2"/>
  <c r="H49" i="2"/>
  <c r="G48" i="2"/>
  <c r="G47" i="2"/>
  <c r="G42" i="2"/>
  <c r="F42" i="2"/>
  <c r="G38" i="2"/>
  <c r="F38" i="2"/>
  <c r="J28" i="2"/>
  <c r="J27" i="2"/>
  <c r="J26" i="2"/>
  <c r="E26" i="2"/>
  <c r="J25" i="2"/>
  <c r="J24" i="2"/>
  <c r="E24" i="2"/>
  <c r="J23" i="2"/>
  <c r="I20" i="2"/>
  <c r="I19" i="2"/>
  <c r="M66" i="5" l="1"/>
  <c r="M40" i="5"/>
  <c r="V8" i="4"/>
  <c r="AE147" i="5"/>
  <c r="F43" i="2" s="1"/>
  <c r="G40" i="5"/>
  <c r="G62" i="5"/>
  <c r="I72" i="2" s="1"/>
  <c r="I66" i="5"/>
  <c r="G123" i="5"/>
  <c r="I77" i="2" s="1"/>
  <c r="M124" i="5"/>
  <c r="M123" i="5" s="1"/>
  <c r="I136" i="5"/>
  <c r="I35" i="7"/>
  <c r="G21" i="8"/>
  <c r="I69" i="2" s="1"/>
  <c r="V33" i="8"/>
  <c r="M53" i="8"/>
  <c r="M52" i="8" s="1"/>
  <c r="G52" i="8"/>
  <c r="I57" i="2" s="1"/>
  <c r="I8" i="9"/>
  <c r="V21" i="5"/>
  <c r="V30" i="5"/>
  <c r="K109" i="5"/>
  <c r="G14" i="6"/>
  <c r="I65" i="2" s="1"/>
  <c r="O14" i="6"/>
  <c r="Q16" i="7"/>
  <c r="M35" i="7"/>
  <c r="I52" i="8"/>
  <c r="K66" i="8"/>
  <c r="K8" i="9"/>
  <c r="AE41" i="9"/>
  <c r="F47" i="2" s="1"/>
  <c r="I47" i="2" s="1"/>
  <c r="G45" i="10"/>
  <c r="M28" i="5"/>
  <c r="M21" i="5" s="1"/>
  <c r="G66" i="5"/>
  <c r="I73" i="2" s="1"/>
  <c r="M102" i="5"/>
  <c r="M93" i="5" s="1"/>
  <c r="K123" i="5"/>
  <c r="M137" i="5"/>
  <c r="M136" i="5" s="1"/>
  <c r="M22" i="6"/>
  <c r="M14" i="6" s="1"/>
  <c r="M9" i="7"/>
  <c r="M8" i="7" s="1"/>
  <c r="G8" i="7"/>
  <c r="AF45" i="7"/>
  <c r="G39" i="2" s="1"/>
  <c r="G49" i="2" s="1"/>
  <c r="V16" i="7"/>
  <c r="O8" i="9"/>
  <c r="M36" i="10"/>
  <c r="M35" i="10" s="1"/>
  <c r="G35" i="10"/>
  <c r="K35" i="10"/>
  <c r="I42" i="2"/>
  <c r="V40" i="5"/>
  <c r="V62" i="5"/>
  <c r="O66" i="5"/>
  <c r="O136" i="5"/>
  <c r="I8" i="7"/>
  <c r="Q8" i="9"/>
  <c r="M12" i="10"/>
  <c r="Q12" i="10"/>
  <c r="I35" i="10"/>
  <c r="M44" i="10"/>
  <c r="M43" i="10" s="1"/>
  <c r="G43" i="10"/>
  <c r="I80" i="2" s="1"/>
  <c r="M45" i="10"/>
  <c r="G38" i="5"/>
  <c r="I60" i="2" s="1"/>
  <c r="K93" i="5"/>
  <c r="Q131" i="5"/>
  <c r="G24" i="6"/>
  <c r="Q32" i="6"/>
  <c r="G16" i="7"/>
  <c r="I64" i="2" s="1"/>
  <c r="M17" i="8"/>
  <c r="M16" i="8" s="1"/>
  <c r="G16" i="8"/>
  <c r="I68" i="2" s="1"/>
  <c r="K16" i="8"/>
  <c r="I33" i="8"/>
  <c r="AF73" i="8"/>
  <c r="O12" i="10"/>
  <c r="O45" i="10"/>
  <c r="M9" i="4"/>
  <c r="M8" i="4" s="1"/>
  <c r="I8" i="6"/>
  <c r="I16" i="7"/>
  <c r="I16" i="8"/>
  <c r="Q21" i="8"/>
  <c r="K33" i="8"/>
  <c r="Q48" i="8"/>
  <c r="G66" i="8"/>
  <c r="G8" i="9"/>
  <c r="G10" i="10"/>
  <c r="I81" i="2" s="1"/>
  <c r="G12" i="10"/>
  <c r="I79" i="2" s="1"/>
  <c r="O35" i="10"/>
  <c r="K45" i="10"/>
  <c r="M30" i="5"/>
  <c r="I14" i="6"/>
  <c r="M44" i="8"/>
  <c r="M43" i="8" s="1"/>
  <c r="G43" i="8"/>
  <c r="I70" i="2" s="1"/>
  <c r="V12" i="10"/>
  <c r="M73" i="10"/>
  <c r="M72" i="10" s="1"/>
  <c r="G35" i="7"/>
  <c r="I84" i="2" s="1"/>
  <c r="G8" i="10"/>
  <c r="G33" i="8"/>
  <c r="I71" i="2" s="1"/>
  <c r="AE75" i="10"/>
  <c r="F48" i="2" s="1"/>
  <c r="I48" i="2" s="1"/>
  <c r="I17" i="2" l="1"/>
  <c r="G45" i="7"/>
  <c r="F45" i="2" s="1"/>
  <c r="I45" i="2" s="1"/>
  <c r="F39" i="2"/>
  <c r="I67" i="2"/>
  <c r="G41" i="9"/>
  <c r="I61" i="2"/>
  <c r="I16" i="2" s="1"/>
  <c r="I21" i="2" s="1"/>
  <c r="G23" i="2" s="1"/>
  <c r="I43" i="2"/>
  <c r="G147" i="5"/>
  <c r="G75" i="10"/>
  <c r="I63" i="2"/>
  <c r="G73" i="8"/>
  <c r="F46" i="2" s="1"/>
  <c r="I46" i="2" s="1"/>
  <c r="I18" i="2"/>
  <c r="G42" i="6"/>
  <c r="F44" i="2" s="1"/>
  <c r="I44" i="2" s="1"/>
  <c r="A27" i="2" l="1"/>
  <c r="A28" i="2" s="1"/>
  <c r="G29" i="2"/>
  <c r="G28" i="2"/>
  <c r="F49" i="2"/>
  <c r="I39" i="2"/>
  <c r="I49" i="2" s="1"/>
  <c r="J39" i="2" s="1"/>
  <c r="F41" i="2"/>
  <c r="I41" i="2" s="1"/>
  <c r="I86" i="2"/>
  <c r="J83" i="2" l="1"/>
  <c r="J74" i="2"/>
  <c r="J69" i="2"/>
  <c r="J60" i="2"/>
  <c r="J70" i="2"/>
  <c r="J78" i="2"/>
  <c r="J73" i="2"/>
  <c r="J64" i="2"/>
  <c r="J79" i="2"/>
  <c r="J82" i="2"/>
  <c r="J77" i="2"/>
  <c r="J68" i="2"/>
  <c r="J59" i="2"/>
  <c r="J81" i="2"/>
  <c r="J72" i="2"/>
  <c r="J63" i="2"/>
  <c r="J56" i="2"/>
  <c r="J85" i="2"/>
  <c r="J76" i="2"/>
  <c r="J67" i="2"/>
  <c r="J58" i="2"/>
  <c r="J71" i="2"/>
  <c r="J62" i="2"/>
  <c r="J80" i="2"/>
  <c r="J57" i="2"/>
  <c r="J84" i="2"/>
  <c r="J75" i="2"/>
  <c r="J66" i="2"/>
  <c r="J61" i="2"/>
  <c r="J65" i="2"/>
  <c r="J8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1" authorId="0" shapeId="0" xr:uid="{00000000-0006-0000-0100-000001000000}">
      <text>
        <r>
          <rPr>
            <sz val="9"/>
            <color rgb="FF000000"/>
            <rFont val="Tahoma"/>
            <family val="2"/>
            <charset val="238"/>
          </rPr>
          <t>Název</t>
        </r>
      </text>
    </comment>
    <comment ref="I11" authorId="0" shapeId="0" xr:uid="{00000000-0006-0000-0100-000005000000}">
      <text>
        <r>
          <rPr>
            <sz val="9"/>
            <color rgb="FF000000"/>
            <rFont val="Tahoma"/>
            <family val="2"/>
            <charset val="238"/>
          </rPr>
          <t>IČO</t>
        </r>
      </text>
    </comment>
    <comment ref="D12" authorId="0" shapeId="0" xr:uid="{00000000-0006-0000-0100-000002000000}">
      <text>
        <r>
          <rPr>
            <sz val="9"/>
            <color rgb="FF000000"/>
            <rFont val="Tahoma"/>
            <family val="2"/>
            <charset val="238"/>
          </rPr>
          <t>Ulice</t>
        </r>
      </text>
    </comment>
    <comment ref="I12" authorId="0" shapeId="0" xr:uid="{00000000-0006-0000-0100-000006000000}">
      <text>
        <r>
          <rPr>
            <sz val="9"/>
            <color rgb="FF000000"/>
            <rFont val="Tahoma"/>
            <family val="2"/>
            <charset val="238"/>
          </rPr>
          <t>DIČ</t>
        </r>
      </text>
    </comment>
    <comment ref="D13" authorId="0" shapeId="0" xr:uid="{00000000-0006-0000-0100-000003000000}">
      <text>
        <r>
          <rPr>
            <sz val="9"/>
            <color rgb="FF000000"/>
            <rFont val="Tahoma"/>
            <family val="2"/>
            <charset val="238"/>
          </rPr>
          <t>PSČ</t>
        </r>
      </text>
    </comment>
    <comment ref="E13" authorId="0" shapeId="0" xr:uid="{00000000-0006-0000-0100-000004000000}">
      <text>
        <r>
          <rPr>
            <sz val="9"/>
            <color rgb="FF000000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<sst xmlns="http://schemas.openxmlformats.org/spreadsheetml/2006/main" count="2605" uniqueCount="715">
  <si>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</si>
  <si>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</si>
  <si>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</si>
  <si>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Soupis stavebních prací, dodávek a služeb</t>
  </si>
  <si>
    <t>Stavba:</t>
  </si>
  <si>
    <t>P 07</t>
  </si>
  <si>
    <t>Orlí 5 - oprava bytu č 17 (111,17m2)</t>
  </si>
  <si>
    <t>Zadavatel</t>
  </si>
  <si>
    <t>Statutární město Brno</t>
  </si>
  <si>
    <t>IČO:</t>
  </si>
  <si>
    <t>44992785</t>
  </si>
  <si>
    <t>Dominikánské náměstí 196/1</t>
  </si>
  <si>
    <t>DIČ:</t>
  </si>
  <si>
    <t>CZ44992785</t>
  </si>
  <si>
    <t>60200</t>
  </si>
  <si>
    <t>Brno-Brno-město</t>
  </si>
  <si>
    <t>Projektant:</t>
  </si>
  <si>
    <t>D2C PROJEKT group s.r.o.</t>
  </si>
  <si>
    <t>07289227</t>
  </si>
  <si>
    <t>Gebauerova 4502/18</t>
  </si>
  <si>
    <t>CZ07289227</t>
  </si>
  <si>
    <t>61500</t>
  </si>
  <si>
    <t>Brno-Židenice</t>
  </si>
  <si>
    <t>Zhotovitel:</t>
  </si>
  <si>
    <t>615 00 Brno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</si>
  <si>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</si>
  <si>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</si>
  <si>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</si>
  <si>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</si>
  <si>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</si>
  <si>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</si>
  <si>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</si>
  <si>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</si>
  <si>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</si>
  <si>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</si>
  <si>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</si>
  <si>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</si>
  <si>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</si>
  <si>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</si>
  <si>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</si>
  <si>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</si>
  <si>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</si>
  <si>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s DPH</t>
  </si>
  <si>
    <t>CZK</t>
  </si>
  <si>
    <t>v</t>
  </si>
  <si>
    <t>dne</t>
  </si>
  <si>
    <t>Ing. et Ing. Lukáš Císař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</si>
  <si>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</si>
  <si>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</si>
  <si>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</si>
  <si>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</si>
  <si>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</si>
  <si>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</si>
  <si>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</si>
  <si>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</si>
  <si>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Stavba</t>
  </si>
  <si>
    <t>Stavební objekt</t>
  </si>
  <si>
    <t>01</t>
  </si>
  <si>
    <t>Orlí 5 - oprava bytu č 17</t>
  </si>
  <si>
    <t xml:space="preserve"> VRN</t>
  </si>
  <si>
    <t>02</t>
  </si>
  <si>
    <t>ASŘ</t>
  </si>
  <si>
    <t>03</t>
  </si>
  <si>
    <t>vodovod</t>
  </si>
  <si>
    <t>04</t>
  </si>
  <si>
    <t>kanalizace</t>
  </si>
  <si>
    <t>05</t>
  </si>
  <si>
    <t>vytápění a plyn</t>
  </si>
  <si>
    <t>06</t>
  </si>
  <si>
    <t>Zařizovací předměty</t>
  </si>
  <si>
    <t>07</t>
  </si>
  <si>
    <t xml:space="preserve"> elektro</t>
  </si>
  <si>
    <t>Celkem za stavbu</t>
  </si>
  <si>
    <t>Rekapitulace dílů</t>
  </si>
  <si>
    <t>Typ dílu</t>
  </si>
  <si>
    <t>3</t>
  </si>
  <si>
    <t>Svislé a kompletní konstrukce</t>
  </si>
  <si>
    <t>61</t>
  </si>
  <si>
    <t>Úpravy povrchů vnitřní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</si>
  <si>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</si>
  <si>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</si>
  <si>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</si>
  <si>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</si>
  <si>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</si>
  <si>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</si>
  <si>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</si>
  <si>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</si>
  <si>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</si>
  <si>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</si>
  <si>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DM-12</t>
  </si>
  <si>
    <t>Demontáže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</si>
  <si>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</si>
  <si>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</si>
  <si>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</si>
  <si>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</si>
  <si>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</si>
  <si>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</si>
  <si>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</si>
  <si>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731</t>
  </si>
  <si>
    <t>Kotelny</t>
  </si>
  <si>
    <t>733</t>
  </si>
  <si>
    <t>Rozvod potrubí</t>
  </si>
  <si>
    <t>734</t>
  </si>
  <si>
    <t>Armatury</t>
  </si>
  <si>
    <t>735</t>
  </si>
  <si>
    <t>Otopná tělesa</t>
  </si>
  <si>
    <t>763</t>
  </si>
  <si>
    <t>Dřevostavby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</si>
  <si>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</si>
  <si>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</si>
  <si>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</si>
  <si>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</si>
  <si>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</si>
  <si>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</si>
  <si>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</si>
  <si>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</si>
  <si>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</si>
  <si>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</si>
  <si>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</si>
  <si>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</si>
  <si>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</si>
  <si>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</si>
  <si>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M22</t>
  </si>
  <si>
    <t>Montáž sdělovací a zabezp. techniky</t>
  </si>
  <si>
    <t>MAT-1</t>
  </si>
  <si>
    <t>Souhrn materiálů</t>
  </si>
  <si>
    <t>MAT-3</t>
  </si>
  <si>
    <t>Revize</t>
  </si>
  <si>
    <t>MAT-4</t>
  </si>
  <si>
    <t>Dodávka rozvaděčů</t>
  </si>
  <si>
    <t>D96</t>
  </si>
  <si>
    <t>Přesuny suti a vybouraných hmot</t>
  </si>
  <si>
    <t>PSU</t>
  </si>
  <si>
    <t xml:space="preserve">Položkový rozpočet </t>
  </si>
  <si>
    <t>S:</t>
  </si>
  <si>
    <t>O:</t>
  </si>
  <si>
    <t>R: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</si>
  <si>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</si>
  <si>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</si>
  <si>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</si>
  <si>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</si>
  <si>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</si>
  <si>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</si>
  <si>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</si>
  <si>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</si>
  <si>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</si>
  <si>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</si>
  <si>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</si>
  <si>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</si>
  <si>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</si>
  <si>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</si>
  <si>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</si>
  <si>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</si>
  <si>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</si>
  <si>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</si>
  <si>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</si>
  <si>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</si>
  <si>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</si>
  <si>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</si>
  <si>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</si>
  <si>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</si>
  <si>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</si>
  <si>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</si>
  <si>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</si>
  <si>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</si>
  <si>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</si>
  <si>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</si>
  <si>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005211040R</t>
  </si>
  <si>
    <t>Užívání veřejných ploch a prostranství</t>
  </si>
  <si>
    <t>Soubor</t>
  </si>
  <si>
    <t>RTS 21/ I</t>
  </si>
  <si>
    <t>Indiv</t>
  </si>
  <si>
    <t>VRN</t>
  </si>
  <si>
    <t>POL99_8</t>
  </si>
  <si>
    <t>005121 R</t>
  </si>
  <si>
    <t>Zařízení staveniště</t>
  </si>
  <si>
    <t>Veškeré náklady spojené s vybudováním, provozem a odstraněním zařízení staveniště.</t>
  </si>
  <si>
    <t>POP</t>
  </si>
  <si>
    <t>SUM</t>
  </si>
  <si>
    <t>END</t>
  </si>
  <si>
    <t>340271610R00</t>
  </si>
  <si>
    <t>Zazdívka otvorů pl.do 4 m2, pórobet.tvár.,tl.10 cm</t>
  </si>
  <si>
    <t>m3</t>
  </si>
  <si>
    <t>Vlastní</t>
  </si>
  <si>
    <t>Práce</t>
  </si>
  <si>
    <t>POL1_</t>
  </si>
  <si>
    <t>po D6 : 0,8*2*0,49</t>
  </si>
  <si>
    <t>VV</t>
  </si>
  <si>
    <t>347016111R00</t>
  </si>
  <si>
    <t>Předstěna SDK,tl.65mm,oc.kce CW,1x RB 12,5mm,-izol</t>
  </si>
  <si>
    <t>m2</t>
  </si>
  <si>
    <t>Včetně: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</si>
  <si>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</si>
  <si>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</si>
  <si>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</si>
  <si>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>1,8*3,56</t>
  </si>
  <si>
    <t>342012121R00</t>
  </si>
  <si>
    <t>Příčka SDK tl.75 mm,ocel.kce,1x oplášť., RB 12,5mm</t>
  </si>
  <si>
    <t>2,4*2,46-0,8*1,97</t>
  </si>
  <si>
    <t>2,24*3,57-0,8*1,97</t>
  </si>
  <si>
    <t>1,33*2,55*2</t>
  </si>
  <si>
    <t>612474611R00</t>
  </si>
  <si>
    <t>Omítka stěn vnitřní, VPC jádro, vápen.štuk, ručně</t>
  </si>
  <si>
    <t>0,8*2*2</t>
  </si>
  <si>
    <t>610991111R00</t>
  </si>
  <si>
    <t>Zakrývání výplní vnitřních otvorů</t>
  </si>
  <si>
    <t>1*2,4+0,7*2,3+1*2,3*2+1,3*2,3+1,9*2,2+,9*2,3*2</t>
  </si>
  <si>
    <t>611421331RT2</t>
  </si>
  <si>
    <t>Oprava váp.omítek stropů do 30% plochy - štukových s použitím suché maltové směsi</t>
  </si>
  <si>
    <t>Včetně pomocného pracovního lešení o výšce podlahy do 1900 mm a pro zatížení do 1,5 kPa.</t>
  </si>
  <si>
    <t>612421331RT2</t>
  </si>
  <si>
    <t>Oprava vápen.omítek stěn do 30 % pl. - štukových s použitím suché maltové směsi</t>
  </si>
  <si>
    <t>64-02</t>
  </si>
  <si>
    <t>Okno dřevěné  450/2210</t>
  </si>
  <si>
    <t>ks</t>
  </si>
  <si>
    <t>Specifikace</t>
  </si>
  <si>
    <t>POL3_</t>
  </si>
  <si>
    <t>64-01</t>
  </si>
  <si>
    <t>Okno dřevěné  590/1585</t>
  </si>
  <si>
    <t>641952211R00</t>
  </si>
  <si>
    <t>Osazení rámů okenních dřevěných, plocha do 2,5 m2</t>
  </si>
  <si>
    <t>kus</t>
  </si>
  <si>
    <t>642942211RT2</t>
  </si>
  <si>
    <t>Osazení zárubně do sádrokarton. příčky tl. 75 mm včetně dodávky zárubně  800/75</t>
  </si>
  <si>
    <t>Včetně kotvení rámů do zdiva a platí pro jakýkoliv způsob provádění (např. bodovým přivařením k obnažené výztuži, uklínováním, zalitím pracen apod.).</t>
  </si>
  <si>
    <t>941955001R00</t>
  </si>
  <si>
    <t>Lešení lehké pomocné, výška podlahy do 1,2 m</t>
  </si>
  <si>
    <t>952902110R00</t>
  </si>
  <si>
    <t>Čištění zametáním v místnostech a chodbách</t>
  </si>
  <si>
    <t>965042241R00</t>
  </si>
  <si>
    <t>Bourání mazanin betonových tl. nad 10 cm, nad 4 m2</t>
  </si>
  <si>
    <t>2,24*2,71*0,14</t>
  </si>
  <si>
    <t>968072455R00</t>
  </si>
  <si>
    <t>Vybourání kovových dveřních zárubní pl. do 2 m2</t>
  </si>
  <si>
    <t>0,9*2</t>
  </si>
  <si>
    <t>962032231R00</t>
  </si>
  <si>
    <t>Bourání zdiva z cihel pálených na MVC</t>
  </si>
  <si>
    <t>kuchyně : (1,71+0,6)*1,2*0,15</t>
  </si>
  <si>
    <t>nepůvodní přizdívky : 0,65*0,77*2,6+0,35*1,3*0,6</t>
  </si>
  <si>
    <t>968062244R00</t>
  </si>
  <si>
    <t>Vybourání dřevěných rámů oken jednoduch. pl. 1 m2</t>
  </si>
  <si>
    <t>0,6*1,6*2+0,4*2,2</t>
  </si>
  <si>
    <t>965081713R00</t>
  </si>
  <si>
    <t>Bourání dlažeb keramických tl.10 mm, nad 1 m2</t>
  </si>
  <si>
    <t>3,02+5,21</t>
  </si>
  <si>
    <t>978059531R00</t>
  </si>
  <si>
    <t>Odsekání vnitřních obkladů stěn nad 2 m2</t>
  </si>
  <si>
    <t>(2,4+0,4*2+1,27+1)*2,04</t>
  </si>
  <si>
    <t>962031122R00</t>
  </si>
  <si>
    <t>Bourání příček z cihel pálených děrovan. tl. 65 mm</t>
  </si>
  <si>
    <t>nepův koupelna : 2,4*2,8</t>
  </si>
  <si>
    <t>1,4*3,4</t>
  </si>
  <si>
    <t>968062455R00</t>
  </si>
  <si>
    <t>Vybourání dřevěných dveřních zárubní pl. do 2 m2</t>
  </si>
  <si>
    <t>0,9*2,1*20,6*1,97+1,23*2,5</t>
  </si>
  <si>
    <t>999281145R00</t>
  </si>
  <si>
    <t>Přesun hmot pro opravy a údržbu do v. 6 m, nošením</t>
  </si>
  <si>
    <t>t</t>
  </si>
  <si>
    <t>Přesun hmot</t>
  </si>
  <si>
    <t>POL7_</t>
  </si>
  <si>
    <t>763614231RT6</t>
  </si>
  <si>
    <t>M.podlahy z desek nad tl.18 mm, na sraz, šroubov. vč. dodávky desky OSB ECO 3N tl. 22 mm</t>
  </si>
  <si>
    <t>1,03+1,37</t>
  </si>
  <si>
    <t>775542022RX</t>
  </si>
  <si>
    <t>Podložka Mirelon 30 mm</t>
  </si>
  <si>
    <t>549146430R</t>
  </si>
  <si>
    <t>Bezpečnostní kování BK RX1-40 EXCLUSIVE RC3, klika-knoflík Cr RC3, klika-knoflík Cr</t>
  </si>
  <si>
    <t>611618104R</t>
  </si>
  <si>
    <t>Dveře vnitřní 2 kř - kopie ostatních vnitřních dveří</t>
  </si>
  <si>
    <t>D12 : 1</t>
  </si>
  <si>
    <t>61187198R</t>
  </si>
  <si>
    <t>Prah dubový délka 145 cm šířka 15 cm tl. 2 cm</t>
  </si>
  <si>
    <t>766-XY</t>
  </si>
  <si>
    <t>Demontáž vodorovné nosné kce nepůvodní koupelny vč dodatečného schodiště</t>
  </si>
  <si>
    <t>kpl</t>
  </si>
  <si>
    <t>76666677</t>
  </si>
  <si>
    <t>Repasování dveří vstupních 1410/2700 dle TZ - ostr dřevěného obkladu, nový obklad</t>
  </si>
  <si>
    <t>D1 : 1</t>
  </si>
  <si>
    <t>28350121R</t>
  </si>
  <si>
    <t>Profil parapetní plastový LPE s tkaninou  l=2,0 m</t>
  </si>
  <si>
    <t>m</t>
  </si>
  <si>
    <t>SPCM</t>
  </si>
  <si>
    <t>0,6*3</t>
  </si>
  <si>
    <t>766694111R00</t>
  </si>
  <si>
    <t>Montáž parapetních desek š.do 30 cm,dl.do 100 cm</t>
  </si>
  <si>
    <t>7667-01</t>
  </si>
  <si>
    <t>Repasování vnitřních dveří dle TZ</t>
  </si>
  <si>
    <t xml:space="preserve">ks    </t>
  </si>
  <si>
    <t>R-položka</t>
  </si>
  <si>
    <t>POL12_1</t>
  </si>
  <si>
    <t>D2,3,4,5,7,8,11 : 7</t>
  </si>
  <si>
    <t>7666666-1</t>
  </si>
  <si>
    <t>Repasování oken dle TZ vyčistění, seřízení, oprava kování a těsnění</t>
  </si>
  <si>
    <t>766670011R00</t>
  </si>
  <si>
    <t>Montáž obložkové zárubně a dveřního křídla jednokřídlového</t>
  </si>
  <si>
    <t>800-766</t>
  </si>
  <si>
    <t>61181500R</t>
  </si>
  <si>
    <t>zárubeň dřevěná obkladová; otočná; pro dveře jednokřídlové; š průchodu 600 mm; h průchodu 1 970 mm; tloušťka stěny 60 až 170 mm; digitální potisk vytvrzovaný UV; dub, buk, ořech, olše, javor, třešeň, bílá, hruška, teak, bělený dub</t>
  </si>
  <si>
    <t>61181560R</t>
  </si>
  <si>
    <t>zárubeň dřevěná obkladová; otočná; pro dveře dvoukřídlové; š průchodu 1 250 mm; h průchodu 1 970 mm; tloušťka stěny 60 až 170 mm; dýha; dub, buk</t>
  </si>
  <si>
    <t>998766101R00</t>
  </si>
  <si>
    <t>Přesun hmot pro truhlářské konstr., výšky do 6 m</t>
  </si>
  <si>
    <t>771101115R00</t>
  </si>
  <si>
    <t>Vyrovnání podkladů samonivel. hmotou tl. do 10 mm</t>
  </si>
  <si>
    <t>771101141R00</t>
  </si>
  <si>
    <t>Provedení hydroizol. stěrky pod dlažby jednovrstvé</t>
  </si>
  <si>
    <t>771101101R00</t>
  </si>
  <si>
    <t>Vysávání podlah prům.vysavačem pro pokládku dlažby</t>
  </si>
  <si>
    <t>771101210R00</t>
  </si>
  <si>
    <t>Penetrace podkladu pod dlažby</t>
  </si>
  <si>
    <t>771575109R00</t>
  </si>
  <si>
    <t>Montáž podlah keram.,hladké, tmel, 30x30 cm</t>
  </si>
  <si>
    <t>59764210R</t>
  </si>
  <si>
    <t>Dlažba Taurus Granit hladká protiskl. 300x300x9 mm Nordic</t>
  </si>
  <si>
    <t>8,23*1,1</t>
  </si>
  <si>
    <t>998771101R00</t>
  </si>
  <si>
    <t>Přesun hmot pro podlahy z dlaždic, výšky do 6 m</t>
  </si>
  <si>
    <t>775511800R00</t>
  </si>
  <si>
    <t>Demontáž podlah vlysových lepených včetně lišt</t>
  </si>
  <si>
    <t>12,33+15,46</t>
  </si>
  <si>
    <t>775413021R00</t>
  </si>
  <si>
    <t>Montáž podlahové lišty připevněné vruty, výš. 6 cm</t>
  </si>
  <si>
    <t>včetně spojovacích prostředků.</t>
  </si>
  <si>
    <t>16,5-0,9</t>
  </si>
  <si>
    <t>19,32-0,9-1,55</t>
  </si>
  <si>
    <t>13,4-0,9*3</t>
  </si>
  <si>
    <t>19,2-0,9</t>
  </si>
  <si>
    <t>61413700R</t>
  </si>
  <si>
    <t>Lišta podlahová buk  43 x 7 mm, dl. 1 m</t>
  </si>
  <si>
    <t>61,47*1,1</t>
  </si>
  <si>
    <t>775599130R00</t>
  </si>
  <si>
    <t>Celoplošné tmelení Fugenkittlösung</t>
  </si>
  <si>
    <t>775599141R00</t>
  </si>
  <si>
    <t>Lak dřevěných podlah Bona Novia, Z+2x,přebroušení</t>
  </si>
  <si>
    <t>775591900R00</t>
  </si>
  <si>
    <t>Oprava podlah, broušení vlysů, parket trojnásobné</t>
  </si>
  <si>
    <t>17,36+20,79+10,27+22,22</t>
  </si>
  <si>
    <t>998775101R00</t>
  </si>
  <si>
    <t>Přesun hmot pro podlahy vlysové, výšky do 6 m</t>
  </si>
  <si>
    <t>776101101R00</t>
  </si>
  <si>
    <t>Vysávání podlah prům.vysavačem pod povlak.podlahy</t>
  </si>
  <si>
    <t>776101115R00</t>
  </si>
  <si>
    <t>Vyrovnání podkladů samonivelační hmotou</t>
  </si>
  <si>
    <t>776101121R00</t>
  </si>
  <si>
    <t>Provedení penetrace podkladu pod.povlak.podlahy</t>
  </si>
  <si>
    <t>776521100RT1</t>
  </si>
  <si>
    <t>Lepení povlak.podlah z pásů PVC na Chemopren pouze položení - PVC ve specifikaci</t>
  </si>
  <si>
    <t>28412251R</t>
  </si>
  <si>
    <t>Podlahovina PVC Solid 270  tl. 2,0 mm heterogenní</t>
  </si>
  <si>
    <t>2,4*1,1</t>
  </si>
  <si>
    <t>776421100RT1</t>
  </si>
  <si>
    <t>Lepení podlahových soklíků z PVC a vinylu pouze lepení - soklík ve specifikaci</t>
  </si>
  <si>
    <t>8-0,8*2</t>
  </si>
  <si>
    <t>9,34-0,7</t>
  </si>
  <si>
    <t>28342452R</t>
  </si>
  <si>
    <t>Lišta soklová PVC celoplast. Bolta 25560 60x12,8mm HSL 60 PROJEKT (barvy), s pevným jádrem, dl. 2,5, m</t>
  </si>
  <si>
    <t>15,04*1,1</t>
  </si>
  <si>
    <t>998776101R00</t>
  </si>
  <si>
    <t>Přesun hmot pro podlahy povlakové, výšky do 6 m</t>
  </si>
  <si>
    <t>781101210R00</t>
  </si>
  <si>
    <t>Penetrace podkladu pod obklady</t>
  </si>
  <si>
    <t>včetně dodávky materiálu.</t>
  </si>
  <si>
    <t>9,34*2,1-0,7*2,1</t>
  </si>
  <si>
    <t>781475114RU1</t>
  </si>
  <si>
    <t>Obklad vnitřní stěn keramický, do tmele, 20x20 cm Ardex FB 9 L (flex.lepidlo), Ardex FL (spár.hmota)</t>
  </si>
  <si>
    <t>597813605R</t>
  </si>
  <si>
    <t>Obkládačka 20x20 světle béžová lesk</t>
  </si>
  <si>
    <t>18,144*1,1</t>
  </si>
  <si>
    <t>998781103R00</t>
  </si>
  <si>
    <t>Přesun hmot pro obklady keramické, výšky do 24 m</t>
  </si>
  <si>
    <t>784191201R00</t>
  </si>
  <si>
    <t>Penetrace podkladu hloubková Primalex 1x</t>
  </si>
  <si>
    <t>784195122R00</t>
  </si>
  <si>
    <t>Malba Primalex Standard, barva, bez penetrace, 2 x</t>
  </si>
  <si>
    <t>784402801R00</t>
  </si>
  <si>
    <t>Odstranění malby oškrábáním v místnosti H do 3,8 m</t>
  </si>
  <si>
    <t>348+110,4</t>
  </si>
  <si>
    <t>979081111RT2</t>
  </si>
  <si>
    <t>Odvoz suti a vybour. hmot na skládku do 1 km kontejnerem 4 t</t>
  </si>
  <si>
    <t>Přesun suti</t>
  </si>
  <si>
    <t>POL8_</t>
  </si>
  <si>
    <t>Včetně naložení na dopravní prostředek a složení na skládku, bez poplatku za skládku.</t>
  </si>
  <si>
    <t>979011211R00</t>
  </si>
  <si>
    <t>Svislá doprava suti a vybour. hmot za 2.NP nošením</t>
  </si>
  <si>
    <t>979011219R00</t>
  </si>
  <si>
    <t>Přípl.k svislé dopr.suti za každé další NP nošením</t>
  </si>
  <si>
    <t>979082111R00</t>
  </si>
  <si>
    <t>Vnitrostaveništní doprava suti do 10 m</t>
  </si>
  <si>
    <t>979082121R00</t>
  </si>
  <si>
    <t>Příplatek k vnitrost. dopravě suti za dalších 5 m</t>
  </si>
  <si>
    <t>979990107R00</t>
  </si>
  <si>
    <t>Poplatek za skládku suti - směs betonu,cihel,dřeva</t>
  </si>
  <si>
    <t>979081121RT2</t>
  </si>
  <si>
    <t>Příplatek k odvozu za každý další 1 km kontejnerem 4 t</t>
  </si>
  <si>
    <t>16,121*20</t>
  </si>
  <si>
    <t>612403387R00</t>
  </si>
  <si>
    <t>Hrubá výplň rýh ve stěnách, jakoukoliv maltou maltou ze suchých směsí_x005F_x000D_
 150 x 100 mm</t>
  </si>
  <si>
    <t>801-4</t>
  </si>
  <si>
    <t>jakékoliv šířky rýhy,</t>
  </si>
  <si>
    <t>SPI</t>
  </si>
  <si>
    <t>612481113R00</t>
  </si>
  <si>
    <t>Potažení vnitřních stěn pletivem sklotextilním , s vypnutím</t>
  </si>
  <si>
    <t>801-1</t>
  </si>
  <si>
    <t>v ploše nebo pruzích na plném podkladu nebo na podkladu s dutinami (pod omítku)</t>
  </si>
  <si>
    <t>0,45*15,5</t>
  </si>
  <si>
    <t>722172331R00</t>
  </si>
  <si>
    <t>Potrubí z plastických hmot polypropylenové potrubí PP-R, D 20 mm, s 3,4 mm, PN 20, polyfúzně svařované, včetně zednických výpomocí</t>
  </si>
  <si>
    <t>800-721</t>
  </si>
  <si>
    <t>včetně tvarovek, bez zednických výpomocí</t>
  </si>
  <si>
    <t>722172332R00</t>
  </si>
  <si>
    <t>Potrubí z plastických hmot polypropylenové potrubí PP-R, D 25 mm, s 4,2 mm, PN 20, polyfúzně svařované, včetně zednických výpomocí</t>
  </si>
  <si>
    <t>722181212RT7</t>
  </si>
  <si>
    <t>Izolace vodovodního potrubí návleková z trubic z pěnového polyetylenu, tloušťka stěny 9 mm, d 22 mm</t>
  </si>
  <si>
    <t>722181212RT8</t>
  </si>
  <si>
    <t>Izolace vodovodního potrubí návleková z trubic z pěnového polyetylenu, tloušťka stěny 9 mm, d 25 mm</t>
  </si>
  <si>
    <t>722268141R00</t>
  </si>
  <si>
    <t>Vodoměrná sestava se šroubením, kulovým kohoutem, kulovým kohoutem s vypouštěním, filtrem a zpětnou klapkou, včetně držáku, DN 20-20, včetně dodávky materiálu</t>
  </si>
  <si>
    <t>722280106R00</t>
  </si>
  <si>
    <t>Tlakové zkoušky vodovodního potrubí do DN 32</t>
  </si>
  <si>
    <t>722290234R00</t>
  </si>
  <si>
    <t>Proplach a dezinfekce vodovodního potrubí do DN 80</t>
  </si>
  <si>
    <t>969011121R00</t>
  </si>
  <si>
    <t>Vybourání vodovodního, plynového a podobného vedení DN do 52 mm</t>
  </si>
  <si>
    <t>801-3</t>
  </si>
  <si>
    <t>včetně pomocného lešení o výšce podlahy do 1900 mm a pro zatížení do 1,5 kPa  (150 kg/m2),</t>
  </si>
  <si>
    <t>odhad : 9</t>
  </si>
  <si>
    <t>974031154R00</t>
  </si>
  <si>
    <t>Vysekání rýh v jakémkoliv zdivu cihelném v ploše_x005F_x000D_
 do hloubky 100 mm, šířky do 150 mm</t>
  </si>
  <si>
    <t>998011003R00</t>
  </si>
  <si>
    <t>Přesun hmot pro budovy s nosnou konstrukcí zděnou výšky přes 12 do 24 m</t>
  </si>
  <si>
    <t>přesun hmot pro budovy občanské výstavby (JKSO 801), budovy pro bydlení (JKSO 803) budovy pro výrobu a služby (JKSO 812) s nosnou svislou konstrukcí zděnou z cihel nebo tvárnic nebo kovovou</t>
  </si>
  <si>
    <t>Svislá doprava suti a vybouraných hmot nošením za prvé podlaží nad základním podlažím</t>
  </si>
  <si>
    <t>Svislá doprava suti a vybouraných hmot nošením příplatek zakaždé další podlaží nad prvním základním podlažím</t>
  </si>
  <si>
    <t>5.NP : 0,5355*3</t>
  </si>
  <si>
    <t>979081111R00</t>
  </si>
  <si>
    <t>Odvoz suti a vybouraných hmot na skládku do 1 km</t>
  </si>
  <si>
    <t>POL1_9</t>
  </si>
  <si>
    <t>979081121R00</t>
  </si>
  <si>
    <t>Odvoz suti a vybouraných hmot na skládku příplatek za každý další 1 km</t>
  </si>
  <si>
    <t>0,5355*5</t>
  </si>
  <si>
    <t>Vnitrostaveništní doprava suti a vybouraných hmot do 10 m</t>
  </si>
  <si>
    <t>979990001R00</t>
  </si>
  <si>
    <t>Poplatek za skládku stavební suti, skupina 17 09 04 z Katalogu odpadů</t>
  </si>
  <si>
    <t>RTS 20/ I</t>
  </si>
  <si>
    <t>612403388R00</t>
  </si>
  <si>
    <t>Hrubá výplň rýh ve stěnách, jakoukoliv maltou maltou ze suchých směsí_x005F_x000D_
 150 x 150 mm</t>
  </si>
  <si>
    <t>0,45*6,2</t>
  </si>
  <si>
    <t>974031164R00</t>
  </si>
  <si>
    <t>Vysekání rýh v jakémkoliv zdivu cihelném v ploše_x005F_x000D_
 do hloubky 150 mm, šířky do 150 mm</t>
  </si>
  <si>
    <t>721171808R00</t>
  </si>
  <si>
    <t>Demontáž potrubí z novodurových trub přes D 75 mm do D 114 mm</t>
  </si>
  <si>
    <t>odpadního nebo připojovacího,</t>
  </si>
  <si>
    <t>721176103R00</t>
  </si>
  <si>
    <t>Potrubí HT připojovací vnější průměr D 50 mm, tloušťka stěny 1,8 mm, DN 50</t>
  </si>
  <si>
    <t>včetně tvarovek, objímek. Bez zednických výpomocí.</t>
  </si>
  <si>
    <t>721176104R00</t>
  </si>
  <si>
    <t>Potrubí HT připojovací vnější průměr D 75 mm, tloušťka stěny 1,9 mm, DN 70</t>
  </si>
  <si>
    <t>721176105R00</t>
  </si>
  <si>
    <t>Potrubí HT připojovací vnější průměr D 110 mm, tloušťka stěny 2,7 mm, DN 100</t>
  </si>
  <si>
    <t>721194105R00</t>
  </si>
  <si>
    <t>Zřízení přípojek na potrubí D 50 mm, materiál ve specifikaci</t>
  </si>
  <si>
    <t>vyvedení a upevnění odpadních výpustek,</t>
  </si>
  <si>
    <t>721194107R00</t>
  </si>
  <si>
    <t>Zřízení přípojek na potrubí D 75 mm, materiál ve specifikaci</t>
  </si>
  <si>
    <t>721194109R00</t>
  </si>
  <si>
    <t>Zřízení přípojek na potrubí D 110  mm, materiál ve specifikaci</t>
  </si>
  <si>
    <t>721290111R00</t>
  </si>
  <si>
    <t>Zkouška těsnosti kanalizace v objektech vodou, DN 125</t>
  </si>
  <si>
    <t>998721103R00</t>
  </si>
  <si>
    <t>Přesun hmot pro vnitřní kanalizaci v objektech výšky do 24 m</t>
  </si>
  <si>
    <t>50 m vodorovně, měřeno od těžiště půdorysné plochy skládky do těžiště půdorysné plochy objektu</t>
  </si>
  <si>
    <t>5.NP : 0,27782*3</t>
  </si>
  <si>
    <t>0,27782*5</t>
  </si>
  <si>
    <t>971033161R00</t>
  </si>
  <si>
    <t>Vybourání otvorů ve zdivu cihelném z jakýchkoliv cihel pálených_x005F_x000D_
 na jakoukoliv maltu vápenou nebo vápenocementovou, průměr profilu do 60 mm, tloušťky do 600 mm</t>
  </si>
  <si>
    <t>základovém nebo nadzákladovém,</t>
  </si>
  <si>
    <t>Včetně pomocného lešení o výšce podlahy do 1900 mm a pro zatížení do 1,5 kPa  (150 kg/m2).</t>
  </si>
  <si>
    <t>971033331R00</t>
  </si>
  <si>
    <t>Vybourání otvorů ve zdivu cihelném z jakýchkoliv cihel pálených_x005F_x000D_
 na jakoukoliv maltu vápenou nebo vápenocementovou, plochy do 0,09 m2, tloušťky do 150 mm</t>
  </si>
  <si>
    <t>723-1</t>
  </si>
  <si>
    <t>Zaslepení stávajícího plyn potrubí, dem HUPU</t>
  </si>
  <si>
    <t>728311817R00</t>
  </si>
  <si>
    <t>Demontáž ohřívače kruhového, do průměru d 600 mm</t>
  </si>
  <si>
    <t>800-728</t>
  </si>
  <si>
    <t>731249133R00</t>
  </si>
  <si>
    <t>Montáž ocelových kotlů do 50 kW (100 kW) elektrokotlů přes 17 do 23 kW</t>
  </si>
  <si>
    <t>soubor</t>
  </si>
  <si>
    <t>800-731</t>
  </si>
  <si>
    <t>731200823R00</t>
  </si>
  <si>
    <t>Demontáž kotlů ocelových na kapalná a plynná paliva o výkonu do 25 kW</t>
  </si>
  <si>
    <t>484X</t>
  </si>
  <si>
    <t>Kotel Protherm 18kW 20 kW  nástěnný, vč externího zásobníku min 46l</t>
  </si>
  <si>
    <t>733163102R00</t>
  </si>
  <si>
    <t>Potrubí z měděných trubek měděné potrubí, D 15 mm, s 1,0 mm, pájení pomocí kapilárních pájecích tvarovek</t>
  </si>
  <si>
    <t>733163103R00</t>
  </si>
  <si>
    <t>Potrubí z měděných trubek měděné potrubí, D 18 mm, s 1,0 mm, pájení pomocí kapilárních pájecích tvarovek</t>
  </si>
  <si>
    <t>733163104R00</t>
  </si>
  <si>
    <t>Potrubí z měděných trubek měděné potrubí, D 22 mm, s 1,0 mm, pájení pomocí kapilárních pájecích tvarovek</t>
  </si>
  <si>
    <t>733190107R00</t>
  </si>
  <si>
    <t>Tlakové zkoušky potrubí ocelových závitových, plastových, měděných přes DN 32 do DN 40</t>
  </si>
  <si>
    <t>904      R02</t>
  </si>
  <si>
    <t>Hzs-zkousky v ramci montaz.praci, Topná zkouška</t>
  </si>
  <si>
    <t>h</t>
  </si>
  <si>
    <t>Prav.M</t>
  </si>
  <si>
    <t>HZS</t>
  </si>
  <si>
    <t>POL10_</t>
  </si>
  <si>
    <t>998733101R00</t>
  </si>
  <si>
    <t>Přesun hmot pro rozvody potrubí v objektech výšky do 6 m</t>
  </si>
  <si>
    <t>734209103R00</t>
  </si>
  <si>
    <t>Montáž závitové armatury s jedním závitem, G 1/2", bez dodávky materiálu</t>
  </si>
  <si>
    <t>735151821R00</t>
  </si>
  <si>
    <t>Demontáž otopných těles panelových dvouřadých, stavební délky do 1500 mm</t>
  </si>
  <si>
    <t>735169211R00</t>
  </si>
  <si>
    <t>Otopná tělesa trubková s hliníkovými lamelami montáž_x005F_x000D_
 stavební délky do 1840 mm, bez dodávky materiálu</t>
  </si>
  <si>
    <t>484518228R</t>
  </si>
  <si>
    <t>těleso otopné trubkové koupelnové; zapojení na teplovodnou otopnou soustavu; mat. ocel.trubky pr.20mm, ocel.profil 40x30 mm; v = 1 220 mm; l = 600 mm; šířka 30 mm; povrch barva bílá; rovné; d trubky 20,0 mm; umístit na zeď</t>
  </si>
  <si>
    <t>48457581.AR</t>
  </si>
  <si>
    <t>těleso otopné deskové ocelové; čelní deska profilovaná; v = 600 mm; l = 1 000 mm; hloubka tělesa 100 mm; způsob připojení pravé spodní; ventil kompakt; počet desek 2; počet přídavných přestupných ploch 2; připojovací rozteč 50 mm; tepel.výkon 1 679 W</t>
  </si>
  <si>
    <t>48452962R</t>
  </si>
  <si>
    <t>těleso otopné deskové ocelové; čelní deska profilovaná; v = 500 mm; l = 2 000 mm; hloubka tělesa 47 mm; způsob připojení boční levé nebo pravé; počet desek 1; počet přídavných přestupných ploch 0; připojovací rozteč 446 mm; tepel.výkon 1 028 W</t>
  </si>
  <si>
    <t>48457580.AR</t>
  </si>
  <si>
    <t>těleso otopné deskové ocelové; čelní deska profilovaná; v = 600 mm; l = 900 mm; hloubka tělesa 100 mm; způsob připojení pravé spodní; ventil kompakt; počet desek 2; počet přídavných přestupných ploch 2; připojovací rozteč 50 mm; tepel.výkon 1 511 W</t>
  </si>
  <si>
    <t>484529848R</t>
  </si>
  <si>
    <t>těleso otopné deskové ocelové; čelní deska profilovaná; v = 700 mm; l = 1 200 mm; hloubka tělesa 47 mm; způsob připojení boční levé nebo pravé; počet desek 1; počet přídavných přestupných ploch 0; připojovací rozteč 646 mm; tepel.výkon 833 W</t>
  </si>
  <si>
    <t>48457579.AR</t>
  </si>
  <si>
    <t>těleso otopné deskové ocelové; čelní deska profilovaná; v = 600 mm; l = 800 mm; hloubka tělesa 100 mm; způsob připojení pravé spodní; ventil kompakt; počet desek 2; počet přídavných přestupných ploch 2; připojovací rozteč 50 mm; tepel.výkon 1 343 W</t>
  </si>
  <si>
    <t>48452970R</t>
  </si>
  <si>
    <t>těleso otopné deskové ocelové; čelní deska profilovaná; v = 900 mm; l = 500 mm; hloubka tělesa 47 mm; způsob připojení boční levé nebo pravé; počet desek 1; počet přídavných přestupných ploch 0; připojovací rozteč 846 mm; tepel.výkon 438 W</t>
  </si>
  <si>
    <t>55137306.AR</t>
  </si>
  <si>
    <t>hlavice termostatická teplota prostoru 6 až 28 °C; ovládání ruční; provedení kapalinová</t>
  </si>
  <si>
    <t>998734103R00</t>
  </si>
  <si>
    <t>Přesun hmot pro armatury v objektech výšky do 4 m</t>
  </si>
  <si>
    <t>998735103R00</t>
  </si>
  <si>
    <t>Přesun hmot pro otopná tělesa v objektech výšky do 24 m</t>
  </si>
  <si>
    <t>1,44062*5</t>
  </si>
  <si>
    <t>30*0,45</t>
  </si>
  <si>
    <t>5.NP : 1,44062*3</t>
  </si>
  <si>
    <t>735494811R00</t>
  </si>
  <si>
    <t>Vypuštění vody z otopných soustav bez kotlů, ohříváků, zásobníků a nádrží</t>
  </si>
  <si>
    <t>( bez kotlů, ohříváků, zásobníků a nádrží )</t>
  </si>
  <si>
    <t>0,2*0,6+1,5*0,6+0,3*0,6+0,5*0,6+1*0,6*4+0,7*0,6</t>
  </si>
  <si>
    <t>735191910R00</t>
  </si>
  <si>
    <t>Ostatní opravy otopných těles napuštění vody do otopného systému včetně potrubí (bez kotle a ohříváků)_x005F_x000D_
 otopných těles</t>
  </si>
  <si>
    <t>1*06+2*0,5+0,9*0,6*2+1,2*0,7+0,9*0,5+0,8*0,6*2</t>
  </si>
  <si>
    <t>28696752RX</t>
  </si>
  <si>
    <t>Tlačítko ovládací plastové  bílá/chrom/bílá</t>
  </si>
  <si>
    <t>286967581RX</t>
  </si>
  <si>
    <t>Modul-WC Duofix, ovl. zepředu, UP320, h=112 cm, pro zabudování do stěny, 2 objemy splachování</t>
  </si>
  <si>
    <t>55141104R</t>
  </si>
  <si>
    <t>ventil rohový pro vodovod, sanitu; kulový, rohový; DN 15 mm; pracovní teplota do 90 ° C; médium voda; 1/2" x 3/8"; připojení závitové</t>
  </si>
  <si>
    <t>55145041R</t>
  </si>
  <si>
    <t>baterie dřezová stojánková; ovládání pákové; povrch chrom; ramínko otočné; 215 mm</t>
  </si>
  <si>
    <t>55145006R</t>
  </si>
  <si>
    <t>baterie vanová nástěnná; rozteč 130 až 170 mm; ovládání pákové; povrch chrom</t>
  </si>
  <si>
    <t>725220851R00</t>
  </si>
  <si>
    <t>Demontáž van včetně obezdívky</t>
  </si>
  <si>
    <t>725229102RT2</t>
  </si>
  <si>
    <t>Montáž vany plastové s plastovým uzávěrem HL 500-5/4</t>
  </si>
  <si>
    <t>Včetně dodání zápachové uzávěrky.</t>
  </si>
  <si>
    <t>55421014.AR</t>
  </si>
  <si>
    <t>vana klasická; obdélníková; l = 1700,0 mm; š = 700 mm; h = 410 mm; akrylátová; bílá; objem 150 l</t>
  </si>
  <si>
    <t>650072421R00</t>
  </si>
  <si>
    <t>Montáž tlačítka modulového - 2 tlačítka</t>
  </si>
  <si>
    <t>55161600R</t>
  </si>
  <si>
    <t>sifon umyvadlový; plast; DN 40; průtok 40,0 l/min; nerez miska, zátka</t>
  </si>
  <si>
    <t>551674502R</t>
  </si>
  <si>
    <t>sedátko klozetové oválné; s poklopem; duroplast; antibakteriální; bílé; úchyty rychloupínací, kovové; s automat. sklápěním</t>
  </si>
  <si>
    <t>64214141R</t>
  </si>
  <si>
    <t>umyvadlo oválné; š = 600 mm; hl. 480 mm; diturvit; s otvorem pro baterii; uprostřed; s přepadem; bílá; uchycení šrouby, konzoly</t>
  </si>
  <si>
    <t>RTS 20/ II</t>
  </si>
  <si>
    <t>725014161R00</t>
  </si>
  <si>
    <t>Klozetové mísy závěsné, bilé, hluboké splachování, zadní, včetně sedátka, šířka 360 mm, hloubka 510 mm, výška 400 mm</t>
  </si>
  <si>
    <t>725110811R00</t>
  </si>
  <si>
    <t>Demontáž klozetů splachovacích</t>
  </si>
  <si>
    <t>725119110R00</t>
  </si>
  <si>
    <t>Nádrže splachovací montáž podomítkové</t>
  </si>
  <si>
    <t>725210821R00</t>
  </si>
  <si>
    <t>Demontáž umyvadel umyvadel bez výtokových armatur</t>
  </si>
  <si>
    <t>725219401R00</t>
  </si>
  <si>
    <t>Umyvadlo montáž na šrouby do zdiva</t>
  </si>
  <si>
    <t>725819402R00</t>
  </si>
  <si>
    <t>Montáž ventilu rohového bez trubičky , G 1/2"</t>
  </si>
  <si>
    <t>umyvadlo : 4</t>
  </si>
  <si>
    <t>vana : 2</t>
  </si>
  <si>
    <t>dřez : 2</t>
  </si>
  <si>
    <t>wc : 1</t>
  </si>
  <si>
    <t>myčka : 1</t>
  </si>
  <si>
    <t>725820801R00</t>
  </si>
  <si>
    <t>Demontáž baterií nástěnných do G 3/4"</t>
  </si>
  <si>
    <t>725823121RT1</t>
  </si>
  <si>
    <t>Baterie umyvadlové a dřezové umyvadlová, stojánková, ruční ovládání s otvíráním odpadu, standardní, včetně dodávky materiálu</t>
  </si>
  <si>
    <t>725829301R00</t>
  </si>
  <si>
    <t>Baterie umyvadlové a dřezové Montáž baterií umyvadlových a dřezových umyvadlové a dřezové stojánkové</t>
  </si>
  <si>
    <t>725869101R00</t>
  </si>
  <si>
    <t>Montáž zápachové uzávěrky pro zařiz. předměty umyvadlové, D 32</t>
  </si>
  <si>
    <t>725839203R00</t>
  </si>
  <si>
    <t>Montáž baterie vanové nástěnné, G 1/2"</t>
  </si>
  <si>
    <t>998725103R00</t>
  </si>
  <si>
    <t>Přesun hmot pro zařizovací předměty v objektech výšky do 24 m</t>
  </si>
  <si>
    <t>vodorovně do 50 m</t>
  </si>
  <si>
    <t>DM-0001</t>
  </si>
  <si>
    <t>Demontáž stávající elektroinstalace</t>
  </si>
  <si>
    <t>POL1_1</t>
  </si>
  <si>
    <t>Pol__0068</t>
  </si>
  <si>
    <t>Anténní koax kabel</t>
  </si>
  <si>
    <t>Pol__0074</t>
  </si>
  <si>
    <t>Montáž zásuvka 2x(2P+PE)</t>
  </si>
  <si>
    <t>210010002R00</t>
  </si>
  <si>
    <t xml:space="preserve">Montáž trubky ohebné, z PVC, uložené pod omítku, vnější průměr 20 mm,  ,  </t>
  </si>
  <si>
    <t>210010004R00</t>
  </si>
  <si>
    <t xml:space="preserve">Montáž trubky ohebné, z PVC, uložené pod omítku, vnější průměr 32 mm,  ,  </t>
  </si>
  <si>
    <t>210010320R00</t>
  </si>
  <si>
    <t xml:space="preserve">Montáž krabice plastové přístrojové, kruhové, o průměru 73 mm, hloubky 42 mm,  , do zdiva, se zapojením,  </t>
  </si>
  <si>
    <t>210020922R00</t>
  </si>
  <si>
    <t xml:space="preserve">Montáž požární ucpávky průchodu stěnou,  , tloušťky 30 cm </t>
  </si>
  <si>
    <t>210100251R00</t>
  </si>
  <si>
    <t>Ukončení kabelů smršťovací záklopkou nebo páskou, celoplastových, do průřezu 4x10 mm</t>
  </si>
  <si>
    <t>210110041R00</t>
  </si>
  <si>
    <t>Montáž spínače zapuštěného a polozapuštěného včetně zapojení, jednopólového,  , řazení 1</t>
  </si>
  <si>
    <t>210110045R00</t>
  </si>
  <si>
    <t>Montáž spínače zapuštěného a polozapuštěného včetně zapojení, střídavého,  , řazení 6</t>
  </si>
  <si>
    <t>210110046R00</t>
  </si>
  <si>
    <t>Montáž spínače zapuštěného a polozapuštěného včetně zapojení, křížového,  , řazení 7</t>
  </si>
  <si>
    <t>210110043R00</t>
  </si>
  <si>
    <t>Montáž spínače zapuštěného a polozapuštěného včetně zapojení, sériového,  , řazení 5</t>
  </si>
  <si>
    <t>210111011R00</t>
  </si>
  <si>
    <t xml:space="preserve">Montáž zásuvky domovní zapuštěné včetně zapojení,  , provedení 2P+PE,  </t>
  </si>
  <si>
    <t>210111022R00</t>
  </si>
  <si>
    <t xml:space="preserve">Montáž zásuvky domovní v krabici včetně zapojení, průběžné zapojení,  , provedení 2P+PE,  </t>
  </si>
  <si>
    <t>210140201R00</t>
  </si>
  <si>
    <t>Montáž ovladače pomocných obvodů s průčelní deskou včetně zapojení, jednotlačítkového</t>
  </si>
  <si>
    <t>210190071R00</t>
  </si>
  <si>
    <t>Montáž rozvaděče nedělitelného, do hmotnosti 500 kg</t>
  </si>
  <si>
    <t>montáž rozvaděčů nn a vn včetně usazení, sestavení dílců, vyvážení, upevnění, zapojení a montáž demontovaných částí a přístrojů,  kontroly a dotažení spojů, opravy nátěrů, avšak bez zapojení, a ukončení kabelů</t>
  </si>
  <si>
    <t>210203201R00</t>
  </si>
  <si>
    <t>Svítidla a osvětlovací zařízení svítidlo žárovkové, 1 žárovka, závěsné</t>
  </si>
  <si>
    <t>RTS 18/ I</t>
  </si>
  <si>
    <t>210220321RT1</t>
  </si>
  <si>
    <t>Montáž svorky hromosvodové "Bernard" na potrubí, včetně dodávky svorky a Cu pásku (bez vodiče a připoj. vod.)</t>
  </si>
  <si>
    <t>210800546R00</t>
  </si>
  <si>
    <t xml:space="preserve">Montáž vodiče H07V-U (CY), 4 mm2, uloženého pevně,  </t>
  </si>
  <si>
    <t>210810045R00</t>
  </si>
  <si>
    <t>Montáž kabelu CYKY 750 V, 3 x 1,5 mm2, pevně uloženého</t>
  </si>
  <si>
    <t>210810017R00</t>
  </si>
  <si>
    <t>Montáž kabelu CYKY 750 V, 5 x (4 až 16 mm2), volně uloženého</t>
  </si>
  <si>
    <t>34111098R</t>
  </si>
  <si>
    <t>kabel CYKY; instalační; pro pevné uložení ve vnitřních a venk.prostorách v zemi, betonu; Cu plné holé jádro, tvar jádra RE-kulatý jednodrát; počet a průřez žil 5x4mm2; počet žil 5; teplota použití -30 až 70 °C; max.provoz.teplota při zkratu 160 °C; min.teplota pokládky -5 °C; průřez vodiče 4,0 mm2; samozhášivý; odolnost vůči UV záření; barva pláště černá</t>
  </si>
  <si>
    <t>210810046R00</t>
  </si>
  <si>
    <t>Montáž kabelu CYKY 750 V, 3 x 2,5 mm2, pevně uloženého</t>
  </si>
  <si>
    <t>210810056R00</t>
  </si>
  <si>
    <t>Montáž kabelu CYKY 750 V, 5 x 2,5 mm2, pevně uloženého</t>
  </si>
  <si>
    <t>210950101R00</t>
  </si>
  <si>
    <t xml:space="preserve">Vodiče, šňůry a kabely hliníkové označovací štítek na kabel,  ,  </t>
  </si>
  <si>
    <t>222290001R00</t>
  </si>
  <si>
    <t>Zásuvka 1xRJ45 UTP kat.5e pod omítku</t>
  </si>
  <si>
    <t>222323201R00</t>
  </si>
  <si>
    <t>Zvonek ss./st. 3-24V na úchyt.body</t>
  </si>
  <si>
    <t>222323301R00</t>
  </si>
  <si>
    <t>Domácí telefon digitální, na úchyt.body</t>
  </si>
  <si>
    <t>222325032R00</t>
  </si>
  <si>
    <t>Požární konvenční stropní bodový hlásič na patici</t>
  </si>
  <si>
    <t>220261663RX</t>
  </si>
  <si>
    <t>Zhotovení drážky ve zdivu</t>
  </si>
  <si>
    <t>34111031R</t>
  </si>
  <si>
    <t>kabel CYKY; instalační; pro pevné uložení ve vnitřních a venk.prostorách v zemi, betonu; Cu plné holé jádro, tvar jádra RE-kulatý jednodrát; počet a průřez žil 3x1,5mm2; počet žil 3; teplota použití -30 až 70 °C; max.provoz.teplota při zkratu 160 °C; min.teplota pokládky -5 °C; průřez vodiče 1,5 mm2; samozhášivý; odolnost vůči UV záření; barva pláště černá</t>
  </si>
  <si>
    <t>POL3_0</t>
  </si>
  <si>
    <t>34111032R</t>
  </si>
  <si>
    <t>34111036R</t>
  </si>
  <si>
    <t>kabel CYKY; instalační; pro pevné uložení ve vnitřních a venk.prostorách v zemi, betonu; Cu plné holé jádro, tvar jádra RE-kulatý jednodrát; počet a průřez žil 3x2,5mm2; počet žil 3; teplota použití -30 až 70 °C; max.provoz.teplota při zkratu 160 °C; min.teplota pokládky -5 °C; průřez vodiče 2,5 mm2; samozhášivý; odolnost vůči UV záření; barva pláště černá</t>
  </si>
  <si>
    <t>34111094R</t>
  </si>
  <si>
    <t>kabel CYKY; instalační; pro pevné uložení ve vnitřních a venk.prostorách v zemi, betonu; Cu plné holé jádro, tvar jádra RE-kulatý jednodrát; počet a průřez žil 5x2,5mm2; počet žil 5; teplota použití -30 až 70 °C; max.provoz.teplota při zkratu 160 °C; min.teplota pokládky -5 °C; průřez vodiče 2,5 mm2; samozhášivý; odolnost vůči UV záření; barva pláště černá</t>
  </si>
  <si>
    <t>34140966R</t>
  </si>
  <si>
    <t>vodič CY; silový, propojovací jednožilový; pevné uložení; jádro Cu plné holé; počet žil 1; jmen.průřez jádra 6,00 mm2; vnější průměr 4,8 mm; izolace PVC; tl. izolace min 0,8 mm; odolnost proti šíření plamene</t>
  </si>
  <si>
    <t>34513102R</t>
  </si>
  <si>
    <t>objímka pro žárovku; typ E27 závěsná keramická</t>
  </si>
  <si>
    <t>34535400R</t>
  </si>
  <si>
    <t>strojek pro jednopólový spínač; řazení 1, 1So; 10AX, 250VAC</t>
  </si>
  <si>
    <t>34535435R</t>
  </si>
  <si>
    <t>strojek pro ovládač zapínací se svorkou N; řazení 1/0, 1/0So, 1/0S; 10 A, 250 V AC</t>
  </si>
  <si>
    <t>34535444R</t>
  </si>
  <si>
    <t>strojek pro spínač střídavý; řazení 6, 6So; 10AX, 250VAC</t>
  </si>
  <si>
    <t>34536350R</t>
  </si>
  <si>
    <t>spínač páčkový zapuštěný; trojpólový; IP 20; řazení 3; 16 A, 400 V AC; barva bílá; kompletní spínač</t>
  </si>
  <si>
    <t>34535446R</t>
  </si>
  <si>
    <t>strojek pro spínač křížový; řazení 7, 7So; 10AX, 250VAC</t>
  </si>
  <si>
    <t>34551610R</t>
  </si>
  <si>
    <t>zásuvka jednonásobná s ochr.kolíkem; řazení 2P+PE; 16 A, 250 V AC</t>
  </si>
  <si>
    <t>34551420R</t>
  </si>
  <si>
    <t>zásuvka dvojnásobná s ochrannými kolíky; řazení 2x(2P+PE); 16 A, 250 V AC</t>
  </si>
  <si>
    <t>34551633R</t>
  </si>
  <si>
    <t>zásuvka s ochranným kolíkem, s clonkami, s ochranou před přepětím; řazení 2P+PE; 16 A, 250 V AC; IP 40</t>
  </si>
  <si>
    <t>345711592R</t>
  </si>
  <si>
    <t>trubka ohebná, elektroinstalační; mat. PVC samozhášivé; vnější pr.= 25,0 mm; vnitřní pr.= 18,3 mm; mech.odolnost nízká; mezní hodnota zatížení 320 N/5 cm; teplot.rozsah -5 až 60 °C; stupeň hořlavosti A1-F; použití: pro instalaci na povrch, do omítky nebo pod omítku, pro montáž do dutých zdí, příček a stropů</t>
  </si>
  <si>
    <t>345711593R</t>
  </si>
  <si>
    <t>trubka ohebná, elektroinstalační; mat. PVC samozhášivé; vnější pr.= 32,0 mm; vnitřní pr.= 24,3 mm; mech.odolnost nízká; mezní hodnota zatížení 320 N/5 cm; teplot.rozsah -5 až 60 °C; stupeň hořlavosti A1-F; použití: pro instalaci na povrch, do omítky nebo pod omítku, pro montáž do dutých zdí, příček a stropů</t>
  </si>
  <si>
    <t>3457115961R</t>
  </si>
  <si>
    <t>trubka ohebná, elektroinstalační; mat. PVC samozhášivé; vnější pr.= 20,0 mm; vnitřní pr.= 14,1 mm; mech.odolnost střední; mezní hodnota zatížení 750 N/5 cm; teplot.rozsah -5 až 60 °C; stupeň hořlavosti A1-F; použití: pro instalaci na povrch, do omítky nebo pod omítku, pro montáž do dutých zdí, příček a stropů a betonu, do nebezpečné zóny 2</t>
  </si>
  <si>
    <t>34571511R</t>
  </si>
  <si>
    <t>krabice elektroinstalační pod omítku; přístrojová; mat. PVC samozhášivé; teplot.rozsah -5 až 60 °C; určeno pro rozvody s napětím 400 V a proudem max. 16 A; rozměry-průměr,hloubka pr.73x30 mm</t>
  </si>
  <si>
    <t>371202010R</t>
  </si>
  <si>
    <t>zásuvka datová vodotěsná a prachotěsná RJ45, montáž na omítku, včetně jednoduché krabice</t>
  </si>
  <si>
    <t>371202012R</t>
  </si>
  <si>
    <t>zásuvka datová 1xRJ45, bílá, montáž do instalačních krabic</t>
  </si>
  <si>
    <t>38226869R</t>
  </si>
  <si>
    <t>telefon domácí; vyhotovení nástěnné; vyzváněcí signál elektronický; bílá; počet tlačítek 9</t>
  </si>
  <si>
    <t>742P15OA0</t>
  </si>
  <si>
    <t>OZNAČOVACÍ ŠTÍTEK NA KABEL</t>
  </si>
  <si>
    <t>Agregovaná položka</t>
  </si>
  <si>
    <t>POL2_</t>
  </si>
  <si>
    <t>R-00001</t>
  </si>
  <si>
    <t>Revize elektroinstalace</t>
  </si>
  <si>
    <t>R-00002</t>
  </si>
  <si>
    <t>Rozvaděč RB vč.výzbroje + jistič 25B/3 do ER</t>
  </si>
  <si>
    <t>OS-0001</t>
  </si>
  <si>
    <t>Podružný materiál použitý při realizaci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</si>
</sst>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5]d/m/yyyy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9"/>
      <color rgb="FF000000"/>
      <name val="Tahoma"/>
      <family val="2"/>
      <charset val="238"/>
    </font>
    <font>
      <sz val="8"/>
      <name val="Arial CE"/>
      <family val="2"/>
      <charset val="238"/>
    </font>
    <font>
      <sz val="8"/>
      <color rgb="FF008000"/>
      <name val="Arial CE"/>
      <family val="2"/>
      <charset val="238"/>
    </font>
    <font>
      <sz val="8"/>
      <color rgb="FF0000FF"/>
      <name val="Arial CE"/>
      <family val="2"/>
      <charset val="238"/>
    </font>
    <font>
      <sz val="8"/>
      <color rgb="FFFFFFFF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6E1EE"/>
        <bgColor rgb="FFDBDBDB"/>
      </patternFill>
    </fill>
    <fill>
      <patternFill patternType="solid">
        <fgColor rgb="FF99CCFF"/>
        <bgColor rgb="FFD6E1EE"/>
      </patternFill>
    </fill>
    <fill>
      <patternFill patternType="solid">
        <fgColor rgb="FFDBDBDB"/>
        <bgColor rgb="FFD6E1EE"/>
      </patternFill>
    </fill>
  </fills>
  <borders count="3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808080"/>
      </right>
      <top style="thin">
        <color auto="1"/>
      </top>
      <bottom/>
      <diagonal/>
    </border>
    <border>
      <left style="thin">
        <color rgb="FF808080"/>
      </left>
      <right style="thin">
        <color rgb="FF808080"/>
      </right>
      <top style="thin">
        <color auto="1"/>
      </top>
      <bottom/>
      <diagonal/>
    </border>
    <border>
      <left style="thin">
        <color rgb="FF80808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808080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31">
    <xf numFmtId="0" fontId="0" fillId="0" borderId="0" xfId="0"/>
    <xf numFmtId="0" fontId="0" fillId="0" borderId="8" xfId="0" applyFont="1" applyBorder="1" applyAlignment="1">
      <alignment horizontal="right" indent="1"/>
    </xf>
    <xf numFmtId="0" fontId="0" fillId="0" borderId="7" xfId="0" applyBorder="1" applyAlignment="1">
      <alignment horizontal="right" indent="1"/>
    </xf>
    <xf numFmtId="1" fontId="0" fillId="0" borderId="7" xfId="0" applyNumberFormat="1" applyBorder="1" applyAlignment="1">
      <alignment horizontal="right" indent="1"/>
    </xf>
    <xf numFmtId="0" fontId="2" fillId="4" borderId="7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9" xfId="0" applyFont="1" applyFill="1" applyBorder="1" applyAlignment="1" applyProtection="1">
      <alignment horizontal="left" vertical="center"/>
      <protection locked="0"/>
    </xf>
    <xf numFmtId="49" fontId="2" fillId="0" borderId="7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49" fontId="6" fillId="3" borderId="4" xfId="0" applyNumberFormat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left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" xfId="0" applyFont="1" applyBorder="1"/>
    <xf numFmtId="0" fontId="0" fillId="0" borderId="3" xfId="0" applyBorder="1"/>
    <xf numFmtId="0" fontId="5" fillId="3" borderId="3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164" fontId="3" fillId="0" borderId="0" xfId="0" applyNumberFormat="1" applyFont="1" applyAlignment="1">
      <alignment horizontal="left"/>
    </xf>
    <xf numFmtId="0" fontId="0" fillId="3" borderId="3" xfId="0" applyFill="1" applyBorder="1" applyAlignment="1">
      <alignment horizontal="left" vertical="center" indent="1"/>
    </xf>
    <xf numFmtId="0" fontId="2" fillId="3" borderId="0" xfId="0" applyFont="1" applyFill="1" applyAlignment="1">
      <alignment horizontal="left" vertical="center" wrapText="1"/>
    </xf>
    <xf numFmtId="0" fontId="0" fillId="3" borderId="6" xfId="0" applyFill="1" applyBorder="1" applyAlignment="1">
      <alignment horizontal="left" vertical="center" indent="1"/>
    </xf>
    <xf numFmtId="0" fontId="0" fillId="3" borderId="7" xfId="0" applyFill="1" applyBorder="1" applyAlignment="1">
      <alignment wrapText="1"/>
    </xf>
    <xf numFmtId="0" fontId="2" fillId="3" borderId="7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indent="1"/>
    </xf>
    <xf numFmtId="0" fontId="0" fillId="0" borderId="0" xfId="0" applyFont="1" applyAlignment="1">
      <alignment horizontal="right" vertical="center"/>
    </xf>
    <xf numFmtId="49" fontId="2" fillId="0" borderId="0" xfId="0" applyNumberFormat="1" applyFont="1" applyAlignment="1">
      <alignment horizontal="left" vertical="center"/>
    </xf>
    <xf numFmtId="0" fontId="0" fillId="0" borderId="5" xfId="0" applyBorder="1"/>
    <xf numFmtId="0" fontId="2" fillId="0" borderId="3" xfId="0" applyFont="1" applyBorder="1" applyAlignment="1">
      <alignment horizontal="left" vertical="center" indent="1"/>
    </xf>
    <xf numFmtId="0" fontId="2" fillId="0" borderId="0" xfId="0" applyFont="1" applyAlignment="1">
      <alignment vertical="center" wrapText="1"/>
    </xf>
    <xf numFmtId="0" fontId="2" fillId="0" borderId="6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right" vertical="center" wrapText="1"/>
    </xf>
    <xf numFmtId="49" fontId="2" fillId="0" borderId="7" xfId="0" applyNumberFormat="1" applyFont="1" applyBorder="1" applyAlignment="1">
      <alignment horizontal="left" vertical="center" wrapText="1"/>
    </xf>
    <xf numFmtId="0" fontId="0" fillId="0" borderId="7" xfId="0" applyBorder="1" applyAlignment="1">
      <alignment vertical="center"/>
    </xf>
    <xf numFmtId="0" fontId="2" fillId="0" borderId="7" xfId="0" applyFont="1" applyBorder="1" applyAlignment="1">
      <alignment vertical="center"/>
    </xf>
    <xf numFmtId="0" fontId="0" fillId="0" borderId="8" xfId="0" applyBorder="1"/>
    <xf numFmtId="49" fontId="2" fillId="0" borderId="0" xfId="0" applyNumberFormat="1" applyFont="1" applyAlignment="1">
      <alignment horizontal="left" vertical="center" wrapText="1"/>
    </xf>
    <xf numFmtId="0" fontId="0" fillId="0" borderId="6" xfId="0" applyBorder="1" applyAlignment="1">
      <alignment horizontal="left" indent="1"/>
    </xf>
    <xf numFmtId="49" fontId="0" fillId="0" borderId="7" xfId="0" applyNumberFormat="1" applyFont="1" applyBorder="1" applyAlignment="1">
      <alignment vertical="center" wrapText="1"/>
    </xf>
    <xf numFmtId="0" fontId="0" fillId="0" borderId="7" xfId="0" applyBorder="1"/>
    <xf numFmtId="0" fontId="0" fillId="0" borderId="7" xfId="0" applyBorder="1" applyAlignment="1">
      <alignment horizontal="right"/>
    </xf>
    <xf numFmtId="0" fontId="2" fillId="4" borderId="0" xfId="0" applyFont="1" applyFill="1" applyAlignment="1" applyProtection="1">
      <alignment horizontal="left" vertical="center"/>
      <protection locked="0"/>
    </xf>
    <xf numFmtId="0" fontId="2" fillId="4" borderId="7" xfId="0" applyFont="1" applyFill="1" applyBorder="1" applyAlignment="1" applyProtection="1">
      <alignment horizontal="left" vertical="center" wrapText="1"/>
      <protection locked="0"/>
    </xf>
    <xf numFmtId="0" fontId="0" fillId="0" borderId="7" xfId="0" applyBorder="1" applyAlignment="1">
      <alignment horizontal="right" vertical="center"/>
    </xf>
    <xf numFmtId="0" fontId="0" fillId="0" borderId="10" xfId="0" applyFont="1" applyBorder="1" applyAlignment="1">
      <alignment horizontal="left" vertical="top" indent="1"/>
    </xf>
    <xf numFmtId="0" fontId="0" fillId="0" borderId="9" xfId="0" applyBorder="1" applyAlignment="1">
      <alignment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0" fillId="0" borderId="9" xfId="0" applyBorder="1" applyAlignment="1">
      <alignment horizontal="right" vertical="center"/>
    </xf>
    <xf numFmtId="0" fontId="0" fillId="0" borderId="4" xfId="0" applyBorder="1"/>
    <xf numFmtId="0" fontId="0" fillId="0" borderId="7" xfId="0" applyBorder="1" applyAlignment="1">
      <alignment horizontal="left" wrapText="1"/>
    </xf>
    <xf numFmtId="0" fontId="0" fillId="0" borderId="7" xfId="0" applyBorder="1" applyAlignment="1">
      <alignment wrapText="1"/>
    </xf>
    <xf numFmtId="49" fontId="0" fillId="0" borderId="3" xfId="0" applyNumberFormat="1" applyFont="1" applyBorder="1"/>
    <xf numFmtId="0" fontId="0" fillId="0" borderId="11" xfId="0" applyFont="1" applyBorder="1" applyAlignment="1">
      <alignment horizontal="left" vertical="center" inden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2" fillId="0" borderId="11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left" vertical="center" wrapText="1"/>
    </xf>
    <xf numFmtId="0" fontId="2" fillId="0" borderId="12" xfId="0" applyFont="1" applyBorder="1" applyAlignment="1">
      <alignment wrapText="1"/>
    </xf>
    <xf numFmtId="0" fontId="0" fillId="0" borderId="11" xfId="0" applyFont="1" applyBorder="1" applyAlignment="1">
      <alignment horizontal="left" indent="1"/>
    </xf>
    <xf numFmtId="1" fontId="2" fillId="0" borderId="12" xfId="0" applyNumberFormat="1" applyFont="1" applyBorder="1" applyAlignment="1">
      <alignment horizontal="right" vertical="center" wrapText="1"/>
    </xf>
    <xf numFmtId="0" fontId="0" fillId="0" borderId="12" xfId="0" applyBorder="1" applyAlignment="1">
      <alignment horizontal="left" vertical="center" indent="1"/>
    </xf>
    <xf numFmtId="0" fontId="2" fillId="0" borderId="12" xfId="0" applyFont="1" applyBorder="1" applyAlignment="1">
      <alignment vertical="center"/>
    </xf>
    <xf numFmtId="49" fontId="0" fillId="0" borderId="15" xfId="0" applyNumberFormat="1" applyBorder="1" applyAlignment="1">
      <alignment horizontal="left" vertical="center"/>
    </xf>
    <xf numFmtId="1" fontId="2" fillId="0" borderId="16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left" vertical="center" indent="1"/>
    </xf>
    <xf numFmtId="0" fontId="0" fillId="0" borderId="7" xfId="0" applyBorder="1" applyAlignment="1">
      <alignment horizontal="left" vertical="center" wrapText="1"/>
    </xf>
    <xf numFmtId="1" fontId="2" fillId="0" borderId="17" xfId="0" applyNumberFormat="1" applyFont="1" applyBorder="1" applyAlignment="1">
      <alignment horizontal="right" vertical="center" wrapText="1"/>
    </xf>
    <xf numFmtId="0" fontId="0" fillId="0" borderId="7" xfId="0" applyFont="1" applyBorder="1" applyAlignment="1">
      <alignment horizontal="left" vertical="center" indent="1"/>
    </xf>
    <xf numFmtId="49" fontId="0" fillId="0" borderId="8" xfId="0" applyNumberFormat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0" fontId="9" fillId="3" borderId="18" xfId="0" applyFont="1" applyFill="1" applyBorder="1" applyAlignment="1">
      <alignment horizontal="left" vertical="center" indent="1"/>
    </xf>
    <xf numFmtId="0" fontId="10" fillId="3" borderId="19" xfId="0" applyFont="1" applyFill="1" applyBorder="1" applyAlignment="1">
      <alignment horizontal="left" vertical="center" wrapText="1"/>
    </xf>
    <xf numFmtId="0" fontId="0" fillId="3" borderId="19" xfId="0" applyFill="1" applyBorder="1" applyAlignment="1">
      <alignment horizontal="left" vertical="center" wrapText="1"/>
    </xf>
    <xf numFmtId="4" fontId="9" fillId="3" borderId="19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0" fontId="0" fillId="3" borderId="19" xfId="0" applyFill="1" applyBorder="1" applyAlignment="1">
      <alignment wrapText="1"/>
    </xf>
    <xf numFmtId="0" fontId="0" fillId="3" borderId="19" xfId="0" applyFill="1" applyBorder="1"/>
    <xf numFmtId="49" fontId="2" fillId="3" borderId="20" xfId="0" applyNumberFormat="1" applyFont="1" applyFill="1" applyBorder="1" applyAlignment="1">
      <alignment horizontal="left" vertical="center"/>
    </xf>
    <xf numFmtId="0" fontId="0" fillId="0" borderId="5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0" fillId="0" borderId="0" xfId="0" applyFont="1" applyAlignment="1">
      <alignment horizontal="center" vertical="center"/>
    </xf>
    <xf numFmtId="0" fontId="2" fillId="0" borderId="7" xfId="0" applyFont="1" applyBorder="1" applyAlignment="1">
      <alignment vertical="top"/>
    </xf>
    <xf numFmtId="164" fontId="2" fillId="0" borderId="7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0" xfId="0" applyFont="1" applyAlignment="1">
      <alignment wrapText="1"/>
    </xf>
    <xf numFmtId="0" fontId="2" fillId="0" borderId="5" xfId="0" applyFont="1" applyBorder="1" applyAlignment="1">
      <alignment horizontal="right"/>
    </xf>
    <xf numFmtId="0" fontId="0" fillId="0" borderId="0" xfId="0" applyFont="1" applyAlignment="1">
      <alignment horizontal="center"/>
    </xf>
    <xf numFmtId="0" fontId="0" fillId="0" borderId="21" xfId="0" applyBorder="1"/>
    <xf numFmtId="0" fontId="0" fillId="0" borderId="22" xfId="0" applyBorder="1" applyAlignment="1">
      <alignment wrapText="1"/>
    </xf>
    <xf numFmtId="0" fontId="0" fillId="0" borderId="22" xfId="0" applyBorder="1"/>
    <xf numFmtId="0" fontId="0" fillId="0" borderId="23" xfId="0" applyBorder="1" applyAlignment="1">
      <alignment horizontal="right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4" fontId="0" fillId="0" borderId="24" xfId="0" applyNumberFormat="1" applyFont="1" applyBorder="1"/>
    <xf numFmtId="4" fontId="12" fillId="5" borderId="16" xfId="0" applyNumberFormat="1" applyFont="1" applyFill="1" applyBorder="1" applyAlignment="1">
      <alignment vertical="center"/>
    </xf>
    <xf numFmtId="4" fontId="12" fillId="5" borderId="12" xfId="0" applyNumberFormat="1" applyFont="1" applyFill="1" applyBorder="1" applyAlignment="1">
      <alignment vertical="center" wrapText="1"/>
    </xf>
    <xf numFmtId="4" fontId="13" fillId="5" borderId="13" xfId="0" applyNumberFormat="1" applyFont="1" applyFill="1" applyBorder="1" applyAlignment="1">
      <alignment horizontal="center" vertical="center" wrapText="1" shrinkToFit="1"/>
    </xf>
    <xf numFmtId="4" fontId="12" fillId="5" borderId="16" xfId="0" applyNumberFormat="1" applyFont="1" applyFill="1" applyBorder="1" applyAlignment="1">
      <alignment horizontal="center" vertical="center" wrapText="1" shrinkToFit="1"/>
    </xf>
    <xf numFmtId="4" fontId="12" fillId="5" borderId="13" xfId="0" applyNumberFormat="1" applyFont="1" applyFill="1" applyBorder="1" applyAlignment="1">
      <alignment horizontal="center" vertical="center" wrapText="1" shrinkToFit="1"/>
    </xf>
    <xf numFmtId="3" fontId="12" fillId="5" borderId="13" xfId="0" applyNumberFormat="1" applyFont="1" applyFill="1" applyBorder="1" applyAlignment="1">
      <alignment horizontal="center" vertical="center" wrapText="1"/>
    </xf>
    <xf numFmtId="4" fontId="0" fillId="0" borderId="16" xfId="0" applyNumberFormat="1" applyFont="1" applyBorder="1" applyAlignment="1">
      <alignment vertical="center"/>
    </xf>
    <xf numFmtId="4" fontId="3" fillId="0" borderId="12" xfId="0" applyNumberFormat="1" applyFont="1" applyBorder="1" applyAlignment="1">
      <alignment horizontal="right" vertical="center" wrapText="1" shrinkToFit="1"/>
    </xf>
    <xf numFmtId="4" fontId="3" fillId="0" borderId="12" xfId="0" applyNumberFormat="1" applyFont="1" applyBorder="1" applyAlignment="1">
      <alignment horizontal="right" vertical="center" shrinkToFit="1"/>
    </xf>
    <xf numFmtId="4" fontId="0" fillId="0" borderId="12" xfId="0" applyNumberFormat="1" applyBorder="1" applyAlignment="1">
      <alignment vertical="center" shrinkToFit="1"/>
    </xf>
    <xf numFmtId="4" fontId="0" fillId="0" borderId="13" xfId="0" applyNumberFormat="1" applyBorder="1" applyAlignment="1">
      <alignment vertical="center" shrinkToFit="1"/>
    </xf>
    <xf numFmtId="3" fontId="0" fillId="0" borderId="13" xfId="0" applyNumberFormat="1" applyBorder="1" applyAlignment="1">
      <alignment vertical="center"/>
    </xf>
    <xf numFmtId="4" fontId="10" fillId="0" borderId="16" xfId="0" applyNumberFormat="1" applyFont="1" applyBorder="1" applyAlignment="1">
      <alignment vertical="center"/>
    </xf>
    <xf numFmtId="4" fontId="10" fillId="0" borderId="12" xfId="0" applyNumberFormat="1" applyFont="1" applyBorder="1" applyAlignment="1">
      <alignment vertical="center" wrapText="1" shrinkToFit="1"/>
    </xf>
    <xf numFmtId="4" fontId="10" fillId="0" borderId="12" xfId="0" applyNumberFormat="1" applyFont="1" applyBorder="1" applyAlignment="1">
      <alignment vertical="center" shrinkToFit="1"/>
    </xf>
    <xf numFmtId="4" fontId="10" fillId="0" borderId="13" xfId="0" applyNumberFormat="1" applyFont="1" applyBorder="1" applyAlignment="1">
      <alignment vertical="center" shrinkToFit="1"/>
    </xf>
    <xf numFmtId="3" fontId="10" fillId="0" borderId="13" xfId="0" applyNumberFormat="1" applyFont="1" applyBorder="1" applyAlignment="1">
      <alignment vertical="center"/>
    </xf>
    <xf numFmtId="4" fontId="0" fillId="0" borderId="16" xfId="0" applyNumberFormat="1" applyFont="1" applyBorder="1" applyAlignment="1">
      <alignment horizontal="left" vertical="center"/>
    </xf>
    <xf numFmtId="4" fontId="0" fillId="0" borderId="12" xfId="0" applyNumberFormat="1" applyBorder="1" applyAlignment="1">
      <alignment vertical="center" wrapText="1" shrinkToFit="1"/>
    </xf>
    <xf numFmtId="4" fontId="14" fillId="3" borderId="12" xfId="0" applyNumberFormat="1" applyFont="1" applyFill="1" applyBorder="1" applyAlignment="1">
      <alignment vertical="center" wrapText="1" shrinkToFit="1"/>
    </xf>
    <xf numFmtId="4" fontId="14" fillId="3" borderId="12" xfId="0" applyNumberFormat="1" applyFont="1" applyFill="1" applyBorder="1" applyAlignment="1">
      <alignment vertical="center" shrinkToFit="1"/>
    </xf>
    <xf numFmtId="4" fontId="0" fillId="3" borderId="13" xfId="0" applyNumberFormat="1" applyFill="1" applyBorder="1" applyAlignment="1">
      <alignment vertical="center" shrinkToFit="1"/>
    </xf>
    <xf numFmtId="3" fontId="0" fillId="3" borderId="13" xfId="0" applyNumberFormat="1" applyFill="1" applyBorder="1" applyAlignment="1">
      <alignment vertical="center"/>
    </xf>
    <xf numFmtId="0" fontId="9" fillId="0" borderId="0" xfId="0" applyFont="1"/>
    <xf numFmtId="0" fontId="15" fillId="0" borderId="24" xfId="0" applyFont="1" applyBorder="1" applyAlignment="1">
      <alignment horizontal="center" vertical="center" wrapText="1"/>
    </xf>
    <xf numFmtId="0" fontId="15" fillId="5" borderId="16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0" fontId="15" fillId="5" borderId="13" xfId="0" applyFont="1" applyFill="1" applyBorder="1" applyAlignment="1">
      <alignment horizontal="center" vertical="center" wrapText="1"/>
    </xf>
    <xf numFmtId="0" fontId="3" fillId="0" borderId="24" xfId="0" applyFont="1" applyBorder="1" applyAlignment="1">
      <alignment vertical="center"/>
    </xf>
    <xf numFmtId="49" fontId="3" fillId="0" borderId="16" xfId="0" applyNumberFormat="1" applyFont="1" applyBorder="1" applyAlignment="1">
      <alignment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vertical="center"/>
    </xf>
    <xf numFmtId="3" fontId="3" fillId="0" borderId="13" xfId="0" applyNumberFormat="1" applyFont="1" applyBorder="1" applyAlignment="1">
      <alignment vertical="center"/>
    </xf>
    <xf numFmtId="0" fontId="3" fillId="0" borderId="24" xfId="0" applyFont="1" applyBorder="1"/>
    <xf numFmtId="0" fontId="3" fillId="3" borderId="16" xfId="0" applyFont="1" applyFill="1" applyBorder="1" applyAlignment="1">
      <alignment vertical="center"/>
    </xf>
    <xf numFmtId="0" fontId="3" fillId="3" borderId="16" xfId="0" applyFont="1" applyFill="1" applyBorder="1" applyAlignment="1">
      <alignment vertical="center" wrapText="1"/>
    </xf>
    <xf numFmtId="0" fontId="3" fillId="3" borderId="12" xfId="0" applyFont="1" applyFill="1" applyBorder="1" applyAlignment="1">
      <alignment vertical="center" wrapText="1"/>
    </xf>
    <xf numFmtId="4" fontId="3" fillId="3" borderId="13" xfId="0" applyNumberFormat="1" applyFont="1" applyFill="1" applyBorder="1" applyAlignment="1">
      <alignment horizontal="center" vertical="center"/>
    </xf>
    <xf numFmtId="4" fontId="3" fillId="3" borderId="13" xfId="0" applyNumberFormat="1" applyFont="1" applyFill="1" applyBorder="1" applyAlignment="1">
      <alignment vertical="center"/>
    </xf>
    <xf numFmtId="3" fontId="3" fillId="3" borderId="13" xfId="0" applyNumberFormat="1" applyFont="1" applyFill="1" applyBorder="1" applyAlignment="1">
      <alignment vertical="center"/>
    </xf>
    <xf numFmtId="4" fontId="0" fillId="0" borderId="0" xfId="0" applyNumberFormat="1"/>
    <xf numFmtId="3" fontId="0" fillId="0" borderId="0" xfId="0" applyNumberForma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13" xfId="0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49" fontId="0" fillId="0" borderId="0" xfId="0" applyNumberFormat="1"/>
    <xf numFmtId="0" fontId="1" fillId="0" borderId="13" xfId="0" applyFont="1" applyBorder="1" applyAlignment="1">
      <alignment vertical="center"/>
    </xf>
    <xf numFmtId="0" fontId="1" fillId="3" borderId="13" xfId="0" applyFont="1" applyFill="1" applyBorder="1" applyAlignment="1">
      <alignment vertical="center"/>
    </xf>
    <xf numFmtId="49" fontId="0" fillId="3" borderId="12" xfId="0" applyNumberFormat="1" applyFont="1" applyFill="1" applyBorder="1" applyAlignment="1">
      <alignment vertical="center"/>
    </xf>
    <xf numFmtId="0" fontId="0" fillId="5" borderId="13" xfId="0" applyFont="1" applyFill="1" applyBorder="1"/>
    <xf numFmtId="49" fontId="0" fillId="5" borderId="13" xfId="0" applyNumberFormat="1" applyFont="1" applyFill="1" applyBorder="1"/>
    <xf numFmtId="0" fontId="0" fillId="5" borderId="13" xfId="0" applyFont="1" applyFill="1" applyBorder="1" applyAlignment="1">
      <alignment horizontal="center"/>
    </xf>
    <xf numFmtId="0" fontId="0" fillId="5" borderId="16" xfId="0" applyFont="1" applyFill="1" applyBorder="1"/>
    <xf numFmtId="0" fontId="0" fillId="5" borderId="13" xfId="0" applyFont="1" applyFill="1" applyBorder="1" applyAlignment="1">
      <alignment wrapText="1"/>
    </xf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0" fillId="3" borderId="26" xfId="0" applyFont="1" applyFill="1" applyBorder="1" applyAlignment="1">
      <alignment vertical="top"/>
    </xf>
    <xf numFmtId="49" fontId="10" fillId="3" borderId="9" xfId="0" applyNumberFormat="1" applyFont="1" applyFill="1" applyBorder="1" applyAlignment="1">
      <alignment vertical="top"/>
    </xf>
    <xf numFmtId="49" fontId="10" fillId="3" borderId="9" xfId="0" applyNumberFormat="1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shrinkToFit="1"/>
    </xf>
    <xf numFmtId="165" fontId="10" fillId="3" borderId="9" xfId="0" applyNumberFormat="1" applyFont="1" applyFill="1" applyBorder="1" applyAlignment="1">
      <alignment vertical="top" shrinkToFit="1"/>
    </xf>
    <xf numFmtId="4" fontId="10" fillId="3" borderId="9" xfId="0" applyNumberFormat="1" applyFont="1" applyFill="1" applyBorder="1" applyAlignment="1">
      <alignment vertical="top" shrinkToFit="1"/>
    </xf>
    <xf numFmtId="4" fontId="10" fillId="3" borderId="27" xfId="0" applyNumberFormat="1" applyFont="1" applyFill="1" applyBorder="1" applyAlignment="1">
      <alignment vertical="top" shrinkToFit="1"/>
    </xf>
    <xf numFmtId="4" fontId="10" fillId="3" borderId="0" xfId="0" applyNumberFormat="1" applyFont="1" applyFill="1" applyBorder="1" applyAlignment="1">
      <alignment vertical="top" shrinkToFit="1"/>
    </xf>
    <xf numFmtId="0" fontId="17" fillId="0" borderId="28" xfId="0" applyFont="1" applyBorder="1" applyAlignment="1">
      <alignment vertical="top"/>
    </xf>
    <xf numFmtId="49" fontId="17" fillId="0" borderId="29" xfId="0" applyNumberFormat="1" applyFont="1" applyBorder="1" applyAlignment="1">
      <alignment vertical="top"/>
    </xf>
    <xf numFmtId="49" fontId="17" fillId="0" borderId="29" xfId="0" applyNumberFormat="1" applyFont="1" applyBorder="1" applyAlignment="1">
      <alignment horizontal="left" vertical="top" wrapText="1"/>
    </xf>
    <xf numFmtId="0" fontId="17" fillId="0" borderId="29" xfId="0" applyFont="1" applyBorder="1" applyAlignment="1">
      <alignment horizontal="center" vertical="top" shrinkToFit="1"/>
    </xf>
    <xf numFmtId="165" fontId="17" fillId="0" borderId="29" xfId="0" applyNumberFormat="1" applyFont="1" applyBorder="1" applyAlignment="1">
      <alignment vertical="top" shrinkToFit="1"/>
    </xf>
    <xf numFmtId="4" fontId="17" fillId="4" borderId="29" xfId="0" applyNumberFormat="1" applyFont="1" applyFill="1" applyBorder="1" applyAlignment="1" applyProtection="1">
      <alignment vertical="top" shrinkToFit="1"/>
      <protection locked="0"/>
    </xf>
    <xf numFmtId="4" fontId="17" fillId="0" borderId="29" xfId="0" applyNumberFormat="1" applyFont="1" applyBorder="1" applyAlignment="1">
      <alignment vertical="top" shrinkToFit="1"/>
    </xf>
    <xf numFmtId="4" fontId="17" fillId="0" borderId="3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0" fontId="17" fillId="0" borderId="0" xfId="0" applyFont="1"/>
    <xf numFmtId="0" fontId="17" fillId="0" borderId="31" xfId="0" applyFont="1" applyBorder="1" applyAlignment="1">
      <alignment vertical="top"/>
    </xf>
    <xf numFmtId="49" fontId="17" fillId="0" borderId="32" xfId="0" applyNumberFormat="1" applyFont="1" applyBorder="1" applyAlignment="1">
      <alignment vertical="top"/>
    </xf>
    <xf numFmtId="49" fontId="17" fillId="0" borderId="32" xfId="0" applyNumberFormat="1" applyFont="1" applyBorder="1" applyAlignment="1">
      <alignment horizontal="left" vertical="top" wrapText="1"/>
    </xf>
    <xf numFmtId="0" fontId="17" fillId="0" borderId="32" xfId="0" applyFont="1" applyBorder="1" applyAlignment="1">
      <alignment horizontal="center" vertical="top" shrinkToFit="1"/>
    </xf>
    <xf numFmtId="165" fontId="17" fillId="0" borderId="32" xfId="0" applyNumberFormat="1" applyFont="1" applyBorder="1" applyAlignment="1">
      <alignment vertical="top" shrinkToFit="1"/>
    </xf>
    <xf numFmtId="4" fontId="17" fillId="4" borderId="32" xfId="0" applyNumberFormat="1" applyFont="1" applyFill="1" applyBorder="1" applyAlignment="1" applyProtection="1">
      <alignment vertical="top" shrinkToFit="1"/>
      <protection locked="0"/>
    </xf>
    <xf numFmtId="4" fontId="17" fillId="0" borderId="32" xfId="0" applyNumberFormat="1" applyFont="1" applyBorder="1" applyAlignment="1">
      <alignment vertical="top" shrinkToFit="1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0" fontId="10" fillId="3" borderId="16" xfId="0" applyFont="1" applyFill="1" applyBorder="1" applyAlignment="1">
      <alignment vertical="top"/>
    </xf>
    <xf numFmtId="49" fontId="10" fillId="3" borderId="12" xfId="0" applyNumberFormat="1" applyFont="1" applyFill="1" applyBorder="1" applyAlignment="1">
      <alignment vertical="top"/>
    </xf>
    <xf numFmtId="49" fontId="10" fillId="3" borderId="12" xfId="0" applyNumberFormat="1" applyFont="1" applyFill="1" applyBorder="1" applyAlignment="1">
      <alignment horizontal="left" vertical="top" wrapText="1"/>
    </xf>
    <xf numFmtId="0" fontId="10" fillId="3" borderId="12" xfId="0" applyFont="1" applyFill="1" applyBorder="1" applyAlignment="1">
      <alignment horizontal="center" vertical="top"/>
    </xf>
    <xf numFmtId="0" fontId="10" fillId="3" borderId="12" xfId="0" applyFont="1" applyFill="1" applyBorder="1" applyAlignment="1">
      <alignment vertical="top"/>
    </xf>
    <xf numFmtId="4" fontId="10" fillId="3" borderId="25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wrapText="1"/>
    </xf>
    <xf numFmtId="4" fontId="17" fillId="0" borderId="33" xfId="0" applyNumberFormat="1" applyFont="1" applyBorder="1" applyAlignment="1">
      <alignment vertical="top" shrinkToFit="1"/>
    </xf>
    <xf numFmtId="165" fontId="19" fillId="0" borderId="0" xfId="0" applyNumberFormat="1" applyFont="1" applyBorder="1" applyAlignment="1">
      <alignment horizontal="left" vertical="top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0" fontId="20" fillId="0" borderId="0" xfId="0" applyFont="1" applyAlignment="1">
      <alignment wrapText="1"/>
    </xf>
    <xf numFmtId="4" fontId="7" fillId="0" borderId="13" xfId="0" applyNumberFormat="1" applyFont="1" applyBorder="1" applyAlignment="1">
      <alignment horizontal="right" vertical="center" indent="1"/>
    </xf>
    <xf numFmtId="4" fontId="7" fillId="0" borderId="14" xfId="0" applyNumberFormat="1" applyFont="1" applyBorder="1" applyAlignment="1">
      <alignment horizontal="right" vertical="center" indent="1"/>
    </xf>
    <xf numFmtId="4" fontId="8" fillId="0" borderId="13" xfId="0" applyNumberFormat="1" applyFont="1" applyBorder="1" applyAlignment="1">
      <alignment horizontal="right" vertical="center" indent="1"/>
    </xf>
    <xf numFmtId="4" fontId="8" fillId="0" borderId="14" xfId="0" applyNumberFormat="1" applyFont="1" applyBorder="1" applyAlignment="1">
      <alignment horizontal="right" vertical="center" indent="1"/>
    </xf>
    <xf numFmtId="4" fontId="8" fillId="0" borderId="16" xfId="0" applyNumberFormat="1" applyFont="1" applyBorder="1" applyAlignment="1">
      <alignment vertical="center"/>
    </xf>
    <xf numFmtId="4" fontId="8" fillId="0" borderId="16" xfId="0" applyNumberFormat="1" applyFont="1" applyBorder="1" applyAlignment="1">
      <alignment horizontal="right" vertical="center"/>
    </xf>
    <xf numFmtId="4" fontId="8" fillId="0" borderId="17" xfId="0" applyNumberFormat="1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right" vertical="center"/>
    </xf>
    <xf numFmtId="4" fontId="11" fillId="3" borderId="19" xfId="0" applyNumberFormat="1" applyFont="1" applyFill="1" applyBorder="1" applyAlignment="1">
      <alignment horizontal="righ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wrapText="1"/>
    </xf>
    <xf numFmtId="4" fontId="0" fillId="0" borderId="12" xfId="0" applyNumberFormat="1" applyBorder="1" applyAlignment="1">
      <alignment vertical="center" wrapText="1"/>
    </xf>
    <xf numFmtId="4" fontId="10" fillId="0" borderId="12" xfId="0" applyNumberFormat="1" applyFont="1" applyBorder="1" applyAlignment="1">
      <alignment vertical="center" wrapText="1"/>
    </xf>
    <xf numFmtId="4" fontId="0" fillId="3" borderId="16" xfId="0" applyNumberFormat="1" applyFont="1" applyFill="1" applyBorder="1" applyAlignment="1">
      <alignment vertical="center"/>
    </xf>
    <xf numFmtId="49" fontId="3" fillId="0" borderId="16" xfId="0" applyNumberFormat="1" applyFont="1" applyBorder="1" applyAlignment="1">
      <alignment vertical="center" wrapText="1"/>
    </xf>
    <xf numFmtId="0" fontId="6" fillId="0" borderId="0" xfId="0" applyFont="1" applyBorder="1" applyAlignment="1">
      <alignment horizontal="center" vertical="top"/>
    </xf>
    <xf numFmtId="49" fontId="0" fillId="0" borderId="25" xfId="0" applyNumberFormat="1" applyBorder="1" applyAlignment="1">
      <alignment vertical="center" shrinkToFit="1"/>
    </xf>
    <xf numFmtId="0" fontId="9" fillId="0" borderId="0" xfId="0" applyFont="1" applyBorder="1" applyAlignment="1">
      <alignment horizontal="center"/>
    </xf>
    <xf numFmtId="49" fontId="0" fillId="0" borderId="25" xfId="0" applyNumberFormat="1" applyFont="1" applyBorder="1" applyAlignment="1">
      <alignment vertical="center"/>
    </xf>
    <xf numFmtId="49" fontId="0" fillId="3" borderId="25" xfId="0" applyNumberFormat="1" applyFont="1" applyFill="1" applyBorder="1" applyAlignment="1">
      <alignment vertical="center"/>
    </xf>
    <xf numFmtId="0" fontId="18" fillId="0" borderId="9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BDBD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E1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6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1036" name="_x0000_t202" hidden="1">
          <a:extLst>
            <a:ext uri="{FF2B5EF4-FFF2-40B4-BE49-F238E27FC236}">
              <a16:creationId xmlns:a16="http://schemas.microsoft.com/office/drawing/2014/main" id="{A0809F26-8E70-4E10-A36B-6CBAE7D82F8C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1034" name="_x0000_t202" hidden="1">
          <a:extLst>
            <a:ext uri="{FF2B5EF4-FFF2-40B4-BE49-F238E27FC236}">
              <a16:creationId xmlns:a16="http://schemas.microsoft.com/office/drawing/2014/main" id="{8CC8762B-8637-44AF-BA75-9CD01373E2E9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1032" name="_x0000_t202" hidden="1">
          <a:extLst>
            <a:ext uri="{FF2B5EF4-FFF2-40B4-BE49-F238E27FC236}">
              <a16:creationId xmlns:a16="http://schemas.microsoft.com/office/drawing/2014/main" id="{D86116AD-CE8A-4690-9396-0EB21CA61DB8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1030" name="_x0000_t202" hidden="1">
          <a:extLst>
            <a:ext uri="{FF2B5EF4-FFF2-40B4-BE49-F238E27FC236}">
              <a16:creationId xmlns:a16="http://schemas.microsoft.com/office/drawing/2014/main" id="{24D05419-0383-4291-A06C-92C7630FD043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1028" name="_x0000_t202" hidden="1">
          <a:extLst>
            <a:ext uri="{FF2B5EF4-FFF2-40B4-BE49-F238E27FC236}">
              <a16:creationId xmlns:a16="http://schemas.microsoft.com/office/drawing/2014/main" id="{98CFDA3F-F72F-4DA0-8A96-F09F20FDE112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1026" name="_x0000_t202" hidden="1">
          <a:extLst>
            <a:ext uri="{FF2B5EF4-FFF2-40B4-BE49-F238E27FC236}">
              <a16:creationId xmlns:a16="http://schemas.microsoft.com/office/drawing/2014/main" id="{3F95F925-BAC4-4271-9BB5-4AC26D8CE52F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zoomScaleNormal="100" workbookViewId="0">
      <selection activeCell="A2" sqref="A2"/>
    </sheetView>
  </sheetViews>
  <sheetFormatPr defaultColWidth="8.7109375" defaultRowHeight="12.75" x14ac:dyDescent="0.2"/>
  <sheetData>
    <row r="1" spans="1:7" x14ac:dyDescent="0.2">
      <c r="A1" s="15" t="s">
        <v>0</v>
      </c>
    </row>
    <row r="2" spans="1:7" ht="57.75" customHeight="1" x14ac:dyDescent="0.2">
      <c r="A2" s="14" t="s">
        <v>1</v>
      </c>
      <c r="B2" s="14"/>
      <c r="C2" s="14"/>
      <c r="D2" s="14"/>
      <c r="E2" s="14"/>
      <c r="F2" s="14"/>
      <c r="G2" s="14"/>
    </row>
  </sheetData>
  <sheetProtection algorithmName="SHA-512" hashValue="8ZEWnRmBmyZ34uBuom8BEpm4X7xyST+FePUGhpNsScTLva+aBBXcjEZj9CHH2h6rJ6rr2IHGkr9eUmI45vxzRA==" saltValue="Gqvwsh7aC4+Cgf0JlDr7+g==" spinCount="100000" sheet="1"/>
  <mergeCells count="1">
    <mergeCell ref="A2:G2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H1076"/>
  <sheetViews>
    <sheetView tabSelected="1" zoomScaleNormal="100" workbookViewId="0">
      <pane ySplit="7" topLeftCell="A8" activePane="bottomLeft" state="frozen"/>
      <selection activeCell="D11" sqref="D11:G11"/>
      <selection pane="bottomLeft" activeCell="D11" sqref="D11:G11"/>
    </sheetView>
  </sheetViews>
  <sheetFormatPr defaultColWidth="8.7109375" defaultRowHeight="12.75" outlineLevelRow="1" x14ac:dyDescent="0.2"/>
  <cols>
    <col min="1" max="1" width="3.42578125" customWidth="1"/>
    <col min="2" max="2" width="12.7109375" style="156" customWidth="1"/>
    <col min="3" max="3" width="63.28515625" style="15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11.5703125" hidden="1" customWidth="1"/>
    <col min="18" max="18" width="6.85546875" customWidth="1"/>
    <col min="20" max="20" width="8.42578125" customWidth="1"/>
    <col min="21" max="24" width="11.5703125" hidden="1" customWidth="1"/>
    <col min="29" max="29" width="11.5703125" hidden="1" customWidth="1"/>
    <col min="31" max="41" width="11.5703125" hidden="1" customWidth="1"/>
    <col min="53" max="53" width="98.7109375" customWidth="1"/>
  </cols>
  <sheetData>
    <row r="1" spans="1:60" ht="15.75" customHeight="1" x14ac:dyDescent="0.25">
      <c r="A1" s="225" t="s">
        <v>137</v>
      </c>
      <c r="B1" s="225"/>
      <c r="C1" s="225"/>
      <c r="D1" s="225"/>
      <c r="E1" s="225"/>
      <c r="F1" s="225"/>
      <c r="G1" s="225"/>
      <c r="AG1" t="s">
        <v>138</v>
      </c>
    </row>
    <row r="2" spans="1:60" ht="25.15" customHeight="1" x14ac:dyDescent="0.2">
      <c r="A2" s="157" t="s">
        <v>134</v>
      </c>
      <c r="B2" s="152" t="s">
        <v>5</v>
      </c>
      <c r="C2" s="226" t="s">
        <v>58</v>
      </c>
      <c r="D2" s="226"/>
      <c r="E2" s="226"/>
      <c r="F2" s="226"/>
      <c r="G2" s="226"/>
      <c r="AG2" t="s">
        <v>139</v>
      </c>
    </row>
    <row r="3" spans="1:60" ht="25.15" customHeight="1" x14ac:dyDescent="0.2">
      <c r="A3" s="157" t="s">
        <v>135</v>
      </c>
      <c r="B3" s="152" t="s">
        <v>57</v>
      </c>
      <c r="C3" s="226" t="s">
        <v>58</v>
      </c>
      <c r="D3" s="226"/>
      <c r="E3" s="226"/>
      <c r="F3" s="226"/>
      <c r="G3" s="226"/>
      <c r="AC3" s="156" t="s">
        <v>139</v>
      </c>
      <c r="AG3" t="s">
        <v>140</v>
      </c>
    </row>
    <row r="4" spans="1:60" ht="25.15" customHeight="1" x14ac:dyDescent="0.2">
      <c r="A4" s="158" t="s">
        <v>136</v>
      </c>
      <c r="B4" s="159" t="s">
        <v>70</v>
      </c>
      <c r="C4" s="227" t="s">
        <v>71</v>
      </c>
      <c r="D4" s="227"/>
      <c r="E4" s="227"/>
      <c r="F4" s="227"/>
      <c r="G4" s="227"/>
      <c r="AG4" t="s">
        <v>141</v>
      </c>
    </row>
    <row r="5" spans="1:60" x14ac:dyDescent="0.2">
      <c r="D5" s="97"/>
    </row>
    <row r="6" spans="1:60" ht="38.25" x14ac:dyDescent="0.2">
      <c r="A6" s="160" t="s">
        <v>142</v>
      </c>
      <c r="B6" s="161" t="s">
        <v>143</v>
      </c>
      <c r="C6" s="161" t="s">
        <v>144</v>
      </c>
      <c r="D6" s="162" t="s">
        <v>145</v>
      </c>
      <c r="E6" s="160" t="s">
        <v>146</v>
      </c>
      <c r="F6" s="163" t="s">
        <v>147</v>
      </c>
      <c r="G6" s="160" t="s">
        <v>27</v>
      </c>
      <c r="H6" s="164" t="s">
        <v>148</v>
      </c>
      <c r="I6" s="164" t="s">
        <v>149</v>
      </c>
      <c r="J6" s="164" t="s">
        <v>150</v>
      </c>
      <c r="K6" s="164" t="s">
        <v>151</v>
      </c>
      <c r="L6" s="164" t="s">
        <v>152</v>
      </c>
      <c r="M6" s="164" t="s">
        <v>153</v>
      </c>
      <c r="N6" s="164" t="s">
        <v>154</v>
      </c>
      <c r="O6" s="164" t="s">
        <v>155</v>
      </c>
      <c r="P6" s="164" t="s">
        <v>156</v>
      </c>
      <c r="Q6" s="164" t="s">
        <v>157</v>
      </c>
      <c r="R6" s="164" t="s">
        <v>158</v>
      </c>
      <c r="S6" s="164" t="s">
        <v>159</v>
      </c>
      <c r="T6" s="164" t="s">
        <v>160</v>
      </c>
      <c r="U6" s="164" t="s">
        <v>161</v>
      </c>
      <c r="V6" s="164" t="s">
        <v>162</v>
      </c>
      <c r="W6" s="164" t="s">
        <v>163</v>
      </c>
      <c r="X6" s="164" t="s">
        <v>164</v>
      </c>
    </row>
    <row r="7" spans="1:60" hidden="1" x14ac:dyDescent="0.2">
      <c r="A7" s="149"/>
      <c r="B7" s="153"/>
      <c r="C7" s="153"/>
      <c r="D7" s="155"/>
      <c r="E7" s="165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</row>
    <row r="8" spans="1:60" x14ac:dyDescent="0.2">
      <c r="A8" s="167" t="s">
        <v>165</v>
      </c>
      <c r="B8" s="168" t="s">
        <v>89</v>
      </c>
      <c r="C8" s="169" t="s">
        <v>90</v>
      </c>
      <c r="D8" s="170"/>
      <c r="E8" s="171"/>
      <c r="F8" s="172"/>
      <c r="G8" s="172">
        <f>SUMIF(AG9:AG9,"&lt;&gt;NOR",G9:G9)</f>
        <v>0</v>
      </c>
      <c r="H8" s="172"/>
      <c r="I8" s="172">
        <f>SUM(I9:I9)</f>
        <v>0</v>
      </c>
      <c r="J8" s="172"/>
      <c r="K8" s="172">
        <f>SUM(K9:K9)</f>
        <v>1000</v>
      </c>
      <c r="L8" s="172"/>
      <c r="M8" s="172">
        <f>SUM(M9:M9)</f>
        <v>0</v>
      </c>
      <c r="N8" s="172"/>
      <c r="O8" s="172">
        <f>SUM(O9:O9)</f>
        <v>0</v>
      </c>
      <c r="P8" s="172"/>
      <c r="Q8" s="172">
        <f>SUM(Q9:Q9)</f>
        <v>0</v>
      </c>
      <c r="R8" s="172"/>
      <c r="S8" s="172"/>
      <c r="T8" s="173"/>
      <c r="U8" s="174"/>
      <c r="V8" s="174">
        <f>SUM(V9:V9)</f>
        <v>0</v>
      </c>
      <c r="W8" s="174"/>
      <c r="X8" s="174"/>
      <c r="AG8" t="s">
        <v>166</v>
      </c>
    </row>
    <row r="9" spans="1:60" outlineLevel="1" x14ac:dyDescent="0.2">
      <c r="A9" s="175">
        <v>1</v>
      </c>
      <c r="B9" s="176" t="s">
        <v>600</v>
      </c>
      <c r="C9" s="177" t="s">
        <v>601</v>
      </c>
      <c r="D9" s="178" t="s">
        <v>274</v>
      </c>
      <c r="E9" s="179">
        <v>1</v>
      </c>
      <c r="F9" s="180"/>
      <c r="G9" s="181">
        <f>ROUND(E9*F9,2)</f>
        <v>0</v>
      </c>
      <c r="H9" s="180">
        <v>0</v>
      </c>
      <c r="I9" s="181">
        <f>ROUND(E9*H9,2)</f>
        <v>0</v>
      </c>
      <c r="J9" s="180">
        <v>1000</v>
      </c>
      <c r="K9" s="181">
        <f>ROUND(E9*J9,2)</f>
        <v>1000</v>
      </c>
      <c r="L9" s="181">
        <v>15</v>
      </c>
      <c r="M9" s="181">
        <f>G9*(1+L9/100)</f>
        <v>0</v>
      </c>
      <c r="N9" s="181">
        <v>0</v>
      </c>
      <c r="O9" s="181">
        <f>ROUND(E9*N9,2)</f>
        <v>0</v>
      </c>
      <c r="P9" s="181">
        <v>0</v>
      </c>
      <c r="Q9" s="181">
        <f>ROUND(E9*P9,2)</f>
        <v>0</v>
      </c>
      <c r="R9" s="181"/>
      <c r="S9" s="181" t="s">
        <v>183</v>
      </c>
      <c r="T9" s="182" t="s">
        <v>171</v>
      </c>
      <c r="U9" s="183">
        <v>0</v>
      </c>
      <c r="V9" s="183">
        <f>ROUND(E9*U9,2)</f>
        <v>0</v>
      </c>
      <c r="W9" s="183"/>
      <c r="X9" s="183" t="s">
        <v>184</v>
      </c>
      <c r="Y9" s="184"/>
      <c r="Z9" s="184"/>
      <c r="AA9" s="184"/>
      <c r="AB9" s="184"/>
      <c r="AC9" s="184"/>
      <c r="AD9" s="184"/>
      <c r="AE9" s="184"/>
      <c r="AF9" s="184"/>
      <c r="AG9" s="184" t="s">
        <v>602</v>
      </c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  <c r="AY9" s="184"/>
      <c r="AZ9" s="184"/>
      <c r="BA9" s="184"/>
      <c r="BB9" s="184"/>
      <c r="BC9" s="184"/>
      <c r="BD9" s="184"/>
      <c r="BE9" s="184"/>
      <c r="BF9" s="184"/>
      <c r="BG9" s="184"/>
      <c r="BH9" s="184"/>
    </row>
    <row r="10" spans="1:60" x14ac:dyDescent="0.2">
      <c r="A10" s="167" t="s">
        <v>165</v>
      </c>
      <c r="B10" s="168" t="s">
        <v>124</v>
      </c>
      <c r="C10" s="169" t="s">
        <v>125</v>
      </c>
      <c r="D10" s="170"/>
      <c r="E10" s="171"/>
      <c r="F10" s="172"/>
      <c r="G10" s="172">
        <f>SUMIF(AG11:AG11,"&lt;&gt;NOR",G11:G11)</f>
        <v>0</v>
      </c>
      <c r="H10" s="172"/>
      <c r="I10" s="172">
        <f>SUM(I11:I11)</f>
        <v>0</v>
      </c>
      <c r="J10" s="172"/>
      <c r="K10" s="172">
        <f>SUM(K11:K11)</f>
        <v>374</v>
      </c>
      <c r="L10" s="172"/>
      <c r="M10" s="172">
        <f>SUM(M11:M11)</f>
        <v>0</v>
      </c>
      <c r="N10" s="172"/>
      <c r="O10" s="172">
        <f>SUM(O11:O11)</f>
        <v>0</v>
      </c>
      <c r="P10" s="172"/>
      <c r="Q10" s="172">
        <f>SUM(Q11:Q11)</f>
        <v>0</v>
      </c>
      <c r="R10" s="172"/>
      <c r="S10" s="172"/>
      <c r="T10" s="173"/>
      <c r="U10" s="174"/>
      <c r="V10" s="174">
        <f>SUM(V11:V11)</f>
        <v>0</v>
      </c>
      <c r="W10" s="174"/>
      <c r="X10" s="174"/>
      <c r="AG10" t="s">
        <v>166</v>
      </c>
    </row>
    <row r="11" spans="1:60" outlineLevel="1" x14ac:dyDescent="0.2">
      <c r="A11" s="175">
        <v>2</v>
      </c>
      <c r="B11" s="176" t="s">
        <v>603</v>
      </c>
      <c r="C11" s="177" t="s">
        <v>604</v>
      </c>
      <c r="D11" s="178" t="s">
        <v>280</v>
      </c>
      <c r="E11" s="179">
        <v>22</v>
      </c>
      <c r="F11" s="180"/>
      <c r="G11" s="181">
        <f>ROUND(E11*F11,2)</f>
        <v>0</v>
      </c>
      <c r="H11" s="180">
        <v>0</v>
      </c>
      <c r="I11" s="181">
        <f>ROUND(E11*H11,2)</f>
        <v>0</v>
      </c>
      <c r="J11" s="180">
        <v>17</v>
      </c>
      <c r="K11" s="181">
        <f>ROUND(E11*J11,2)</f>
        <v>374</v>
      </c>
      <c r="L11" s="181">
        <v>15</v>
      </c>
      <c r="M11" s="181">
        <f>G11*(1+L11/100)</f>
        <v>0</v>
      </c>
      <c r="N11" s="181">
        <v>0</v>
      </c>
      <c r="O11" s="181">
        <f>ROUND(E11*N11,2)</f>
        <v>0</v>
      </c>
      <c r="P11" s="181">
        <v>0</v>
      </c>
      <c r="Q11" s="181">
        <f>ROUND(E11*P11,2)</f>
        <v>0</v>
      </c>
      <c r="R11" s="181"/>
      <c r="S11" s="181" t="s">
        <v>183</v>
      </c>
      <c r="T11" s="182" t="s">
        <v>171</v>
      </c>
      <c r="U11" s="183">
        <v>0</v>
      </c>
      <c r="V11" s="183">
        <f>ROUND(E11*U11,2)</f>
        <v>0</v>
      </c>
      <c r="W11" s="183"/>
      <c r="X11" s="183" t="s">
        <v>184</v>
      </c>
      <c r="Y11" s="184"/>
      <c r="Z11" s="184"/>
      <c r="AA11" s="184"/>
      <c r="AB11" s="184"/>
      <c r="AC11" s="184"/>
      <c r="AD11" s="184"/>
      <c r="AE11" s="184"/>
      <c r="AF11" s="184"/>
      <c r="AG11" s="184" t="s">
        <v>602</v>
      </c>
      <c r="AH11" s="184"/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4"/>
      <c r="BF11" s="184"/>
      <c r="BG11" s="184"/>
      <c r="BH11" s="184"/>
    </row>
    <row r="12" spans="1:60" x14ac:dyDescent="0.2">
      <c r="A12" s="167" t="s">
        <v>165</v>
      </c>
      <c r="B12" s="168" t="s">
        <v>120</v>
      </c>
      <c r="C12" s="169" t="s">
        <v>121</v>
      </c>
      <c r="D12" s="170"/>
      <c r="E12" s="171"/>
      <c r="F12" s="172"/>
      <c r="G12" s="172">
        <f>SUMIF(AG13:AG32,"&lt;&gt;NOR",G13:G32)</f>
        <v>0</v>
      </c>
      <c r="H12" s="172"/>
      <c r="I12" s="172">
        <f>SUM(I13:I32)</f>
        <v>51</v>
      </c>
      <c r="J12" s="172"/>
      <c r="K12" s="172">
        <f>SUM(K13:K32)</f>
        <v>42942.880000000005</v>
      </c>
      <c r="L12" s="172"/>
      <c r="M12" s="172">
        <f>SUM(M13:M32)</f>
        <v>0</v>
      </c>
      <c r="N12" s="172"/>
      <c r="O12" s="172">
        <f>SUM(O13:O32)</f>
        <v>0</v>
      </c>
      <c r="P12" s="172"/>
      <c r="Q12" s="172">
        <f>SUM(Q13:Q32)</f>
        <v>0</v>
      </c>
      <c r="R12" s="172"/>
      <c r="S12" s="172"/>
      <c r="T12" s="173"/>
      <c r="U12" s="174"/>
      <c r="V12" s="174">
        <f>SUM(V13:V32)</f>
        <v>80.84</v>
      </c>
      <c r="W12" s="174"/>
      <c r="X12" s="174"/>
      <c r="AG12" t="s">
        <v>166</v>
      </c>
    </row>
    <row r="13" spans="1:60" outlineLevel="1" x14ac:dyDescent="0.2">
      <c r="A13" s="175">
        <v>3</v>
      </c>
      <c r="B13" s="176" t="s">
        <v>605</v>
      </c>
      <c r="C13" s="177" t="s">
        <v>606</v>
      </c>
      <c r="D13" s="178" t="s">
        <v>221</v>
      </c>
      <c r="E13" s="179">
        <v>35</v>
      </c>
      <c r="F13" s="180"/>
      <c r="G13" s="181">
        <f t="shared" ref="G13:G26" si="0">ROUND(E13*F13,2)</f>
        <v>0</v>
      </c>
      <c r="H13" s="180">
        <v>0</v>
      </c>
      <c r="I13" s="181">
        <f t="shared" ref="I13:I26" si="1">ROUND(E13*H13,2)</f>
        <v>0</v>
      </c>
      <c r="J13" s="180">
        <v>125</v>
      </c>
      <c r="K13" s="181">
        <f t="shared" ref="K13:K26" si="2">ROUND(E13*J13,2)</f>
        <v>4375</v>
      </c>
      <c r="L13" s="181">
        <v>15</v>
      </c>
      <c r="M13" s="181">
        <f t="shared" ref="M13:M26" si="3">G13*(1+L13/100)</f>
        <v>0</v>
      </c>
      <c r="N13" s="181">
        <v>0</v>
      </c>
      <c r="O13" s="181">
        <f t="shared" ref="O13:O26" si="4">ROUND(E13*N13,2)</f>
        <v>0</v>
      </c>
      <c r="P13" s="181">
        <v>0</v>
      </c>
      <c r="Q13" s="181">
        <f t="shared" ref="Q13:Q26" si="5">ROUND(E13*P13,2)</f>
        <v>0</v>
      </c>
      <c r="R13" s="181"/>
      <c r="S13" s="181" t="s">
        <v>183</v>
      </c>
      <c r="T13" s="182" t="s">
        <v>171</v>
      </c>
      <c r="U13" s="183">
        <v>0</v>
      </c>
      <c r="V13" s="183">
        <f t="shared" ref="V13:V26" si="6">ROUND(E13*U13,2)</f>
        <v>0</v>
      </c>
      <c r="W13" s="183"/>
      <c r="X13" s="183" t="s">
        <v>184</v>
      </c>
      <c r="Y13" s="184"/>
      <c r="Z13" s="184"/>
      <c r="AA13" s="184"/>
      <c r="AB13" s="184"/>
      <c r="AC13" s="184"/>
      <c r="AD13" s="184"/>
      <c r="AE13" s="184"/>
      <c r="AF13" s="184"/>
      <c r="AG13" s="184" t="s">
        <v>602</v>
      </c>
      <c r="AH13" s="184"/>
      <c r="AI13" s="184"/>
      <c r="AJ13" s="184"/>
      <c r="AK13" s="184"/>
      <c r="AL13" s="184"/>
      <c r="AM13" s="184"/>
      <c r="AN13" s="184"/>
      <c r="AO13" s="184"/>
      <c r="AP13" s="184"/>
      <c r="AQ13" s="184"/>
      <c r="AR13" s="184"/>
      <c r="AS13" s="184"/>
      <c r="AT13" s="184"/>
      <c r="AU13" s="184"/>
      <c r="AV13" s="184"/>
      <c r="AW13" s="184"/>
      <c r="AX13" s="184"/>
      <c r="AY13" s="184"/>
      <c r="AZ13" s="184"/>
      <c r="BA13" s="184"/>
      <c r="BB13" s="184"/>
      <c r="BC13" s="184"/>
      <c r="BD13" s="184"/>
      <c r="BE13" s="184"/>
      <c r="BF13" s="184"/>
      <c r="BG13" s="184"/>
      <c r="BH13" s="184"/>
    </row>
    <row r="14" spans="1:60" outlineLevel="1" x14ac:dyDescent="0.2">
      <c r="A14" s="175">
        <v>4</v>
      </c>
      <c r="B14" s="176" t="s">
        <v>607</v>
      </c>
      <c r="C14" s="177" t="s">
        <v>608</v>
      </c>
      <c r="D14" s="178" t="s">
        <v>280</v>
      </c>
      <c r="E14" s="179">
        <v>22</v>
      </c>
      <c r="F14" s="180"/>
      <c r="G14" s="181">
        <f t="shared" si="0"/>
        <v>0</v>
      </c>
      <c r="H14" s="180">
        <v>0</v>
      </c>
      <c r="I14" s="181">
        <f t="shared" si="1"/>
        <v>0</v>
      </c>
      <c r="J14" s="180">
        <v>38</v>
      </c>
      <c r="K14" s="181">
        <f t="shared" si="2"/>
        <v>836</v>
      </c>
      <c r="L14" s="181">
        <v>15</v>
      </c>
      <c r="M14" s="181">
        <f t="shared" si="3"/>
        <v>0</v>
      </c>
      <c r="N14" s="181">
        <v>0</v>
      </c>
      <c r="O14" s="181">
        <f t="shared" si="4"/>
        <v>0</v>
      </c>
      <c r="P14" s="181">
        <v>0</v>
      </c>
      <c r="Q14" s="181">
        <f t="shared" si="5"/>
        <v>0</v>
      </c>
      <c r="R14" s="181" t="s">
        <v>120</v>
      </c>
      <c r="S14" s="181" t="s">
        <v>170</v>
      </c>
      <c r="T14" s="182" t="s">
        <v>171</v>
      </c>
      <c r="U14" s="183">
        <v>8.0170000000000005E-2</v>
      </c>
      <c r="V14" s="183">
        <f t="shared" si="6"/>
        <v>1.76</v>
      </c>
      <c r="W14" s="183"/>
      <c r="X14" s="183" t="s">
        <v>184</v>
      </c>
      <c r="Y14" s="184"/>
      <c r="Z14" s="184"/>
      <c r="AA14" s="184"/>
      <c r="AB14" s="184"/>
      <c r="AC14" s="184"/>
      <c r="AD14" s="184"/>
      <c r="AE14" s="184"/>
      <c r="AF14" s="184"/>
      <c r="AG14" s="184" t="s">
        <v>436</v>
      </c>
      <c r="AH14" s="184"/>
      <c r="AI14" s="184"/>
      <c r="AJ14" s="184"/>
      <c r="AK14" s="184"/>
      <c r="AL14" s="184"/>
      <c r="AM14" s="184"/>
      <c r="AN14" s="184"/>
      <c r="AO14" s="184"/>
      <c r="AP14" s="184"/>
      <c r="AQ14" s="184"/>
      <c r="AR14" s="184"/>
      <c r="AS14" s="184"/>
      <c r="AT14" s="184"/>
      <c r="AU14" s="184"/>
      <c r="AV14" s="184"/>
      <c r="AW14" s="184"/>
      <c r="AX14" s="184"/>
      <c r="AY14" s="184"/>
      <c r="AZ14" s="184"/>
      <c r="BA14" s="184"/>
      <c r="BB14" s="184"/>
      <c r="BC14" s="184"/>
      <c r="BD14" s="184"/>
      <c r="BE14" s="184"/>
      <c r="BF14" s="184"/>
      <c r="BG14" s="184"/>
      <c r="BH14" s="184"/>
    </row>
    <row r="15" spans="1:60" outlineLevel="1" x14ac:dyDescent="0.2">
      <c r="A15" s="175">
        <v>5</v>
      </c>
      <c r="B15" s="176" t="s">
        <v>609</v>
      </c>
      <c r="C15" s="177" t="s">
        <v>610</v>
      </c>
      <c r="D15" s="178" t="s">
        <v>280</v>
      </c>
      <c r="E15" s="179">
        <v>20</v>
      </c>
      <c r="F15" s="180"/>
      <c r="G15" s="181">
        <f t="shared" si="0"/>
        <v>0</v>
      </c>
      <c r="H15" s="180">
        <v>0</v>
      </c>
      <c r="I15" s="181">
        <f t="shared" si="1"/>
        <v>0</v>
      </c>
      <c r="J15" s="180">
        <v>41.1</v>
      </c>
      <c r="K15" s="181">
        <f t="shared" si="2"/>
        <v>822</v>
      </c>
      <c r="L15" s="181">
        <v>15</v>
      </c>
      <c r="M15" s="181">
        <f t="shared" si="3"/>
        <v>0</v>
      </c>
      <c r="N15" s="181">
        <v>0</v>
      </c>
      <c r="O15" s="181">
        <f t="shared" si="4"/>
        <v>0</v>
      </c>
      <c r="P15" s="181">
        <v>0</v>
      </c>
      <c r="Q15" s="181">
        <f t="shared" si="5"/>
        <v>0</v>
      </c>
      <c r="R15" s="181" t="s">
        <v>120</v>
      </c>
      <c r="S15" s="181" t="s">
        <v>170</v>
      </c>
      <c r="T15" s="182" t="s">
        <v>171</v>
      </c>
      <c r="U15" s="183">
        <v>8.6499999999999994E-2</v>
      </c>
      <c r="V15" s="183">
        <f t="shared" si="6"/>
        <v>1.73</v>
      </c>
      <c r="W15" s="183"/>
      <c r="X15" s="183" t="s">
        <v>184</v>
      </c>
      <c r="Y15" s="184"/>
      <c r="Z15" s="184"/>
      <c r="AA15" s="184"/>
      <c r="AB15" s="184"/>
      <c r="AC15" s="184"/>
      <c r="AD15" s="184"/>
      <c r="AE15" s="184"/>
      <c r="AF15" s="184"/>
      <c r="AG15" s="184" t="s">
        <v>436</v>
      </c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  <c r="AW15" s="184"/>
      <c r="AX15" s="184"/>
      <c r="AY15" s="184"/>
      <c r="AZ15" s="184"/>
      <c r="BA15" s="184"/>
      <c r="BB15" s="184"/>
      <c r="BC15" s="184"/>
      <c r="BD15" s="184"/>
      <c r="BE15" s="184"/>
      <c r="BF15" s="184"/>
      <c r="BG15" s="184"/>
      <c r="BH15" s="184"/>
    </row>
    <row r="16" spans="1:60" ht="22.5" outlineLevel="1" x14ac:dyDescent="0.2">
      <c r="A16" s="175">
        <v>6</v>
      </c>
      <c r="B16" s="176" t="s">
        <v>611</v>
      </c>
      <c r="C16" s="177" t="s">
        <v>612</v>
      </c>
      <c r="D16" s="178" t="s">
        <v>221</v>
      </c>
      <c r="E16" s="179">
        <v>65</v>
      </c>
      <c r="F16" s="180"/>
      <c r="G16" s="181">
        <f t="shared" si="0"/>
        <v>0</v>
      </c>
      <c r="H16" s="180">
        <v>0</v>
      </c>
      <c r="I16" s="181">
        <f t="shared" si="1"/>
        <v>0</v>
      </c>
      <c r="J16" s="180">
        <v>175.5</v>
      </c>
      <c r="K16" s="181">
        <f t="shared" si="2"/>
        <v>11407.5</v>
      </c>
      <c r="L16" s="181">
        <v>15</v>
      </c>
      <c r="M16" s="181">
        <f t="shared" si="3"/>
        <v>0</v>
      </c>
      <c r="N16" s="181">
        <v>0</v>
      </c>
      <c r="O16" s="181">
        <f t="shared" si="4"/>
        <v>0</v>
      </c>
      <c r="P16" s="181">
        <v>0</v>
      </c>
      <c r="Q16" s="181">
        <f t="shared" si="5"/>
        <v>0</v>
      </c>
      <c r="R16" s="181" t="s">
        <v>120</v>
      </c>
      <c r="S16" s="181" t="s">
        <v>170</v>
      </c>
      <c r="T16" s="182" t="s">
        <v>171</v>
      </c>
      <c r="U16" s="183">
        <v>0.37</v>
      </c>
      <c r="V16" s="183">
        <f t="shared" si="6"/>
        <v>24.05</v>
      </c>
      <c r="W16" s="183"/>
      <c r="X16" s="183" t="s">
        <v>184</v>
      </c>
      <c r="Y16" s="184"/>
      <c r="Z16" s="184"/>
      <c r="AA16" s="184"/>
      <c r="AB16" s="184"/>
      <c r="AC16" s="184"/>
      <c r="AD16" s="184"/>
      <c r="AE16" s="184"/>
      <c r="AF16" s="184"/>
      <c r="AG16" s="184" t="s">
        <v>436</v>
      </c>
      <c r="AH16" s="184"/>
      <c r="AI16" s="184"/>
      <c r="AJ16" s="184"/>
      <c r="AK16" s="184"/>
      <c r="AL16" s="184"/>
      <c r="AM16" s="184"/>
      <c r="AN16" s="184"/>
      <c r="AO16" s="184"/>
      <c r="AP16" s="184"/>
      <c r="AQ16" s="184"/>
      <c r="AR16" s="184"/>
      <c r="AS16" s="184"/>
      <c r="AT16" s="184"/>
      <c r="AU16" s="184"/>
      <c r="AV16" s="184"/>
      <c r="AW16" s="184"/>
      <c r="AX16" s="184"/>
      <c r="AY16" s="184"/>
      <c r="AZ16" s="184"/>
      <c r="BA16" s="184"/>
      <c r="BB16" s="184"/>
      <c r="BC16" s="184"/>
      <c r="BD16" s="184"/>
      <c r="BE16" s="184"/>
      <c r="BF16" s="184"/>
      <c r="BG16" s="184"/>
      <c r="BH16" s="184"/>
    </row>
    <row r="17" spans="1:60" outlineLevel="1" x14ac:dyDescent="0.2">
      <c r="A17" s="175">
        <v>7</v>
      </c>
      <c r="B17" s="176" t="s">
        <v>613</v>
      </c>
      <c r="C17" s="177" t="s">
        <v>614</v>
      </c>
      <c r="D17" s="178" t="s">
        <v>190</v>
      </c>
      <c r="E17" s="179">
        <v>0.5</v>
      </c>
      <c r="F17" s="180"/>
      <c r="G17" s="181">
        <f t="shared" si="0"/>
        <v>0</v>
      </c>
      <c r="H17" s="180">
        <v>0</v>
      </c>
      <c r="I17" s="181">
        <f t="shared" si="1"/>
        <v>0</v>
      </c>
      <c r="J17" s="180">
        <v>11710</v>
      </c>
      <c r="K17" s="181">
        <f t="shared" si="2"/>
        <v>5855</v>
      </c>
      <c r="L17" s="181">
        <v>15</v>
      </c>
      <c r="M17" s="181">
        <f t="shared" si="3"/>
        <v>0</v>
      </c>
      <c r="N17" s="181">
        <v>0</v>
      </c>
      <c r="O17" s="181">
        <f t="shared" si="4"/>
        <v>0</v>
      </c>
      <c r="P17" s="181">
        <v>0</v>
      </c>
      <c r="Q17" s="181">
        <f t="shared" si="5"/>
        <v>0</v>
      </c>
      <c r="R17" s="181" t="s">
        <v>120</v>
      </c>
      <c r="S17" s="181" t="s">
        <v>170</v>
      </c>
      <c r="T17" s="182" t="s">
        <v>171</v>
      </c>
      <c r="U17" s="183">
        <v>24.6675</v>
      </c>
      <c r="V17" s="183">
        <f t="shared" si="6"/>
        <v>12.33</v>
      </c>
      <c r="W17" s="183"/>
      <c r="X17" s="183" t="s">
        <v>184</v>
      </c>
      <c r="Y17" s="184"/>
      <c r="Z17" s="184"/>
      <c r="AA17" s="184"/>
      <c r="AB17" s="184"/>
      <c r="AC17" s="184"/>
      <c r="AD17" s="184"/>
      <c r="AE17" s="184"/>
      <c r="AF17" s="184"/>
      <c r="AG17" s="184" t="s">
        <v>436</v>
      </c>
      <c r="AH17" s="184"/>
      <c r="AI17" s="184"/>
      <c r="AJ17" s="184"/>
      <c r="AK17" s="184"/>
      <c r="AL17" s="184"/>
      <c r="AM17" s="184"/>
      <c r="AN17" s="184"/>
      <c r="AO17" s="184"/>
      <c r="AP17" s="184"/>
      <c r="AQ17" s="184"/>
      <c r="AR17" s="184"/>
      <c r="AS17" s="184"/>
      <c r="AT17" s="184"/>
      <c r="AU17" s="184"/>
      <c r="AV17" s="184"/>
      <c r="AW17" s="184"/>
      <c r="AX17" s="184"/>
      <c r="AY17" s="184"/>
      <c r="AZ17" s="184"/>
      <c r="BA17" s="184"/>
      <c r="BB17" s="184"/>
      <c r="BC17" s="184"/>
      <c r="BD17" s="184"/>
      <c r="BE17" s="184"/>
      <c r="BF17" s="184"/>
      <c r="BG17" s="184"/>
      <c r="BH17" s="184"/>
    </row>
    <row r="18" spans="1:60" ht="22.5" outlineLevel="1" x14ac:dyDescent="0.2">
      <c r="A18" s="175">
        <v>8</v>
      </c>
      <c r="B18" s="176" t="s">
        <v>615</v>
      </c>
      <c r="C18" s="177" t="s">
        <v>616</v>
      </c>
      <c r="D18" s="178" t="s">
        <v>221</v>
      </c>
      <c r="E18" s="179">
        <v>15</v>
      </c>
      <c r="F18" s="180"/>
      <c r="G18" s="181">
        <f t="shared" si="0"/>
        <v>0</v>
      </c>
      <c r="H18" s="180">
        <v>0</v>
      </c>
      <c r="I18" s="181">
        <f t="shared" si="1"/>
        <v>0</v>
      </c>
      <c r="J18" s="180">
        <v>115</v>
      </c>
      <c r="K18" s="181">
        <f t="shared" si="2"/>
        <v>1725</v>
      </c>
      <c r="L18" s="181">
        <v>15</v>
      </c>
      <c r="M18" s="181">
        <f t="shared" si="3"/>
        <v>0</v>
      </c>
      <c r="N18" s="181">
        <v>0</v>
      </c>
      <c r="O18" s="181">
        <f t="shared" si="4"/>
        <v>0</v>
      </c>
      <c r="P18" s="181">
        <v>0</v>
      </c>
      <c r="Q18" s="181">
        <f t="shared" si="5"/>
        <v>0</v>
      </c>
      <c r="R18" s="181" t="s">
        <v>120</v>
      </c>
      <c r="S18" s="181" t="s">
        <v>170</v>
      </c>
      <c r="T18" s="182" t="s">
        <v>171</v>
      </c>
      <c r="U18" s="183">
        <v>0.24232999999999999</v>
      </c>
      <c r="V18" s="183">
        <f t="shared" si="6"/>
        <v>3.63</v>
      </c>
      <c r="W18" s="183"/>
      <c r="X18" s="183" t="s">
        <v>184</v>
      </c>
      <c r="Y18" s="184"/>
      <c r="Z18" s="184"/>
      <c r="AA18" s="184"/>
      <c r="AB18" s="184"/>
      <c r="AC18" s="184"/>
      <c r="AD18" s="184"/>
      <c r="AE18" s="184"/>
      <c r="AF18" s="184"/>
      <c r="AG18" s="184" t="s">
        <v>436</v>
      </c>
      <c r="AH18" s="184"/>
      <c r="AI18" s="184"/>
      <c r="AJ18" s="184"/>
      <c r="AK18" s="184"/>
      <c r="AL18" s="184"/>
      <c r="AM18" s="184"/>
      <c r="AN18" s="184"/>
      <c r="AO18" s="184"/>
      <c r="AP18" s="184"/>
      <c r="AQ18" s="184"/>
      <c r="AR18" s="184"/>
      <c r="AS18" s="184"/>
      <c r="AT18" s="184"/>
      <c r="AU18" s="184"/>
      <c r="AV18" s="184"/>
      <c r="AW18" s="184"/>
      <c r="AX18" s="184"/>
      <c r="AY18" s="184"/>
      <c r="AZ18" s="184"/>
      <c r="BA18" s="184"/>
      <c r="BB18" s="184"/>
      <c r="BC18" s="184"/>
      <c r="BD18" s="184"/>
      <c r="BE18" s="184"/>
      <c r="BF18" s="184"/>
      <c r="BG18" s="184"/>
      <c r="BH18" s="184"/>
    </row>
    <row r="19" spans="1:60" ht="22.5" outlineLevel="1" x14ac:dyDescent="0.2">
      <c r="A19" s="175">
        <v>9</v>
      </c>
      <c r="B19" s="176" t="s">
        <v>617</v>
      </c>
      <c r="C19" s="177" t="s">
        <v>618</v>
      </c>
      <c r="D19" s="178" t="s">
        <v>221</v>
      </c>
      <c r="E19" s="179">
        <v>8</v>
      </c>
      <c r="F19" s="180"/>
      <c r="G19" s="181">
        <f t="shared" si="0"/>
        <v>0</v>
      </c>
      <c r="H19" s="180">
        <v>0</v>
      </c>
      <c r="I19" s="181">
        <f t="shared" si="1"/>
        <v>0</v>
      </c>
      <c r="J19" s="180">
        <v>70</v>
      </c>
      <c r="K19" s="181">
        <f t="shared" si="2"/>
        <v>560</v>
      </c>
      <c r="L19" s="181">
        <v>15</v>
      </c>
      <c r="M19" s="181">
        <f t="shared" si="3"/>
        <v>0</v>
      </c>
      <c r="N19" s="181">
        <v>0</v>
      </c>
      <c r="O19" s="181">
        <f t="shared" si="4"/>
        <v>0</v>
      </c>
      <c r="P19" s="181">
        <v>0</v>
      </c>
      <c r="Q19" s="181">
        <f t="shared" si="5"/>
        <v>0</v>
      </c>
      <c r="R19" s="181" t="s">
        <v>120</v>
      </c>
      <c r="S19" s="181" t="s">
        <v>170</v>
      </c>
      <c r="T19" s="182" t="s">
        <v>171</v>
      </c>
      <c r="U19" s="183">
        <v>0.14749999999999999</v>
      </c>
      <c r="V19" s="183">
        <f t="shared" si="6"/>
        <v>1.18</v>
      </c>
      <c r="W19" s="183"/>
      <c r="X19" s="183" t="s">
        <v>184</v>
      </c>
      <c r="Y19" s="184"/>
      <c r="Z19" s="184"/>
      <c r="AA19" s="184"/>
      <c r="AB19" s="184"/>
      <c r="AC19" s="184"/>
      <c r="AD19" s="184"/>
      <c r="AE19" s="184"/>
      <c r="AF19" s="184"/>
      <c r="AG19" s="184" t="s">
        <v>436</v>
      </c>
      <c r="AH19" s="184"/>
      <c r="AI19" s="184"/>
      <c r="AJ19" s="184"/>
      <c r="AK19" s="184"/>
      <c r="AL19" s="184"/>
      <c r="AM19" s="184"/>
      <c r="AN19" s="184"/>
      <c r="AO19" s="184"/>
      <c r="AP19" s="184"/>
      <c r="AQ19" s="184"/>
      <c r="AR19" s="184"/>
      <c r="AS19" s="184"/>
      <c r="AT19" s="184"/>
      <c r="AU19" s="184"/>
      <c r="AV19" s="184"/>
      <c r="AW19" s="184"/>
      <c r="AX19" s="184"/>
      <c r="AY19" s="184"/>
      <c r="AZ19" s="184"/>
      <c r="BA19" s="184"/>
      <c r="BB19" s="184"/>
      <c r="BC19" s="184"/>
      <c r="BD19" s="184"/>
      <c r="BE19" s="184"/>
      <c r="BF19" s="184"/>
      <c r="BG19" s="184"/>
      <c r="BH19" s="184"/>
    </row>
    <row r="20" spans="1:60" ht="22.5" outlineLevel="1" x14ac:dyDescent="0.2">
      <c r="A20" s="175">
        <v>10</v>
      </c>
      <c r="B20" s="176" t="s">
        <v>619</v>
      </c>
      <c r="C20" s="177" t="s">
        <v>620</v>
      </c>
      <c r="D20" s="178" t="s">
        <v>221</v>
      </c>
      <c r="E20" s="179">
        <v>6</v>
      </c>
      <c r="F20" s="180"/>
      <c r="G20" s="181">
        <f t="shared" si="0"/>
        <v>0</v>
      </c>
      <c r="H20" s="180">
        <v>0</v>
      </c>
      <c r="I20" s="181">
        <f t="shared" si="1"/>
        <v>0</v>
      </c>
      <c r="J20" s="180">
        <v>80</v>
      </c>
      <c r="K20" s="181">
        <f t="shared" si="2"/>
        <v>480</v>
      </c>
      <c r="L20" s="181">
        <v>15</v>
      </c>
      <c r="M20" s="181">
        <f t="shared" si="3"/>
        <v>0</v>
      </c>
      <c r="N20" s="181">
        <v>0</v>
      </c>
      <c r="O20" s="181">
        <f t="shared" si="4"/>
        <v>0</v>
      </c>
      <c r="P20" s="181">
        <v>0</v>
      </c>
      <c r="Q20" s="181">
        <f t="shared" si="5"/>
        <v>0</v>
      </c>
      <c r="R20" s="181" t="s">
        <v>120</v>
      </c>
      <c r="S20" s="181" t="s">
        <v>170</v>
      </c>
      <c r="T20" s="182" t="s">
        <v>171</v>
      </c>
      <c r="U20" s="183">
        <v>0.16866999999999999</v>
      </c>
      <c r="V20" s="183">
        <f t="shared" si="6"/>
        <v>1.01</v>
      </c>
      <c r="W20" s="183"/>
      <c r="X20" s="183" t="s">
        <v>184</v>
      </c>
      <c r="Y20" s="184"/>
      <c r="Z20" s="184"/>
      <c r="AA20" s="184"/>
      <c r="AB20" s="184"/>
      <c r="AC20" s="184"/>
      <c r="AD20" s="184"/>
      <c r="AE20" s="184"/>
      <c r="AF20" s="184"/>
      <c r="AG20" s="184" t="s">
        <v>436</v>
      </c>
      <c r="AH20" s="184"/>
      <c r="AI20" s="184"/>
      <c r="AJ20" s="184"/>
      <c r="AK20" s="184"/>
      <c r="AL20" s="184"/>
      <c r="AM20" s="184"/>
      <c r="AN20" s="184"/>
      <c r="AO20" s="184"/>
      <c r="AP20" s="184"/>
      <c r="AQ20" s="184"/>
      <c r="AR20" s="184"/>
      <c r="AS20" s="184"/>
      <c r="AT20" s="184"/>
      <c r="AU20" s="184"/>
      <c r="AV20" s="184"/>
      <c r="AW20" s="184"/>
      <c r="AX20" s="184"/>
      <c r="AY20" s="184"/>
      <c r="AZ20" s="184"/>
      <c r="BA20" s="184"/>
      <c r="BB20" s="184"/>
      <c r="BC20" s="184"/>
      <c r="BD20" s="184"/>
      <c r="BE20" s="184"/>
      <c r="BF20" s="184"/>
      <c r="BG20" s="184"/>
      <c r="BH20" s="184"/>
    </row>
    <row r="21" spans="1:60" outlineLevel="1" x14ac:dyDescent="0.2">
      <c r="A21" s="175">
        <v>11</v>
      </c>
      <c r="B21" s="176" t="s">
        <v>621</v>
      </c>
      <c r="C21" s="177" t="s">
        <v>622</v>
      </c>
      <c r="D21" s="178" t="s">
        <v>221</v>
      </c>
      <c r="E21" s="179">
        <v>2</v>
      </c>
      <c r="F21" s="180"/>
      <c r="G21" s="181">
        <f t="shared" si="0"/>
        <v>0</v>
      </c>
      <c r="H21" s="180">
        <v>0</v>
      </c>
      <c r="I21" s="181">
        <f t="shared" si="1"/>
        <v>0</v>
      </c>
      <c r="J21" s="180">
        <v>90</v>
      </c>
      <c r="K21" s="181">
        <f t="shared" si="2"/>
        <v>180</v>
      </c>
      <c r="L21" s="181">
        <v>15</v>
      </c>
      <c r="M21" s="181">
        <f t="shared" si="3"/>
        <v>0</v>
      </c>
      <c r="N21" s="181">
        <v>0</v>
      </c>
      <c r="O21" s="181">
        <f t="shared" si="4"/>
        <v>0</v>
      </c>
      <c r="P21" s="181">
        <v>0</v>
      </c>
      <c r="Q21" s="181">
        <f t="shared" si="5"/>
        <v>0</v>
      </c>
      <c r="R21" s="181" t="s">
        <v>120</v>
      </c>
      <c r="S21" s="181" t="s">
        <v>170</v>
      </c>
      <c r="T21" s="182" t="s">
        <v>171</v>
      </c>
      <c r="U21" s="183">
        <v>0.18967000000000001</v>
      </c>
      <c r="V21" s="183">
        <f t="shared" si="6"/>
        <v>0.38</v>
      </c>
      <c r="W21" s="183"/>
      <c r="X21" s="183" t="s">
        <v>184</v>
      </c>
      <c r="Y21" s="184"/>
      <c r="Z21" s="184"/>
      <c r="AA21" s="184"/>
      <c r="AB21" s="184"/>
      <c r="AC21" s="184"/>
      <c r="AD21" s="184"/>
      <c r="AE21" s="184"/>
      <c r="AF21" s="184"/>
      <c r="AG21" s="184" t="s">
        <v>436</v>
      </c>
      <c r="AH21" s="184"/>
      <c r="AI21" s="184"/>
      <c r="AJ21" s="184"/>
      <c r="AK21" s="184"/>
      <c r="AL21" s="184"/>
      <c r="AM21" s="184"/>
      <c r="AN21" s="184"/>
      <c r="AO21" s="184"/>
      <c r="AP21" s="184"/>
      <c r="AQ21" s="184"/>
      <c r="AR21" s="184"/>
      <c r="AS21" s="184"/>
      <c r="AT21" s="184"/>
      <c r="AU21" s="184"/>
      <c r="AV21" s="184"/>
      <c r="AW21" s="184"/>
      <c r="AX21" s="184"/>
      <c r="AY21" s="184"/>
      <c r="AZ21" s="184"/>
      <c r="BA21" s="184"/>
      <c r="BB21" s="184"/>
      <c r="BC21" s="184"/>
      <c r="BD21" s="184"/>
      <c r="BE21" s="184"/>
      <c r="BF21" s="184"/>
      <c r="BG21" s="184"/>
      <c r="BH21" s="184"/>
    </row>
    <row r="22" spans="1:60" ht="22.5" outlineLevel="1" x14ac:dyDescent="0.2">
      <c r="A22" s="175">
        <v>12</v>
      </c>
      <c r="B22" s="176" t="s">
        <v>623</v>
      </c>
      <c r="C22" s="177" t="s">
        <v>624</v>
      </c>
      <c r="D22" s="178" t="s">
        <v>221</v>
      </c>
      <c r="E22" s="179">
        <v>1</v>
      </c>
      <c r="F22" s="180"/>
      <c r="G22" s="181">
        <f t="shared" si="0"/>
        <v>0</v>
      </c>
      <c r="H22" s="180">
        <v>0</v>
      </c>
      <c r="I22" s="181">
        <f t="shared" si="1"/>
        <v>0</v>
      </c>
      <c r="J22" s="180">
        <v>56.88</v>
      </c>
      <c r="K22" s="181">
        <f t="shared" si="2"/>
        <v>56.88</v>
      </c>
      <c r="L22" s="181">
        <v>15</v>
      </c>
      <c r="M22" s="181">
        <f t="shared" si="3"/>
        <v>0</v>
      </c>
      <c r="N22" s="181">
        <v>0</v>
      </c>
      <c r="O22" s="181">
        <f t="shared" si="4"/>
        <v>0</v>
      </c>
      <c r="P22" s="181">
        <v>0</v>
      </c>
      <c r="Q22" s="181">
        <f t="shared" si="5"/>
        <v>0</v>
      </c>
      <c r="R22" s="181" t="s">
        <v>120</v>
      </c>
      <c r="S22" s="181" t="s">
        <v>170</v>
      </c>
      <c r="T22" s="182" t="s">
        <v>171</v>
      </c>
      <c r="U22" s="183">
        <v>0.16866999999999999</v>
      </c>
      <c r="V22" s="183">
        <f t="shared" si="6"/>
        <v>0.17</v>
      </c>
      <c r="W22" s="183"/>
      <c r="X22" s="183" t="s">
        <v>184</v>
      </c>
      <c r="Y22" s="184"/>
      <c r="Z22" s="184"/>
      <c r="AA22" s="184"/>
      <c r="AB22" s="184"/>
      <c r="AC22" s="184"/>
      <c r="AD22" s="184"/>
      <c r="AE22" s="184"/>
      <c r="AF22" s="184"/>
      <c r="AG22" s="184" t="s">
        <v>185</v>
      </c>
      <c r="AH22" s="184"/>
      <c r="AI22" s="184"/>
      <c r="AJ22" s="184"/>
      <c r="AK22" s="184"/>
      <c r="AL22" s="184"/>
      <c r="AM22" s="184"/>
      <c r="AN22" s="184"/>
      <c r="AO22" s="184"/>
      <c r="AP22" s="184"/>
      <c r="AQ22" s="184"/>
      <c r="AR22" s="184"/>
      <c r="AS22" s="184"/>
      <c r="AT22" s="184"/>
      <c r="AU22" s="184"/>
      <c r="AV22" s="184"/>
      <c r="AW22" s="184"/>
      <c r="AX22" s="184"/>
      <c r="AY22" s="184"/>
      <c r="AZ22" s="184"/>
      <c r="BA22" s="184"/>
      <c r="BB22" s="184"/>
      <c r="BC22" s="184"/>
      <c r="BD22" s="184"/>
      <c r="BE22" s="184"/>
      <c r="BF22" s="184"/>
      <c r="BG22" s="184"/>
      <c r="BH22" s="184"/>
    </row>
    <row r="23" spans="1:60" outlineLevel="1" x14ac:dyDescent="0.2">
      <c r="A23" s="175">
        <v>13</v>
      </c>
      <c r="B23" s="176" t="s">
        <v>625</v>
      </c>
      <c r="C23" s="177" t="s">
        <v>626</v>
      </c>
      <c r="D23" s="178" t="s">
        <v>221</v>
      </c>
      <c r="E23" s="179">
        <v>8</v>
      </c>
      <c r="F23" s="180"/>
      <c r="G23" s="181">
        <f t="shared" si="0"/>
        <v>0</v>
      </c>
      <c r="H23" s="180">
        <v>0</v>
      </c>
      <c r="I23" s="181">
        <f t="shared" si="1"/>
        <v>0</v>
      </c>
      <c r="J23" s="180">
        <v>123.5</v>
      </c>
      <c r="K23" s="181">
        <f t="shared" si="2"/>
        <v>988</v>
      </c>
      <c r="L23" s="181">
        <v>15</v>
      </c>
      <c r="M23" s="181">
        <f t="shared" si="3"/>
        <v>0</v>
      </c>
      <c r="N23" s="181">
        <v>0</v>
      </c>
      <c r="O23" s="181">
        <f t="shared" si="4"/>
        <v>0</v>
      </c>
      <c r="P23" s="181">
        <v>0</v>
      </c>
      <c r="Q23" s="181">
        <f t="shared" si="5"/>
        <v>0</v>
      </c>
      <c r="R23" s="181" t="s">
        <v>120</v>
      </c>
      <c r="S23" s="181" t="s">
        <v>170</v>
      </c>
      <c r="T23" s="182" t="s">
        <v>171</v>
      </c>
      <c r="U23" s="183">
        <v>0.26</v>
      </c>
      <c r="V23" s="183">
        <f t="shared" si="6"/>
        <v>2.08</v>
      </c>
      <c r="W23" s="183"/>
      <c r="X23" s="183" t="s">
        <v>184</v>
      </c>
      <c r="Y23" s="184"/>
      <c r="Z23" s="184"/>
      <c r="AA23" s="184"/>
      <c r="AB23" s="184"/>
      <c r="AC23" s="184"/>
      <c r="AD23" s="184"/>
      <c r="AE23" s="184"/>
      <c r="AF23" s="184"/>
      <c r="AG23" s="184" t="s">
        <v>436</v>
      </c>
      <c r="AH23" s="184"/>
      <c r="AI23" s="184"/>
      <c r="AJ23" s="184"/>
      <c r="AK23" s="184"/>
      <c r="AL23" s="184"/>
      <c r="AM23" s="184"/>
      <c r="AN23" s="184"/>
      <c r="AO23" s="184"/>
      <c r="AP23" s="184"/>
      <c r="AQ23" s="184"/>
      <c r="AR23" s="184"/>
      <c r="AS23" s="184"/>
      <c r="AT23" s="184"/>
      <c r="AU23" s="184"/>
      <c r="AV23" s="184"/>
      <c r="AW23" s="184"/>
      <c r="AX23" s="184"/>
      <c r="AY23" s="184"/>
      <c r="AZ23" s="184"/>
      <c r="BA23" s="184"/>
      <c r="BB23" s="184"/>
      <c r="BC23" s="184"/>
      <c r="BD23" s="184"/>
      <c r="BE23" s="184"/>
      <c r="BF23" s="184"/>
      <c r="BG23" s="184"/>
      <c r="BH23" s="184"/>
    </row>
    <row r="24" spans="1:60" ht="22.5" outlineLevel="1" x14ac:dyDescent="0.2">
      <c r="A24" s="175">
        <v>14</v>
      </c>
      <c r="B24" s="176" t="s">
        <v>627</v>
      </c>
      <c r="C24" s="177" t="s">
        <v>628</v>
      </c>
      <c r="D24" s="178" t="s">
        <v>221</v>
      </c>
      <c r="E24" s="179">
        <v>4</v>
      </c>
      <c r="F24" s="180"/>
      <c r="G24" s="181">
        <f t="shared" si="0"/>
        <v>0</v>
      </c>
      <c r="H24" s="180">
        <v>0</v>
      </c>
      <c r="I24" s="181">
        <f t="shared" si="1"/>
        <v>0</v>
      </c>
      <c r="J24" s="180">
        <v>350</v>
      </c>
      <c r="K24" s="181">
        <f t="shared" si="2"/>
        <v>1400</v>
      </c>
      <c r="L24" s="181">
        <v>15</v>
      </c>
      <c r="M24" s="181">
        <f t="shared" si="3"/>
        <v>0</v>
      </c>
      <c r="N24" s="181">
        <v>0</v>
      </c>
      <c r="O24" s="181">
        <f t="shared" si="4"/>
        <v>0</v>
      </c>
      <c r="P24" s="181">
        <v>0</v>
      </c>
      <c r="Q24" s="181">
        <f t="shared" si="5"/>
        <v>0</v>
      </c>
      <c r="R24" s="181" t="s">
        <v>120</v>
      </c>
      <c r="S24" s="181" t="s">
        <v>170</v>
      </c>
      <c r="T24" s="182" t="s">
        <v>171</v>
      </c>
      <c r="U24" s="183">
        <v>0.48482999999999998</v>
      </c>
      <c r="V24" s="183">
        <f t="shared" si="6"/>
        <v>1.94</v>
      </c>
      <c r="W24" s="183"/>
      <c r="X24" s="183" t="s">
        <v>184</v>
      </c>
      <c r="Y24" s="184"/>
      <c r="Z24" s="184"/>
      <c r="AA24" s="184"/>
      <c r="AB24" s="184"/>
      <c r="AC24" s="184"/>
      <c r="AD24" s="184"/>
      <c r="AE24" s="184"/>
      <c r="AF24" s="184"/>
      <c r="AG24" s="184" t="s">
        <v>185</v>
      </c>
      <c r="AH24" s="184"/>
      <c r="AI24" s="184"/>
      <c r="AJ24" s="184"/>
      <c r="AK24" s="184"/>
      <c r="AL24" s="184"/>
      <c r="AM24" s="184"/>
      <c r="AN24" s="184"/>
      <c r="AO24" s="184"/>
      <c r="AP24" s="184"/>
      <c r="AQ24" s="184"/>
      <c r="AR24" s="184"/>
      <c r="AS24" s="184"/>
      <c r="AT24" s="184"/>
      <c r="AU24" s="184"/>
      <c r="AV24" s="184"/>
      <c r="AW24" s="184"/>
      <c r="AX24" s="184"/>
      <c r="AY24" s="184"/>
      <c r="AZ24" s="184"/>
      <c r="BA24" s="184"/>
      <c r="BB24" s="184"/>
      <c r="BC24" s="184"/>
      <c r="BD24" s="184"/>
      <c r="BE24" s="184"/>
      <c r="BF24" s="184"/>
      <c r="BG24" s="184"/>
      <c r="BH24" s="184"/>
    </row>
    <row r="25" spans="1:60" ht="22.5" outlineLevel="1" x14ac:dyDescent="0.2">
      <c r="A25" s="175">
        <v>15</v>
      </c>
      <c r="B25" s="176" t="s">
        <v>629</v>
      </c>
      <c r="C25" s="177" t="s">
        <v>630</v>
      </c>
      <c r="D25" s="178" t="s">
        <v>221</v>
      </c>
      <c r="E25" s="179">
        <v>1</v>
      </c>
      <c r="F25" s="180"/>
      <c r="G25" s="181">
        <f t="shared" si="0"/>
        <v>0</v>
      </c>
      <c r="H25" s="180">
        <v>0</v>
      </c>
      <c r="I25" s="181">
        <f t="shared" si="1"/>
        <v>0</v>
      </c>
      <c r="J25" s="180">
        <v>165</v>
      </c>
      <c r="K25" s="181">
        <f t="shared" si="2"/>
        <v>165</v>
      </c>
      <c r="L25" s="181">
        <v>15</v>
      </c>
      <c r="M25" s="181">
        <f t="shared" si="3"/>
        <v>0</v>
      </c>
      <c r="N25" s="181">
        <v>0</v>
      </c>
      <c r="O25" s="181">
        <f t="shared" si="4"/>
        <v>0</v>
      </c>
      <c r="P25" s="181">
        <v>0</v>
      </c>
      <c r="Q25" s="181">
        <f t="shared" si="5"/>
        <v>0</v>
      </c>
      <c r="R25" s="181" t="s">
        <v>120</v>
      </c>
      <c r="S25" s="181" t="s">
        <v>170</v>
      </c>
      <c r="T25" s="182" t="s">
        <v>171</v>
      </c>
      <c r="U25" s="183">
        <v>0.34782999999999997</v>
      </c>
      <c r="V25" s="183">
        <f t="shared" si="6"/>
        <v>0.35</v>
      </c>
      <c r="W25" s="183"/>
      <c r="X25" s="183" t="s">
        <v>184</v>
      </c>
      <c r="Y25" s="184"/>
      <c r="Z25" s="184"/>
      <c r="AA25" s="184"/>
      <c r="AB25" s="184"/>
      <c r="AC25" s="184"/>
      <c r="AD25" s="184"/>
      <c r="AE25" s="184"/>
      <c r="AF25" s="184"/>
      <c r="AG25" s="184" t="s">
        <v>436</v>
      </c>
      <c r="AH25" s="184"/>
      <c r="AI25" s="184"/>
      <c r="AJ25" s="184"/>
      <c r="AK25" s="184"/>
      <c r="AL25" s="184"/>
      <c r="AM25" s="184"/>
      <c r="AN25" s="184"/>
      <c r="AO25" s="184"/>
      <c r="AP25" s="184"/>
      <c r="AQ25" s="184"/>
      <c r="AR25" s="184"/>
      <c r="AS25" s="184"/>
      <c r="AT25" s="184"/>
      <c r="AU25" s="184"/>
      <c r="AV25" s="184"/>
      <c r="AW25" s="184"/>
      <c r="AX25" s="184"/>
      <c r="AY25" s="184"/>
      <c r="AZ25" s="184"/>
      <c r="BA25" s="184"/>
      <c r="BB25" s="184"/>
      <c r="BC25" s="184"/>
      <c r="BD25" s="184"/>
      <c r="BE25" s="184"/>
      <c r="BF25" s="184"/>
      <c r="BG25" s="184"/>
      <c r="BH25" s="184"/>
    </row>
    <row r="26" spans="1:60" outlineLevel="1" x14ac:dyDescent="0.2">
      <c r="A26" s="185">
        <v>16</v>
      </c>
      <c r="B26" s="186" t="s">
        <v>631</v>
      </c>
      <c r="C26" s="187" t="s">
        <v>632</v>
      </c>
      <c r="D26" s="188" t="s">
        <v>221</v>
      </c>
      <c r="E26" s="189">
        <v>1</v>
      </c>
      <c r="F26" s="190"/>
      <c r="G26" s="191">
        <f t="shared" si="0"/>
        <v>0</v>
      </c>
      <c r="H26" s="190">
        <v>0</v>
      </c>
      <c r="I26" s="191">
        <f t="shared" si="1"/>
        <v>0</v>
      </c>
      <c r="J26" s="190">
        <v>2155</v>
      </c>
      <c r="K26" s="191">
        <f t="shared" si="2"/>
        <v>2155</v>
      </c>
      <c r="L26" s="191">
        <v>15</v>
      </c>
      <c r="M26" s="191">
        <f t="shared" si="3"/>
        <v>0</v>
      </c>
      <c r="N26" s="191">
        <v>0</v>
      </c>
      <c r="O26" s="191">
        <f t="shared" si="4"/>
        <v>0</v>
      </c>
      <c r="P26" s="191">
        <v>0</v>
      </c>
      <c r="Q26" s="191">
        <f t="shared" si="5"/>
        <v>0</v>
      </c>
      <c r="R26" s="191" t="s">
        <v>120</v>
      </c>
      <c r="S26" s="191" t="s">
        <v>170</v>
      </c>
      <c r="T26" s="202" t="s">
        <v>171</v>
      </c>
      <c r="U26" s="183">
        <v>4.5359999999999996</v>
      </c>
      <c r="V26" s="183">
        <f t="shared" si="6"/>
        <v>4.54</v>
      </c>
      <c r="W26" s="183"/>
      <c r="X26" s="183" t="s">
        <v>184</v>
      </c>
      <c r="Y26" s="184"/>
      <c r="Z26" s="184"/>
      <c r="AA26" s="184"/>
      <c r="AB26" s="184"/>
      <c r="AC26" s="184"/>
      <c r="AD26" s="184"/>
      <c r="AE26" s="184"/>
      <c r="AF26" s="184"/>
      <c r="AG26" s="184" t="s">
        <v>436</v>
      </c>
      <c r="AH26" s="184"/>
      <c r="AI26" s="184"/>
      <c r="AJ26" s="184"/>
      <c r="AK26" s="184"/>
      <c r="AL26" s="184"/>
      <c r="AM26" s="184"/>
      <c r="AN26" s="184"/>
      <c r="AO26" s="184"/>
      <c r="AP26" s="184"/>
      <c r="AQ26" s="184"/>
      <c r="AR26" s="184"/>
      <c r="AS26" s="184"/>
      <c r="AT26" s="184"/>
      <c r="AU26" s="184"/>
      <c r="AV26" s="184"/>
      <c r="AW26" s="184"/>
      <c r="AX26" s="184"/>
      <c r="AY26" s="184"/>
      <c r="AZ26" s="184"/>
      <c r="BA26" s="184"/>
      <c r="BB26" s="184"/>
      <c r="BC26" s="184"/>
      <c r="BD26" s="184"/>
      <c r="BE26" s="184"/>
      <c r="BF26" s="184"/>
      <c r="BG26" s="184"/>
      <c r="BH26" s="184"/>
    </row>
    <row r="27" spans="1:60" ht="22.5" customHeight="1" outlineLevel="1" x14ac:dyDescent="0.2">
      <c r="A27" s="192"/>
      <c r="B27" s="193"/>
      <c r="C27" s="230" t="s">
        <v>633</v>
      </c>
      <c r="D27" s="230"/>
      <c r="E27" s="230"/>
      <c r="F27" s="230"/>
      <c r="G27" s="230"/>
      <c r="H27" s="183"/>
      <c r="I27" s="183"/>
      <c r="J27" s="183"/>
      <c r="K27" s="183"/>
      <c r="L27" s="183"/>
      <c r="M27" s="183"/>
      <c r="N27" s="183"/>
      <c r="O27" s="183"/>
      <c r="P27" s="183"/>
      <c r="Q27" s="183"/>
      <c r="R27" s="183"/>
      <c r="S27" s="183"/>
      <c r="T27" s="183"/>
      <c r="U27" s="183"/>
      <c r="V27" s="183"/>
      <c r="W27" s="183"/>
      <c r="X27" s="183"/>
      <c r="Y27" s="184"/>
      <c r="Z27" s="184"/>
      <c r="AA27" s="184"/>
      <c r="AB27" s="184"/>
      <c r="AC27" s="184"/>
      <c r="AD27" s="184"/>
      <c r="AE27" s="184"/>
      <c r="AF27" s="184"/>
      <c r="AG27" s="184" t="s">
        <v>399</v>
      </c>
      <c r="AH27" s="184"/>
      <c r="AI27" s="184"/>
      <c r="AJ27" s="184"/>
      <c r="AK27" s="184"/>
      <c r="AL27" s="184"/>
      <c r="AM27" s="184"/>
      <c r="AN27" s="184"/>
      <c r="AO27" s="184"/>
      <c r="AP27" s="184"/>
      <c r="AQ27" s="184"/>
      <c r="AR27" s="184"/>
      <c r="AS27" s="184"/>
      <c r="AT27" s="184"/>
      <c r="AU27" s="184"/>
      <c r="AV27" s="184"/>
      <c r="AW27" s="184"/>
      <c r="AX27" s="184"/>
      <c r="AY27" s="184"/>
      <c r="AZ27" s="184"/>
      <c r="BA27" s="206" t="str">
        <f>C27</f>
        <v>montáž rozvaděčů nn a vn včetně usazení, sestavení dílců, vyvážení, upevnění, zapojení a montáž demontovaných částí a přístrojů,  kontroly a dotažení spojů, opravy nátěrů, avšak bez zapojení, a ukončení kabelů</v>
      </c>
      <c r="BB27" s="184"/>
      <c r="BC27" s="184"/>
      <c r="BD27" s="184"/>
      <c r="BE27" s="184"/>
      <c r="BF27" s="184"/>
      <c r="BG27" s="184"/>
      <c r="BH27" s="184"/>
    </row>
    <row r="28" spans="1:60" outlineLevel="1" x14ac:dyDescent="0.2">
      <c r="A28" s="175">
        <v>17</v>
      </c>
      <c r="B28" s="176" t="s">
        <v>634</v>
      </c>
      <c r="C28" s="177" t="s">
        <v>635</v>
      </c>
      <c r="D28" s="178" t="s">
        <v>221</v>
      </c>
      <c r="E28" s="179">
        <v>14</v>
      </c>
      <c r="F28" s="180"/>
      <c r="G28" s="181">
        <f>ROUND(E28*F28,2)</f>
        <v>0</v>
      </c>
      <c r="H28" s="180">
        <v>0</v>
      </c>
      <c r="I28" s="181">
        <f>ROUND(E28*H28,2)</f>
        <v>0</v>
      </c>
      <c r="J28" s="180">
        <v>132</v>
      </c>
      <c r="K28" s="181">
        <f>ROUND(E28*J28,2)</f>
        <v>1848</v>
      </c>
      <c r="L28" s="181">
        <v>15</v>
      </c>
      <c r="M28" s="181">
        <f>G28*(1+L28/100)</f>
        <v>0</v>
      </c>
      <c r="N28" s="181">
        <v>0</v>
      </c>
      <c r="O28" s="181">
        <f>ROUND(E28*N28,2)</f>
        <v>0</v>
      </c>
      <c r="P28" s="181">
        <v>0</v>
      </c>
      <c r="Q28" s="181">
        <f>ROUND(E28*P28,2)</f>
        <v>0</v>
      </c>
      <c r="R28" s="181" t="s">
        <v>120</v>
      </c>
      <c r="S28" s="181" t="s">
        <v>636</v>
      </c>
      <c r="T28" s="182" t="s">
        <v>171</v>
      </c>
      <c r="U28" s="183">
        <v>0.32</v>
      </c>
      <c r="V28" s="183">
        <f>ROUND(E28*U28,2)</f>
        <v>4.4800000000000004</v>
      </c>
      <c r="W28" s="183"/>
      <c r="X28" s="183" t="s">
        <v>184</v>
      </c>
      <c r="Y28" s="184"/>
      <c r="Z28" s="184"/>
      <c r="AA28" s="184"/>
      <c r="AB28" s="184"/>
      <c r="AC28" s="184"/>
      <c r="AD28" s="184"/>
      <c r="AE28" s="184"/>
      <c r="AF28" s="184"/>
      <c r="AG28" s="184" t="s">
        <v>436</v>
      </c>
      <c r="AH28" s="184"/>
      <c r="AI28" s="184"/>
      <c r="AJ28" s="184"/>
      <c r="AK28" s="184"/>
      <c r="AL28" s="184"/>
      <c r="AM28" s="184"/>
      <c r="AN28" s="184"/>
      <c r="AO28" s="184"/>
      <c r="AP28" s="184"/>
      <c r="AQ28" s="184"/>
      <c r="AR28" s="184"/>
      <c r="AS28" s="184"/>
      <c r="AT28" s="184"/>
      <c r="AU28" s="184"/>
      <c r="AV28" s="184"/>
      <c r="AW28" s="184"/>
      <c r="AX28" s="184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</row>
    <row r="29" spans="1:60" ht="22.5" outlineLevel="1" x14ac:dyDescent="0.2">
      <c r="A29" s="175">
        <v>18</v>
      </c>
      <c r="B29" s="176" t="s">
        <v>637</v>
      </c>
      <c r="C29" s="177" t="s">
        <v>638</v>
      </c>
      <c r="D29" s="178" t="s">
        <v>221</v>
      </c>
      <c r="E29" s="179">
        <v>5</v>
      </c>
      <c r="F29" s="180"/>
      <c r="G29" s="181">
        <f>ROUND(E29*F29,2)</f>
        <v>0</v>
      </c>
      <c r="H29" s="180">
        <v>10.199999999999999</v>
      </c>
      <c r="I29" s="181">
        <f>ROUND(E29*H29,2)</f>
        <v>51</v>
      </c>
      <c r="J29" s="180">
        <v>127.3</v>
      </c>
      <c r="K29" s="181">
        <f>ROUND(E29*J29,2)</f>
        <v>636.5</v>
      </c>
      <c r="L29" s="181">
        <v>15</v>
      </c>
      <c r="M29" s="181">
        <f>G29*(1+L29/100)</f>
        <v>0</v>
      </c>
      <c r="N29" s="181">
        <v>2.5000000000000001E-4</v>
      </c>
      <c r="O29" s="181">
        <f>ROUND(E29*N29,2)</f>
        <v>0</v>
      </c>
      <c r="P29" s="181">
        <v>0</v>
      </c>
      <c r="Q29" s="181">
        <f>ROUND(E29*P29,2)</f>
        <v>0</v>
      </c>
      <c r="R29" s="181" t="s">
        <v>120</v>
      </c>
      <c r="S29" s="181" t="s">
        <v>170</v>
      </c>
      <c r="T29" s="182" t="s">
        <v>171</v>
      </c>
      <c r="U29" s="183">
        <v>0.26417000000000002</v>
      </c>
      <c r="V29" s="183">
        <f>ROUND(E29*U29,2)</f>
        <v>1.32</v>
      </c>
      <c r="W29" s="183"/>
      <c r="X29" s="183" t="s">
        <v>184</v>
      </c>
      <c r="Y29" s="184"/>
      <c r="Z29" s="184"/>
      <c r="AA29" s="184"/>
      <c r="AB29" s="184"/>
      <c r="AC29" s="184"/>
      <c r="AD29" s="184"/>
      <c r="AE29" s="184"/>
      <c r="AF29" s="184"/>
      <c r="AG29" s="184" t="s">
        <v>436</v>
      </c>
      <c r="AH29" s="184"/>
      <c r="AI29" s="184"/>
      <c r="AJ29" s="184"/>
      <c r="AK29" s="184"/>
      <c r="AL29" s="184"/>
      <c r="AM29" s="184"/>
      <c r="AN29" s="184"/>
      <c r="AO29" s="184"/>
      <c r="AP29" s="184"/>
      <c r="AQ29" s="184"/>
      <c r="AR29" s="184"/>
      <c r="AS29" s="184"/>
      <c r="AT29" s="184"/>
      <c r="AU29" s="184"/>
      <c r="AV29" s="184"/>
      <c r="AW29" s="184"/>
      <c r="AX29" s="184"/>
      <c r="AY29" s="184"/>
      <c r="AZ29" s="184"/>
      <c r="BA29" s="184"/>
      <c r="BB29" s="184"/>
      <c r="BC29" s="184"/>
      <c r="BD29" s="184"/>
      <c r="BE29" s="184"/>
      <c r="BF29" s="184"/>
      <c r="BG29" s="184"/>
      <c r="BH29" s="184"/>
    </row>
    <row r="30" spans="1:60" outlineLevel="1" x14ac:dyDescent="0.2">
      <c r="A30" s="175">
        <v>19</v>
      </c>
      <c r="B30" s="176" t="s">
        <v>639</v>
      </c>
      <c r="C30" s="177" t="s">
        <v>640</v>
      </c>
      <c r="D30" s="178" t="s">
        <v>280</v>
      </c>
      <c r="E30" s="179">
        <v>20</v>
      </c>
      <c r="F30" s="180"/>
      <c r="G30" s="181">
        <f>ROUND(E30*F30,2)</f>
        <v>0</v>
      </c>
      <c r="H30" s="180">
        <v>0</v>
      </c>
      <c r="I30" s="181">
        <f>ROUND(E30*H30,2)</f>
        <v>0</v>
      </c>
      <c r="J30" s="180">
        <v>42.9</v>
      </c>
      <c r="K30" s="181">
        <f>ROUND(E30*J30,2)</f>
        <v>858</v>
      </c>
      <c r="L30" s="181">
        <v>15</v>
      </c>
      <c r="M30" s="181">
        <f>G30*(1+L30/100)</f>
        <v>0</v>
      </c>
      <c r="N30" s="181">
        <v>0</v>
      </c>
      <c r="O30" s="181">
        <f>ROUND(E30*N30,2)</f>
        <v>0</v>
      </c>
      <c r="P30" s="181">
        <v>0</v>
      </c>
      <c r="Q30" s="181">
        <f>ROUND(E30*P30,2)</f>
        <v>0</v>
      </c>
      <c r="R30" s="181" t="s">
        <v>120</v>
      </c>
      <c r="S30" s="181" t="s">
        <v>170</v>
      </c>
      <c r="T30" s="182" t="s">
        <v>171</v>
      </c>
      <c r="U30" s="183">
        <v>9.0499999999999997E-2</v>
      </c>
      <c r="V30" s="183">
        <f>ROUND(E30*U30,2)</f>
        <v>1.81</v>
      </c>
      <c r="W30" s="183"/>
      <c r="X30" s="183" t="s">
        <v>184</v>
      </c>
      <c r="Y30" s="184"/>
      <c r="Z30" s="184"/>
      <c r="AA30" s="184"/>
      <c r="AB30" s="184"/>
      <c r="AC30" s="184"/>
      <c r="AD30" s="184"/>
      <c r="AE30" s="184"/>
      <c r="AF30" s="184"/>
      <c r="AG30" s="184" t="s">
        <v>436</v>
      </c>
      <c r="AH30" s="184"/>
      <c r="AI30" s="184"/>
      <c r="AJ30" s="184"/>
      <c r="AK30" s="184"/>
      <c r="AL30" s="184"/>
      <c r="AM30" s="184"/>
      <c r="AN30" s="184"/>
      <c r="AO30" s="184"/>
      <c r="AP30" s="184"/>
      <c r="AQ30" s="184"/>
      <c r="AR30" s="184"/>
      <c r="AS30" s="184"/>
      <c r="AT30" s="184"/>
      <c r="AU30" s="184"/>
      <c r="AV30" s="184"/>
      <c r="AW30" s="184"/>
      <c r="AX30" s="184"/>
      <c r="AY30" s="184"/>
      <c r="AZ30" s="184"/>
      <c r="BA30" s="184"/>
      <c r="BB30" s="184"/>
      <c r="BC30" s="184"/>
      <c r="BD30" s="184"/>
      <c r="BE30" s="184"/>
      <c r="BF30" s="184"/>
      <c r="BG30" s="184"/>
      <c r="BH30" s="184"/>
    </row>
    <row r="31" spans="1:60" outlineLevel="1" x14ac:dyDescent="0.2">
      <c r="A31" s="175">
        <v>20</v>
      </c>
      <c r="B31" s="176" t="s">
        <v>641</v>
      </c>
      <c r="C31" s="177" t="s">
        <v>642</v>
      </c>
      <c r="D31" s="178" t="s">
        <v>280</v>
      </c>
      <c r="E31" s="179">
        <v>170</v>
      </c>
      <c r="F31" s="180"/>
      <c r="G31" s="181">
        <f>ROUND(E31*F31,2)</f>
        <v>0</v>
      </c>
      <c r="H31" s="180">
        <v>0</v>
      </c>
      <c r="I31" s="181">
        <f>ROUND(E31*H31,2)</f>
        <v>0</v>
      </c>
      <c r="J31" s="180">
        <v>47.3</v>
      </c>
      <c r="K31" s="181">
        <f>ROUND(E31*J31,2)</f>
        <v>8041</v>
      </c>
      <c r="L31" s="181">
        <v>15</v>
      </c>
      <c r="M31" s="181">
        <f>G31*(1+L31/100)</f>
        <v>0</v>
      </c>
      <c r="N31" s="181">
        <v>0</v>
      </c>
      <c r="O31" s="181">
        <f>ROUND(E31*N31,2)</f>
        <v>0</v>
      </c>
      <c r="P31" s="181">
        <v>0</v>
      </c>
      <c r="Q31" s="181">
        <f>ROUND(E31*P31,2)</f>
        <v>0</v>
      </c>
      <c r="R31" s="181" t="s">
        <v>120</v>
      </c>
      <c r="S31" s="181" t="s">
        <v>170</v>
      </c>
      <c r="T31" s="182" t="s">
        <v>171</v>
      </c>
      <c r="U31" s="183">
        <v>9.955E-2</v>
      </c>
      <c r="V31" s="183">
        <f>ROUND(E31*U31,2)</f>
        <v>16.920000000000002</v>
      </c>
      <c r="W31" s="183"/>
      <c r="X31" s="183" t="s">
        <v>184</v>
      </c>
      <c r="Y31" s="184"/>
      <c r="Z31" s="184"/>
      <c r="AA31" s="184"/>
      <c r="AB31" s="184"/>
      <c r="AC31" s="184"/>
      <c r="AD31" s="184"/>
      <c r="AE31" s="184"/>
      <c r="AF31" s="184"/>
      <c r="AG31" s="184" t="s">
        <v>436</v>
      </c>
      <c r="AH31" s="184"/>
      <c r="AI31" s="184"/>
      <c r="AJ31" s="184"/>
      <c r="AK31" s="184"/>
      <c r="AL31" s="184"/>
      <c r="AM31" s="184"/>
      <c r="AN31" s="184"/>
      <c r="AO31" s="184"/>
      <c r="AP31" s="184"/>
      <c r="AQ31" s="184"/>
      <c r="AR31" s="184"/>
      <c r="AS31" s="184"/>
      <c r="AT31" s="184"/>
      <c r="AU31" s="184"/>
      <c r="AV31" s="184"/>
      <c r="AW31" s="184"/>
      <c r="AX31" s="184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</row>
    <row r="32" spans="1:60" outlineLevel="1" x14ac:dyDescent="0.2">
      <c r="A32" s="175">
        <v>21</v>
      </c>
      <c r="B32" s="176" t="s">
        <v>643</v>
      </c>
      <c r="C32" s="177" t="s">
        <v>644</v>
      </c>
      <c r="D32" s="178" t="s">
        <v>280</v>
      </c>
      <c r="E32" s="179">
        <v>20</v>
      </c>
      <c r="F32" s="180"/>
      <c r="G32" s="181">
        <f>ROUND(E32*F32,2)</f>
        <v>0</v>
      </c>
      <c r="H32" s="180">
        <v>0</v>
      </c>
      <c r="I32" s="181">
        <f>ROUND(E32*H32,2)</f>
        <v>0</v>
      </c>
      <c r="J32" s="180">
        <v>27.7</v>
      </c>
      <c r="K32" s="181">
        <f>ROUND(E32*J32,2)</f>
        <v>554</v>
      </c>
      <c r="L32" s="181">
        <v>15</v>
      </c>
      <c r="M32" s="181">
        <f>G32*(1+L32/100)</f>
        <v>0</v>
      </c>
      <c r="N32" s="181">
        <v>0</v>
      </c>
      <c r="O32" s="181">
        <f>ROUND(E32*N32,2)</f>
        <v>0</v>
      </c>
      <c r="P32" s="181">
        <v>0</v>
      </c>
      <c r="Q32" s="181">
        <f>ROUND(E32*P32,2)</f>
        <v>0</v>
      </c>
      <c r="R32" s="181" t="s">
        <v>120</v>
      </c>
      <c r="S32" s="181" t="s">
        <v>170</v>
      </c>
      <c r="T32" s="182" t="s">
        <v>170</v>
      </c>
      <c r="U32" s="183">
        <v>5.7939999999999998E-2</v>
      </c>
      <c r="V32" s="183">
        <f>ROUND(E32*U32,2)</f>
        <v>1.1599999999999999</v>
      </c>
      <c r="W32" s="183"/>
      <c r="X32" s="183" t="s">
        <v>184</v>
      </c>
      <c r="Y32" s="184"/>
      <c r="Z32" s="184"/>
      <c r="AA32" s="184"/>
      <c r="AB32" s="184"/>
      <c r="AC32" s="184"/>
      <c r="AD32" s="184"/>
      <c r="AE32" s="184"/>
      <c r="AF32" s="184"/>
      <c r="AG32" s="184" t="s">
        <v>185</v>
      </c>
      <c r="AH32" s="184"/>
      <c r="AI32" s="184"/>
      <c r="AJ32" s="184"/>
      <c r="AK32" s="184"/>
      <c r="AL32" s="184"/>
      <c r="AM32" s="184"/>
      <c r="AN32" s="184"/>
      <c r="AO32" s="184"/>
      <c r="AP32" s="184"/>
      <c r="AQ32" s="184"/>
      <c r="AR32" s="184"/>
      <c r="AS32" s="184"/>
      <c r="AT32" s="184"/>
      <c r="AU32" s="184"/>
      <c r="AV32" s="184"/>
      <c r="AW32" s="184"/>
      <c r="AX32" s="184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</row>
    <row r="33" spans="1:60" x14ac:dyDescent="0.2">
      <c r="A33" s="167" t="s">
        <v>165</v>
      </c>
      <c r="B33" s="168" t="s">
        <v>124</v>
      </c>
      <c r="C33" s="169" t="s">
        <v>125</v>
      </c>
      <c r="D33" s="170"/>
      <c r="E33" s="171"/>
      <c r="F33" s="172"/>
      <c r="G33" s="172">
        <f>SUMIF(AG34:AG34,"&lt;&gt;NOR",G34:G34)</f>
        <v>0</v>
      </c>
      <c r="H33" s="172"/>
      <c r="I33" s="172">
        <f>SUM(I34:I34)</f>
        <v>1228</v>
      </c>
      <c r="J33" s="172"/>
      <c r="K33" s="172">
        <f>SUM(K34:K34)</f>
        <v>0</v>
      </c>
      <c r="L33" s="172"/>
      <c r="M33" s="172">
        <f>SUM(M34:M34)</f>
        <v>0</v>
      </c>
      <c r="N33" s="172"/>
      <c r="O33" s="172">
        <f>SUM(O34:O34)</f>
        <v>0.01</v>
      </c>
      <c r="P33" s="172"/>
      <c r="Q33" s="172">
        <f>SUM(Q34:Q34)</f>
        <v>0</v>
      </c>
      <c r="R33" s="172"/>
      <c r="S33" s="172"/>
      <c r="T33" s="173"/>
      <c r="U33" s="174"/>
      <c r="V33" s="174">
        <f>SUM(V34:V34)</f>
        <v>0</v>
      </c>
      <c r="W33" s="174"/>
      <c r="X33" s="174"/>
      <c r="AG33" t="s">
        <v>166</v>
      </c>
    </row>
    <row r="34" spans="1:60" ht="56.25" outlineLevel="1" x14ac:dyDescent="0.2">
      <c r="A34" s="175">
        <v>22</v>
      </c>
      <c r="B34" s="176" t="s">
        <v>645</v>
      </c>
      <c r="C34" s="177" t="s">
        <v>646</v>
      </c>
      <c r="D34" s="178" t="s">
        <v>280</v>
      </c>
      <c r="E34" s="179">
        <v>20</v>
      </c>
      <c r="F34" s="180"/>
      <c r="G34" s="181">
        <f>ROUND(E34*F34,2)</f>
        <v>0</v>
      </c>
      <c r="H34" s="180">
        <v>61.4</v>
      </c>
      <c r="I34" s="181">
        <f>ROUND(E34*H34,2)</f>
        <v>1228</v>
      </c>
      <c r="J34" s="180">
        <v>0</v>
      </c>
      <c r="K34" s="181">
        <f>ROUND(E34*J34,2)</f>
        <v>0</v>
      </c>
      <c r="L34" s="181">
        <v>15</v>
      </c>
      <c r="M34" s="181">
        <f>G34*(1+L34/100)</f>
        <v>0</v>
      </c>
      <c r="N34" s="181">
        <v>4.0999999999999999E-4</v>
      </c>
      <c r="O34" s="181">
        <f>ROUND(E34*N34,2)</f>
        <v>0.01</v>
      </c>
      <c r="P34" s="181">
        <v>0</v>
      </c>
      <c r="Q34" s="181">
        <f>ROUND(E34*P34,2)</f>
        <v>0</v>
      </c>
      <c r="R34" s="181" t="s">
        <v>281</v>
      </c>
      <c r="S34" s="181" t="s">
        <v>170</v>
      </c>
      <c r="T34" s="182" t="s">
        <v>170</v>
      </c>
      <c r="U34" s="183">
        <v>0</v>
      </c>
      <c r="V34" s="183">
        <f>ROUND(E34*U34,2)</f>
        <v>0</v>
      </c>
      <c r="W34" s="183"/>
      <c r="X34" s="183" t="s">
        <v>215</v>
      </c>
      <c r="Y34" s="184"/>
      <c r="Z34" s="184"/>
      <c r="AA34" s="184"/>
      <c r="AB34" s="184"/>
      <c r="AC34" s="184"/>
      <c r="AD34" s="184"/>
      <c r="AE34" s="184"/>
      <c r="AF34" s="184"/>
      <c r="AG34" s="184" t="s">
        <v>216</v>
      </c>
      <c r="AH34" s="184"/>
      <c r="AI34" s="184"/>
      <c r="AJ34" s="184"/>
      <c r="AK34" s="184"/>
      <c r="AL34" s="184"/>
      <c r="AM34" s="184"/>
      <c r="AN34" s="184"/>
      <c r="AO34" s="184"/>
      <c r="AP34" s="184"/>
      <c r="AQ34" s="184"/>
      <c r="AR34" s="184"/>
      <c r="AS34" s="184"/>
      <c r="AT34" s="184"/>
      <c r="AU34" s="184"/>
      <c r="AV34" s="184"/>
      <c r="AW34" s="184"/>
      <c r="AX34" s="184"/>
      <c r="AY34" s="184"/>
      <c r="AZ34" s="184"/>
      <c r="BA34" s="184"/>
      <c r="BB34" s="184"/>
      <c r="BC34" s="184"/>
      <c r="BD34" s="184"/>
      <c r="BE34" s="184"/>
      <c r="BF34" s="184"/>
      <c r="BG34" s="184"/>
      <c r="BH34" s="184"/>
    </row>
    <row r="35" spans="1:60" x14ac:dyDescent="0.2">
      <c r="A35" s="167" t="s">
        <v>165</v>
      </c>
      <c r="B35" s="168" t="s">
        <v>120</v>
      </c>
      <c r="C35" s="169" t="s">
        <v>121</v>
      </c>
      <c r="D35" s="170"/>
      <c r="E35" s="171"/>
      <c r="F35" s="172"/>
      <c r="G35" s="172">
        <f>SUMIF(AG36:AG42,"&lt;&gt;NOR",G36:G42)</f>
        <v>0</v>
      </c>
      <c r="H35" s="172"/>
      <c r="I35" s="172">
        <f>SUM(I36:I42)</f>
        <v>0</v>
      </c>
      <c r="J35" s="172"/>
      <c r="K35" s="172">
        <f>SUM(K36:K42)</f>
        <v>11957.4</v>
      </c>
      <c r="L35" s="172"/>
      <c r="M35" s="172">
        <f>SUM(M36:M42)</f>
        <v>0</v>
      </c>
      <c r="N35" s="172"/>
      <c r="O35" s="172">
        <f>SUM(O36:O42)</f>
        <v>0</v>
      </c>
      <c r="P35" s="172"/>
      <c r="Q35" s="172">
        <f>SUM(Q36:Q42)</f>
        <v>0</v>
      </c>
      <c r="R35" s="172"/>
      <c r="S35" s="172"/>
      <c r="T35" s="173"/>
      <c r="U35" s="174"/>
      <c r="V35" s="174">
        <f>SUM(V36:V42)</f>
        <v>25.169999999999998</v>
      </c>
      <c r="W35" s="174"/>
      <c r="X35" s="174"/>
      <c r="AG35" t="s">
        <v>166</v>
      </c>
    </row>
    <row r="36" spans="1:60" outlineLevel="1" x14ac:dyDescent="0.2">
      <c r="A36" s="175">
        <v>23</v>
      </c>
      <c r="B36" s="176" t="s">
        <v>647</v>
      </c>
      <c r="C36" s="177" t="s">
        <v>648</v>
      </c>
      <c r="D36" s="178" t="s">
        <v>280</v>
      </c>
      <c r="E36" s="179">
        <v>218</v>
      </c>
      <c r="F36" s="180"/>
      <c r="G36" s="181">
        <f t="shared" ref="G36:G42" si="7">ROUND(E36*F36,2)</f>
        <v>0</v>
      </c>
      <c r="H36" s="180">
        <v>0</v>
      </c>
      <c r="I36" s="181">
        <f t="shared" ref="I36:I42" si="8">ROUND(E36*H36,2)</f>
        <v>0</v>
      </c>
      <c r="J36" s="180">
        <v>47.3</v>
      </c>
      <c r="K36" s="181">
        <f t="shared" ref="K36:K42" si="9">ROUND(E36*J36,2)</f>
        <v>10311.4</v>
      </c>
      <c r="L36" s="181">
        <v>15</v>
      </c>
      <c r="M36" s="181">
        <f t="shared" ref="M36:M42" si="10">G36*(1+L36/100)</f>
        <v>0</v>
      </c>
      <c r="N36" s="181">
        <v>0</v>
      </c>
      <c r="O36" s="181">
        <f t="shared" ref="O36:O42" si="11">ROUND(E36*N36,2)</f>
        <v>0</v>
      </c>
      <c r="P36" s="181">
        <v>0</v>
      </c>
      <c r="Q36" s="181">
        <f t="shared" ref="Q36:Q42" si="12">ROUND(E36*P36,2)</f>
        <v>0</v>
      </c>
      <c r="R36" s="181" t="s">
        <v>120</v>
      </c>
      <c r="S36" s="181" t="s">
        <v>170</v>
      </c>
      <c r="T36" s="182" t="s">
        <v>171</v>
      </c>
      <c r="U36" s="183">
        <v>9.955E-2</v>
      </c>
      <c r="V36" s="183">
        <f t="shared" ref="V36:V42" si="13">ROUND(E36*U36,2)</f>
        <v>21.7</v>
      </c>
      <c r="W36" s="183"/>
      <c r="X36" s="183" t="s">
        <v>184</v>
      </c>
      <c r="Y36" s="184"/>
      <c r="Z36" s="184"/>
      <c r="AA36" s="184"/>
      <c r="AB36" s="184"/>
      <c r="AC36" s="184"/>
      <c r="AD36" s="184"/>
      <c r="AE36" s="184"/>
      <c r="AF36" s="184"/>
      <c r="AG36" s="184" t="s">
        <v>436</v>
      </c>
      <c r="AH36" s="184"/>
      <c r="AI36" s="184"/>
      <c r="AJ36" s="184"/>
      <c r="AK36" s="184"/>
      <c r="AL36" s="184"/>
      <c r="AM36" s="184"/>
      <c r="AN36" s="184"/>
      <c r="AO36" s="184"/>
      <c r="AP36" s="184"/>
      <c r="AQ36" s="184"/>
      <c r="AR36" s="184"/>
      <c r="AS36" s="184"/>
      <c r="AT36" s="184"/>
      <c r="AU36" s="184"/>
      <c r="AV36" s="184"/>
      <c r="AW36" s="184"/>
      <c r="AX36" s="184"/>
      <c r="AY36" s="184"/>
      <c r="AZ36" s="184"/>
      <c r="BA36" s="184"/>
      <c r="BB36" s="184"/>
      <c r="BC36" s="184"/>
      <c r="BD36" s="184"/>
      <c r="BE36" s="184"/>
      <c r="BF36" s="184"/>
      <c r="BG36" s="184"/>
      <c r="BH36" s="184"/>
    </row>
    <row r="37" spans="1:60" outlineLevel="1" x14ac:dyDescent="0.2">
      <c r="A37" s="175">
        <v>24</v>
      </c>
      <c r="B37" s="176" t="s">
        <v>649</v>
      </c>
      <c r="C37" s="177" t="s">
        <v>650</v>
      </c>
      <c r="D37" s="178" t="s">
        <v>280</v>
      </c>
      <c r="E37" s="179">
        <v>20</v>
      </c>
      <c r="F37" s="180"/>
      <c r="G37" s="181">
        <f t="shared" si="7"/>
        <v>0</v>
      </c>
      <c r="H37" s="180">
        <v>0</v>
      </c>
      <c r="I37" s="181">
        <f t="shared" si="8"/>
        <v>0</v>
      </c>
      <c r="J37" s="180">
        <v>47.3</v>
      </c>
      <c r="K37" s="181">
        <f t="shared" si="9"/>
        <v>946</v>
      </c>
      <c r="L37" s="181">
        <v>15</v>
      </c>
      <c r="M37" s="181">
        <f t="shared" si="10"/>
        <v>0</v>
      </c>
      <c r="N37" s="181">
        <v>0</v>
      </c>
      <c r="O37" s="181">
        <f t="shared" si="11"/>
        <v>0</v>
      </c>
      <c r="P37" s="181">
        <v>0</v>
      </c>
      <c r="Q37" s="181">
        <f t="shared" si="12"/>
        <v>0</v>
      </c>
      <c r="R37" s="181" t="s">
        <v>120</v>
      </c>
      <c r="S37" s="181" t="s">
        <v>170</v>
      </c>
      <c r="T37" s="182" t="s">
        <v>171</v>
      </c>
      <c r="U37" s="183">
        <v>9.955E-2</v>
      </c>
      <c r="V37" s="183">
        <f t="shared" si="13"/>
        <v>1.99</v>
      </c>
      <c r="W37" s="183"/>
      <c r="X37" s="183" t="s">
        <v>184</v>
      </c>
      <c r="Y37" s="184"/>
      <c r="Z37" s="184"/>
      <c r="AA37" s="184"/>
      <c r="AB37" s="184"/>
      <c r="AC37" s="184"/>
      <c r="AD37" s="184"/>
      <c r="AE37" s="184"/>
      <c r="AF37" s="184"/>
      <c r="AG37" s="184" t="s">
        <v>436</v>
      </c>
      <c r="AH37" s="184"/>
      <c r="AI37" s="184"/>
      <c r="AJ37" s="184"/>
      <c r="AK37" s="184"/>
      <c r="AL37" s="184"/>
      <c r="AM37" s="184"/>
      <c r="AN37" s="184"/>
      <c r="AO37" s="184"/>
      <c r="AP37" s="184"/>
      <c r="AQ37" s="184"/>
      <c r="AR37" s="184"/>
      <c r="AS37" s="184"/>
      <c r="AT37" s="184"/>
      <c r="AU37" s="184"/>
      <c r="AV37" s="184"/>
      <c r="AW37" s="184"/>
      <c r="AX37" s="184"/>
      <c r="AY37" s="184"/>
      <c r="AZ37" s="184"/>
      <c r="BA37" s="184"/>
      <c r="BB37" s="184"/>
      <c r="BC37" s="184"/>
      <c r="BD37" s="184"/>
      <c r="BE37" s="184"/>
      <c r="BF37" s="184"/>
      <c r="BG37" s="184"/>
      <c r="BH37" s="184"/>
    </row>
    <row r="38" spans="1:60" outlineLevel="1" x14ac:dyDescent="0.2">
      <c r="A38" s="175">
        <v>25</v>
      </c>
      <c r="B38" s="176" t="s">
        <v>651</v>
      </c>
      <c r="C38" s="177" t="s">
        <v>652</v>
      </c>
      <c r="D38" s="178" t="s">
        <v>221</v>
      </c>
      <c r="E38" s="179">
        <v>17</v>
      </c>
      <c r="F38" s="180"/>
      <c r="G38" s="181">
        <f t="shared" si="7"/>
        <v>0</v>
      </c>
      <c r="H38" s="180">
        <v>0</v>
      </c>
      <c r="I38" s="181">
        <f t="shared" si="8"/>
        <v>0</v>
      </c>
      <c r="J38" s="180">
        <v>11.9</v>
      </c>
      <c r="K38" s="181">
        <f t="shared" si="9"/>
        <v>202.3</v>
      </c>
      <c r="L38" s="181">
        <v>15</v>
      </c>
      <c r="M38" s="181">
        <f t="shared" si="10"/>
        <v>0</v>
      </c>
      <c r="N38" s="181">
        <v>0</v>
      </c>
      <c r="O38" s="181">
        <f t="shared" si="11"/>
        <v>0</v>
      </c>
      <c r="P38" s="181">
        <v>0</v>
      </c>
      <c r="Q38" s="181">
        <f t="shared" si="12"/>
        <v>0</v>
      </c>
      <c r="R38" s="181" t="s">
        <v>120</v>
      </c>
      <c r="S38" s="181" t="s">
        <v>170</v>
      </c>
      <c r="T38" s="182" t="s">
        <v>171</v>
      </c>
      <c r="U38" s="183">
        <v>2.5000000000000001E-2</v>
      </c>
      <c r="V38" s="183">
        <f t="shared" si="13"/>
        <v>0.43</v>
      </c>
      <c r="W38" s="183"/>
      <c r="X38" s="183" t="s">
        <v>184</v>
      </c>
      <c r="Y38" s="184"/>
      <c r="Z38" s="184"/>
      <c r="AA38" s="184"/>
      <c r="AB38" s="184"/>
      <c r="AC38" s="184"/>
      <c r="AD38" s="184"/>
      <c r="AE38" s="184"/>
      <c r="AF38" s="184"/>
      <c r="AG38" s="184" t="s">
        <v>436</v>
      </c>
      <c r="AH38" s="184"/>
      <c r="AI38" s="184"/>
      <c r="AJ38" s="184"/>
      <c r="AK38" s="184"/>
      <c r="AL38" s="184"/>
      <c r="AM38" s="184"/>
      <c r="AN38" s="184"/>
      <c r="AO38" s="184"/>
      <c r="AP38" s="184"/>
      <c r="AQ38" s="184"/>
      <c r="AR38" s="184"/>
      <c r="AS38" s="184"/>
      <c r="AT38" s="184"/>
      <c r="AU38" s="184"/>
      <c r="AV38" s="184"/>
      <c r="AW38" s="184"/>
      <c r="AX38" s="184"/>
      <c r="AY38" s="184"/>
      <c r="AZ38" s="184"/>
      <c r="BA38" s="184"/>
      <c r="BB38" s="184"/>
      <c r="BC38" s="184"/>
      <c r="BD38" s="184"/>
      <c r="BE38" s="184"/>
      <c r="BF38" s="184"/>
      <c r="BG38" s="184"/>
      <c r="BH38" s="184"/>
    </row>
    <row r="39" spans="1:60" outlineLevel="1" x14ac:dyDescent="0.2">
      <c r="A39" s="175">
        <v>26</v>
      </c>
      <c r="B39" s="176" t="s">
        <v>653</v>
      </c>
      <c r="C39" s="177" t="s">
        <v>654</v>
      </c>
      <c r="D39" s="178" t="s">
        <v>221</v>
      </c>
      <c r="E39" s="179">
        <v>1</v>
      </c>
      <c r="F39" s="180"/>
      <c r="G39" s="181">
        <f t="shared" si="7"/>
        <v>0</v>
      </c>
      <c r="H39" s="180">
        <v>0</v>
      </c>
      <c r="I39" s="181">
        <f t="shared" si="8"/>
        <v>0</v>
      </c>
      <c r="J39" s="180">
        <v>66.599999999999994</v>
      </c>
      <c r="K39" s="181">
        <f t="shared" si="9"/>
        <v>66.599999999999994</v>
      </c>
      <c r="L39" s="181">
        <v>15</v>
      </c>
      <c r="M39" s="181">
        <f t="shared" si="10"/>
        <v>0</v>
      </c>
      <c r="N39" s="181">
        <v>0</v>
      </c>
      <c r="O39" s="181">
        <f t="shared" si="11"/>
        <v>0</v>
      </c>
      <c r="P39" s="181">
        <v>0</v>
      </c>
      <c r="Q39" s="181">
        <f t="shared" si="12"/>
        <v>0</v>
      </c>
      <c r="R39" s="181"/>
      <c r="S39" s="181" t="s">
        <v>170</v>
      </c>
      <c r="T39" s="182" t="s">
        <v>171</v>
      </c>
      <c r="U39" s="183">
        <v>0.14033000000000001</v>
      </c>
      <c r="V39" s="183">
        <f t="shared" si="13"/>
        <v>0.14000000000000001</v>
      </c>
      <c r="W39" s="183"/>
      <c r="X39" s="183" t="s">
        <v>184</v>
      </c>
      <c r="Y39" s="184"/>
      <c r="Z39" s="184"/>
      <c r="AA39" s="184"/>
      <c r="AB39" s="184"/>
      <c r="AC39" s="184"/>
      <c r="AD39" s="184"/>
      <c r="AE39" s="184"/>
      <c r="AF39" s="184"/>
      <c r="AG39" s="184" t="s">
        <v>436</v>
      </c>
      <c r="AH39" s="184"/>
      <c r="AI39" s="184"/>
      <c r="AJ39" s="184"/>
      <c r="AK39" s="184"/>
      <c r="AL39" s="184"/>
      <c r="AM39" s="184"/>
      <c r="AN39" s="184"/>
      <c r="AO39" s="184"/>
      <c r="AP39" s="184"/>
      <c r="AQ39" s="184"/>
      <c r="AR39" s="184"/>
      <c r="AS39" s="184"/>
      <c r="AT39" s="184"/>
      <c r="AU39" s="184"/>
      <c r="AV39" s="184"/>
      <c r="AW39" s="184"/>
      <c r="AX39" s="184"/>
      <c r="AY39" s="184"/>
      <c r="AZ39" s="184"/>
      <c r="BA39" s="184"/>
      <c r="BB39" s="184"/>
      <c r="BC39" s="184"/>
      <c r="BD39" s="184"/>
      <c r="BE39" s="184"/>
      <c r="BF39" s="184"/>
      <c r="BG39" s="184"/>
      <c r="BH39" s="184"/>
    </row>
    <row r="40" spans="1:60" outlineLevel="1" x14ac:dyDescent="0.2">
      <c r="A40" s="175">
        <v>27</v>
      </c>
      <c r="B40" s="176" t="s">
        <v>655</v>
      </c>
      <c r="C40" s="177" t="s">
        <v>656</v>
      </c>
      <c r="D40" s="178" t="s">
        <v>221</v>
      </c>
      <c r="E40" s="179">
        <v>1</v>
      </c>
      <c r="F40" s="180"/>
      <c r="G40" s="181">
        <f t="shared" si="7"/>
        <v>0</v>
      </c>
      <c r="H40" s="180">
        <v>0</v>
      </c>
      <c r="I40" s="181">
        <f t="shared" si="8"/>
        <v>0</v>
      </c>
      <c r="J40" s="180">
        <v>144</v>
      </c>
      <c r="K40" s="181">
        <f t="shared" si="9"/>
        <v>144</v>
      </c>
      <c r="L40" s="181">
        <v>15</v>
      </c>
      <c r="M40" s="181">
        <f t="shared" si="10"/>
        <v>0</v>
      </c>
      <c r="N40" s="181">
        <v>0</v>
      </c>
      <c r="O40" s="181">
        <f t="shared" si="11"/>
        <v>0</v>
      </c>
      <c r="P40" s="181">
        <v>0</v>
      </c>
      <c r="Q40" s="181">
        <f t="shared" si="12"/>
        <v>0</v>
      </c>
      <c r="R40" s="181"/>
      <c r="S40" s="181" t="s">
        <v>170</v>
      </c>
      <c r="T40" s="182" t="s">
        <v>171</v>
      </c>
      <c r="U40" s="183">
        <v>0.30349999999999999</v>
      </c>
      <c r="V40" s="183">
        <f t="shared" si="13"/>
        <v>0.3</v>
      </c>
      <c r="W40" s="183"/>
      <c r="X40" s="183" t="s">
        <v>184</v>
      </c>
      <c r="Y40" s="184"/>
      <c r="Z40" s="184"/>
      <c r="AA40" s="184"/>
      <c r="AB40" s="184"/>
      <c r="AC40" s="184"/>
      <c r="AD40" s="184"/>
      <c r="AE40" s="184"/>
      <c r="AF40" s="184"/>
      <c r="AG40" s="184" t="s">
        <v>436</v>
      </c>
      <c r="AH40" s="184"/>
      <c r="AI40" s="184"/>
      <c r="AJ40" s="184"/>
      <c r="AK40" s="184"/>
      <c r="AL40" s="184"/>
      <c r="AM40" s="184"/>
      <c r="AN40" s="184"/>
      <c r="AO40" s="184"/>
      <c r="AP40" s="184"/>
      <c r="AQ40" s="184"/>
      <c r="AR40" s="184"/>
      <c r="AS40" s="184"/>
      <c r="AT40" s="184"/>
      <c r="AU40" s="184"/>
      <c r="AV40" s="184"/>
      <c r="AW40" s="184"/>
      <c r="AX40" s="184"/>
      <c r="AY40" s="184"/>
      <c r="AZ40" s="184"/>
      <c r="BA40" s="184"/>
      <c r="BB40" s="184"/>
      <c r="BC40" s="184"/>
      <c r="BD40" s="184"/>
      <c r="BE40" s="184"/>
      <c r="BF40" s="184"/>
      <c r="BG40" s="184"/>
      <c r="BH40" s="184"/>
    </row>
    <row r="41" spans="1:60" outlineLevel="1" x14ac:dyDescent="0.2">
      <c r="A41" s="175">
        <v>28</v>
      </c>
      <c r="B41" s="176" t="s">
        <v>657</v>
      </c>
      <c r="C41" s="177" t="s">
        <v>658</v>
      </c>
      <c r="D41" s="178" t="s">
        <v>221</v>
      </c>
      <c r="E41" s="179">
        <v>1</v>
      </c>
      <c r="F41" s="180"/>
      <c r="G41" s="181">
        <f t="shared" si="7"/>
        <v>0</v>
      </c>
      <c r="H41" s="180">
        <v>0</v>
      </c>
      <c r="I41" s="181">
        <f t="shared" si="8"/>
        <v>0</v>
      </c>
      <c r="J41" s="180">
        <v>188</v>
      </c>
      <c r="K41" s="181">
        <f t="shared" si="9"/>
        <v>188</v>
      </c>
      <c r="L41" s="181">
        <v>15</v>
      </c>
      <c r="M41" s="181">
        <f t="shared" si="10"/>
        <v>0</v>
      </c>
      <c r="N41" s="181">
        <v>0</v>
      </c>
      <c r="O41" s="181">
        <f t="shared" si="11"/>
        <v>0</v>
      </c>
      <c r="P41" s="181">
        <v>0</v>
      </c>
      <c r="Q41" s="181">
        <f t="shared" si="12"/>
        <v>0</v>
      </c>
      <c r="R41" s="181"/>
      <c r="S41" s="181" t="s">
        <v>170</v>
      </c>
      <c r="T41" s="182" t="s">
        <v>171</v>
      </c>
      <c r="U41" s="183">
        <v>0.39650000000000002</v>
      </c>
      <c r="V41" s="183">
        <f t="shared" si="13"/>
        <v>0.4</v>
      </c>
      <c r="W41" s="183"/>
      <c r="X41" s="183" t="s">
        <v>184</v>
      </c>
      <c r="Y41" s="184"/>
      <c r="Z41" s="184"/>
      <c r="AA41" s="184"/>
      <c r="AB41" s="184"/>
      <c r="AC41" s="184"/>
      <c r="AD41" s="184"/>
      <c r="AE41" s="184"/>
      <c r="AF41" s="184"/>
      <c r="AG41" s="184" t="s">
        <v>436</v>
      </c>
      <c r="AH41" s="184"/>
      <c r="AI41" s="184"/>
      <c r="AJ41" s="184"/>
      <c r="AK41" s="184"/>
      <c r="AL41" s="184"/>
      <c r="AM41" s="184"/>
      <c r="AN41" s="184"/>
      <c r="AO41" s="184"/>
      <c r="AP41" s="184"/>
      <c r="AQ41" s="184"/>
      <c r="AR41" s="184"/>
      <c r="AS41" s="184"/>
      <c r="AT41" s="184"/>
      <c r="AU41" s="184"/>
      <c r="AV41" s="184"/>
      <c r="AW41" s="184"/>
      <c r="AX41" s="184"/>
      <c r="AY41" s="184"/>
      <c r="AZ41" s="184"/>
      <c r="BA41" s="184"/>
      <c r="BB41" s="184"/>
      <c r="BC41" s="184"/>
      <c r="BD41" s="184"/>
      <c r="BE41" s="184"/>
      <c r="BF41" s="184"/>
      <c r="BG41" s="184"/>
      <c r="BH41" s="184"/>
    </row>
    <row r="42" spans="1:60" outlineLevel="1" x14ac:dyDescent="0.2">
      <c r="A42" s="175">
        <v>29</v>
      </c>
      <c r="B42" s="176" t="s">
        <v>659</v>
      </c>
      <c r="C42" s="177" t="s">
        <v>660</v>
      </c>
      <c r="D42" s="178" t="s">
        <v>221</v>
      </c>
      <c r="E42" s="179">
        <v>1</v>
      </c>
      <c r="F42" s="180"/>
      <c r="G42" s="181">
        <f t="shared" si="7"/>
        <v>0</v>
      </c>
      <c r="H42" s="180">
        <v>0</v>
      </c>
      <c r="I42" s="181">
        <f t="shared" si="8"/>
        <v>0</v>
      </c>
      <c r="J42" s="180">
        <v>99.1</v>
      </c>
      <c r="K42" s="181">
        <f t="shared" si="9"/>
        <v>99.1</v>
      </c>
      <c r="L42" s="181">
        <v>15</v>
      </c>
      <c r="M42" s="181">
        <f t="shared" si="10"/>
        <v>0</v>
      </c>
      <c r="N42" s="181">
        <v>0</v>
      </c>
      <c r="O42" s="181">
        <f t="shared" si="11"/>
        <v>0</v>
      </c>
      <c r="P42" s="181">
        <v>0</v>
      </c>
      <c r="Q42" s="181">
        <f t="shared" si="12"/>
        <v>0</v>
      </c>
      <c r="R42" s="181"/>
      <c r="S42" s="181" t="s">
        <v>170</v>
      </c>
      <c r="T42" s="182" t="s">
        <v>171</v>
      </c>
      <c r="U42" s="183">
        <v>0.20882999999999999</v>
      </c>
      <c r="V42" s="183">
        <f t="shared" si="13"/>
        <v>0.21</v>
      </c>
      <c r="W42" s="183"/>
      <c r="X42" s="183" t="s">
        <v>184</v>
      </c>
      <c r="Y42" s="184"/>
      <c r="Z42" s="184"/>
      <c r="AA42" s="184"/>
      <c r="AB42" s="184"/>
      <c r="AC42" s="184"/>
      <c r="AD42" s="184"/>
      <c r="AE42" s="184"/>
      <c r="AF42" s="184"/>
      <c r="AG42" s="184" t="s">
        <v>436</v>
      </c>
      <c r="AH42" s="184"/>
      <c r="AI42" s="184"/>
      <c r="AJ42" s="184"/>
      <c r="AK42" s="184"/>
      <c r="AL42" s="184"/>
      <c r="AM42" s="184"/>
      <c r="AN42" s="184"/>
      <c r="AO42" s="184"/>
      <c r="AP42" s="184"/>
      <c r="AQ42" s="184"/>
      <c r="AR42" s="184"/>
      <c r="AS42" s="184"/>
      <c r="AT42" s="184"/>
      <c r="AU42" s="184"/>
      <c r="AV42" s="184"/>
      <c r="AW42" s="184"/>
      <c r="AX42" s="184"/>
      <c r="AY42" s="184"/>
      <c r="AZ42" s="184"/>
      <c r="BA42" s="184"/>
      <c r="BB42" s="184"/>
      <c r="BC42" s="184"/>
      <c r="BD42" s="184"/>
      <c r="BE42" s="184"/>
      <c r="BF42" s="184"/>
      <c r="BG42" s="184"/>
      <c r="BH42" s="184"/>
    </row>
    <row r="43" spans="1:60" x14ac:dyDescent="0.2">
      <c r="A43" s="167" t="s">
        <v>165</v>
      </c>
      <c r="B43" s="168" t="s">
        <v>122</v>
      </c>
      <c r="C43" s="169" t="s">
        <v>123</v>
      </c>
      <c r="D43" s="170"/>
      <c r="E43" s="171"/>
      <c r="F43" s="172"/>
      <c r="G43" s="172">
        <f>SUMIF(AG44:AG44,"&lt;&gt;NOR",G44:G44)</f>
        <v>0</v>
      </c>
      <c r="H43" s="172"/>
      <c r="I43" s="172">
        <f>SUM(I44:I44)</f>
        <v>0</v>
      </c>
      <c r="J43" s="172"/>
      <c r="K43" s="172">
        <f>SUM(K44:K44)</f>
        <v>12640</v>
      </c>
      <c r="L43" s="172"/>
      <c r="M43" s="172">
        <f>SUM(M44:M44)</f>
        <v>0</v>
      </c>
      <c r="N43" s="172"/>
      <c r="O43" s="172">
        <f>SUM(O44:O44)</f>
        <v>0</v>
      </c>
      <c r="P43" s="172"/>
      <c r="Q43" s="172">
        <f>SUM(Q44:Q44)</f>
        <v>0</v>
      </c>
      <c r="R43" s="172"/>
      <c r="S43" s="172"/>
      <c r="T43" s="173"/>
      <c r="U43" s="174"/>
      <c r="V43" s="174">
        <f>SUM(V44:V44)</f>
        <v>0</v>
      </c>
      <c r="W43" s="174"/>
      <c r="X43" s="174"/>
      <c r="AG43" t="s">
        <v>166</v>
      </c>
    </row>
    <row r="44" spans="1:60" outlineLevel="1" x14ac:dyDescent="0.2">
      <c r="A44" s="175">
        <v>30</v>
      </c>
      <c r="B44" s="176" t="s">
        <v>661</v>
      </c>
      <c r="C44" s="177" t="s">
        <v>662</v>
      </c>
      <c r="D44" s="178" t="s">
        <v>280</v>
      </c>
      <c r="E44" s="179">
        <v>158</v>
      </c>
      <c r="F44" s="180"/>
      <c r="G44" s="181">
        <f>ROUND(E44*F44,2)</f>
        <v>0</v>
      </c>
      <c r="H44" s="180">
        <v>0</v>
      </c>
      <c r="I44" s="181">
        <f>ROUND(E44*H44,2)</f>
        <v>0</v>
      </c>
      <c r="J44" s="180">
        <v>80</v>
      </c>
      <c r="K44" s="181">
        <f>ROUND(E44*J44,2)</f>
        <v>12640</v>
      </c>
      <c r="L44" s="181">
        <v>15</v>
      </c>
      <c r="M44" s="181">
        <f>G44*(1+L44/100)</f>
        <v>0</v>
      </c>
      <c r="N44" s="181">
        <v>0</v>
      </c>
      <c r="O44" s="181">
        <f>ROUND(E44*N44,2)</f>
        <v>0</v>
      </c>
      <c r="P44" s="181">
        <v>0</v>
      </c>
      <c r="Q44" s="181">
        <f>ROUND(E44*P44,2)</f>
        <v>0</v>
      </c>
      <c r="R44" s="181"/>
      <c r="S44" s="181" t="s">
        <v>183</v>
      </c>
      <c r="T44" s="182" t="s">
        <v>171</v>
      </c>
      <c r="U44" s="183">
        <v>0</v>
      </c>
      <c r="V44" s="183">
        <f>ROUND(E44*U44,2)</f>
        <v>0</v>
      </c>
      <c r="W44" s="183"/>
      <c r="X44" s="183" t="s">
        <v>184</v>
      </c>
      <c r="Y44" s="184"/>
      <c r="Z44" s="184"/>
      <c r="AA44" s="184"/>
      <c r="AB44" s="184"/>
      <c r="AC44" s="184"/>
      <c r="AD44" s="184"/>
      <c r="AE44" s="184"/>
      <c r="AF44" s="184"/>
      <c r="AG44" s="184" t="s">
        <v>436</v>
      </c>
      <c r="AH44" s="184"/>
      <c r="AI44" s="184"/>
      <c r="AJ44" s="184"/>
      <c r="AK44" s="184"/>
      <c r="AL44" s="184"/>
      <c r="AM44" s="184"/>
      <c r="AN44" s="184"/>
      <c r="AO44" s="184"/>
      <c r="AP44" s="184"/>
      <c r="AQ44" s="184"/>
      <c r="AR44" s="184"/>
      <c r="AS44" s="184"/>
      <c r="AT44" s="184"/>
      <c r="AU44" s="184"/>
      <c r="AV44" s="184"/>
      <c r="AW44" s="184"/>
      <c r="AX44" s="184"/>
      <c r="AY44" s="184"/>
      <c r="AZ44" s="184"/>
      <c r="BA44" s="184"/>
      <c r="BB44" s="184"/>
      <c r="BC44" s="184"/>
      <c r="BD44" s="184"/>
      <c r="BE44" s="184"/>
      <c r="BF44" s="184"/>
      <c r="BG44" s="184"/>
      <c r="BH44" s="184"/>
    </row>
    <row r="45" spans="1:60" x14ac:dyDescent="0.2">
      <c r="A45" s="167" t="s">
        <v>165</v>
      </c>
      <c r="B45" s="168" t="s">
        <v>124</v>
      </c>
      <c r="C45" s="169" t="s">
        <v>125</v>
      </c>
      <c r="D45" s="170"/>
      <c r="E45" s="171"/>
      <c r="F45" s="172"/>
      <c r="G45" s="172">
        <f>SUMIF(AG46:AG67,"&lt;&gt;NOR",G46:G67)</f>
        <v>0</v>
      </c>
      <c r="H45" s="172"/>
      <c r="I45" s="172">
        <f>SUM(I46:I67)</f>
        <v>23983.9</v>
      </c>
      <c r="J45" s="172"/>
      <c r="K45" s="172">
        <f>SUM(K46:K67)</f>
        <v>255</v>
      </c>
      <c r="L45" s="172"/>
      <c r="M45" s="172">
        <f>SUM(M46:M67)</f>
        <v>0</v>
      </c>
      <c r="N45" s="172"/>
      <c r="O45" s="172">
        <f>SUM(O46:O67)</f>
        <v>0.08</v>
      </c>
      <c r="P45" s="172"/>
      <c r="Q45" s="172">
        <f>SUM(Q46:Q67)</f>
        <v>0</v>
      </c>
      <c r="R45" s="172"/>
      <c r="S45" s="172"/>
      <c r="T45" s="173"/>
      <c r="U45" s="174"/>
      <c r="V45" s="174">
        <f>SUM(V46:V67)</f>
        <v>0</v>
      </c>
      <c r="W45" s="174"/>
      <c r="X45" s="174"/>
      <c r="AG45" t="s">
        <v>166</v>
      </c>
    </row>
    <row r="46" spans="1:60" ht="56.25" outlineLevel="1" x14ac:dyDescent="0.2">
      <c r="A46" s="175">
        <v>31</v>
      </c>
      <c r="B46" s="176" t="s">
        <v>663</v>
      </c>
      <c r="C46" s="177" t="s">
        <v>664</v>
      </c>
      <c r="D46" s="178" t="s">
        <v>280</v>
      </c>
      <c r="E46" s="179">
        <v>40</v>
      </c>
      <c r="F46" s="180"/>
      <c r="G46" s="181">
        <f t="shared" ref="G46:G67" si="14">ROUND(E46*F46,2)</f>
        <v>0</v>
      </c>
      <c r="H46" s="180">
        <v>14.1</v>
      </c>
      <c r="I46" s="181">
        <f t="shared" ref="I46:I67" si="15">ROUND(E46*H46,2)</f>
        <v>564</v>
      </c>
      <c r="J46" s="180">
        <v>0</v>
      </c>
      <c r="K46" s="181">
        <f t="shared" ref="K46:K67" si="16">ROUND(E46*J46,2)</f>
        <v>0</v>
      </c>
      <c r="L46" s="181">
        <v>15</v>
      </c>
      <c r="M46" s="181">
        <f t="shared" ref="M46:M67" si="17">G46*(1+L46/100)</f>
        <v>0</v>
      </c>
      <c r="N46" s="181">
        <v>1.6000000000000001E-4</v>
      </c>
      <c r="O46" s="181">
        <f t="shared" ref="O46:O67" si="18">ROUND(E46*N46,2)</f>
        <v>0.01</v>
      </c>
      <c r="P46" s="181">
        <v>0</v>
      </c>
      <c r="Q46" s="181">
        <f t="shared" ref="Q46:Q67" si="19">ROUND(E46*P46,2)</f>
        <v>0</v>
      </c>
      <c r="R46" s="181" t="s">
        <v>281</v>
      </c>
      <c r="S46" s="181" t="s">
        <v>170</v>
      </c>
      <c r="T46" s="182" t="s">
        <v>171</v>
      </c>
      <c r="U46" s="183">
        <v>0</v>
      </c>
      <c r="V46" s="183">
        <f t="shared" ref="V46:V67" si="20">ROUND(E46*U46,2)</f>
        <v>0</v>
      </c>
      <c r="W46" s="183"/>
      <c r="X46" s="183" t="s">
        <v>215</v>
      </c>
      <c r="Y46" s="184"/>
      <c r="Z46" s="184"/>
      <c r="AA46" s="184"/>
      <c r="AB46" s="184"/>
      <c r="AC46" s="184"/>
      <c r="AD46" s="184"/>
      <c r="AE46" s="184"/>
      <c r="AF46" s="184"/>
      <c r="AG46" s="184" t="s">
        <v>665</v>
      </c>
      <c r="AH46" s="184"/>
      <c r="AI46" s="184"/>
      <c r="AJ46" s="184"/>
      <c r="AK46" s="184"/>
      <c r="AL46" s="184"/>
      <c r="AM46" s="184"/>
      <c r="AN46" s="184"/>
      <c r="AO46" s="184"/>
      <c r="AP46" s="184"/>
      <c r="AQ46" s="184"/>
      <c r="AR46" s="184"/>
      <c r="AS46" s="184"/>
      <c r="AT46" s="184"/>
      <c r="AU46" s="184"/>
      <c r="AV46" s="184"/>
      <c r="AW46" s="184"/>
      <c r="AX46" s="184"/>
      <c r="AY46" s="184"/>
      <c r="AZ46" s="184"/>
      <c r="BA46" s="184"/>
      <c r="BB46" s="184"/>
      <c r="BC46" s="184"/>
      <c r="BD46" s="184"/>
      <c r="BE46" s="184"/>
      <c r="BF46" s="184"/>
      <c r="BG46" s="184"/>
      <c r="BH46" s="184"/>
    </row>
    <row r="47" spans="1:60" ht="56.25" outlineLevel="1" x14ac:dyDescent="0.2">
      <c r="A47" s="175">
        <v>32</v>
      </c>
      <c r="B47" s="176" t="s">
        <v>666</v>
      </c>
      <c r="C47" s="177" t="s">
        <v>664</v>
      </c>
      <c r="D47" s="178" t="s">
        <v>280</v>
      </c>
      <c r="E47" s="179">
        <v>130</v>
      </c>
      <c r="F47" s="180"/>
      <c r="G47" s="181">
        <f t="shared" si="14"/>
        <v>0</v>
      </c>
      <c r="H47" s="180">
        <v>14.1</v>
      </c>
      <c r="I47" s="181">
        <f t="shared" si="15"/>
        <v>1833</v>
      </c>
      <c r="J47" s="180">
        <v>0</v>
      </c>
      <c r="K47" s="181">
        <f t="shared" si="16"/>
        <v>0</v>
      </c>
      <c r="L47" s="181">
        <v>15</v>
      </c>
      <c r="M47" s="181">
        <f t="shared" si="17"/>
        <v>0</v>
      </c>
      <c r="N47" s="181">
        <v>1.6000000000000001E-4</v>
      </c>
      <c r="O47" s="181">
        <f t="shared" si="18"/>
        <v>0.02</v>
      </c>
      <c r="P47" s="181">
        <v>0</v>
      </c>
      <c r="Q47" s="181">
        <f t="shared" si="19"/>
        <v>0</v>
      </c>
      <c r="R47" s="181" t="s">
        <v>281</v>
      </c>
      <c r="S47" s="181" t="s">
        <v>170</v>
      </c>
      <c r="T47" s="182" t="s">
        <v>171</v>
      </c>
      <c r="U47" s="183">
        <v>0</v>
      </c>
      <c r="V47" s="183">
        <f t="shared" si="20"/>
        <v>0</v>
      </c>
      <c r="W47" s="183"/>
      <c r="X47" s="183" t="s">
        <v>215</v>
      </c>
      <c r="Y47" s="184"/>
      <c r="Z47" s="184"/>
      <c r="AA47" s="184"/>
      <c r="AB47" s="184"/>
      <c r="AC47" s="184"/>
      <c r="AD47" s="184"/>
      <c r="AE47" s="184"/>
      <c r="AF47" s="184"/>
      <c r="AG47" s="184" t="s">
        <v>665</v>
      </c>
      <c r="AH47" s="184"/>
      <c r="AI47" s="184"/>
      <c r="AJ47" s="184"/>
      <c r="AK47" s="184"/>
      <c r="AL47" s="184"/>
      <c r="AM47" s="184"/>
      <c r="AN47" s="184"/>
      <c r="AO47" s="184"/>
      <c r="AP47" s="184"/>
      <c r="AQ47" s="184"/>
      <c r="AR47" s="184"/>
      <c r="AS47" s="184"/>
      <c r="AT47" s="184"/>
      <c r="AU47" s="184"/>
      <c r="AV47" s="184"/>
      <c r="AW47" s="184"/>
      <c r="AX47" s="184"/>
      <c r="AY47" s="184"/>
      <c r="AZ47" s="184"/>
      <c r="BA47" s="184"/>
      <c r="BB47" s="184"/>
      <c r="BC47" s="184"/>
      <c r="BD47" s="184"/>
      <c r="BE47" s="184"/>
      <c r="BF47" s="184"/>
      <c r="BG47" s="184"/>
      <c r="BH47" s="184"/>
    </row>
    <row r="48" spans="1:60" ht="56.25" outlineLevel="1" x14ac:dyDescent="0.2">
      <c r="A48" s="175">
        <v>33</v>
      </c>
      <c r="B48" s="176" t="s">
        <v>667</v>
      </c>
      <c r="C48" s="177" t="s">
        <v>668</v>
      </c>
      <c r="D48" s="178" t="s">
        <v>280</v>
      </c>
      <c r="E48" s="179">
        <v>218</v>
      </c>
      <c r="F48" s="180"/>
      <c r="G48" s="181">
        <f t="shared" si="14"/>
        <v>0</v>
      </c>
      <c r="H48" s="180">
        <v>22.8</v>
      </c>
      <c r="I48" s="181">
        <f t="shared" si="15"/>
        <v>4970.3999999999996</v>
      </c>
      <c r="J48" s="180">
        <v>0</v>
      </c>
      <c r="K48" s="181">
        <f t="shared" si="16"/>
        <v>0</v>
      </c>
      <c r="L48" s="181">
        <v>15</v>
      </c>
      <c r="M48" s="181">
        <f t="shared" si="17"/>
        <v>0</v>
      </c>
      <c r="N48" s="181">
        <v>2.0000000000000001E-4</v>
      </c>
      <c r="O48" s="181">
        <f t="shared" si="18"/>
        <v>0.04</v>
      </c>
      <c r="P48" s="181">
        <v>0</v>
      </c>
      <c r="Q48" s="181">
        <f t="shared" si="19"/>
        <v>0</v>
      </c>
      <c r="R48" s="181" t="s">
        <v>281</v>
      </c>
      <c r="S48" s="181" t="s">
        <v>170</v>
      </c>
      <c r="T48" s="182" t="s">
        <v>171</v>
      </c>
      <c r="U48" s="183">
        <v>0</v>
      </c>
      <c r="V48" s="183">
        <f t="shared" si="20"/>
        <v>0</v>
      </c>
      <c r="W48" s="183"/>
      <c r="X48" s="183" t="s">
        <v>215</v>
      </c>
      <c r="Y48" s="184"/>
      <c r="Z48" s="184"/>
      <c r="AA48" s="184"/>
      <c r="AB48" s="184"/>
      <c r="AC48" s="184"/>
      <c r="AD48" s="184"/>
      <c r="AE48" s="184"/>
      <c r="AF48" s="184"/>
      <c r="AG48" s="184" t="s">
        <v>665</v>
      </c>
      <c r="AH48" s="184"/>
      <c r="AI48" s="184"/>
      <c r="AJ48" s="184"/>
      <c r="AK48" s="184"/>
      <c r="AL48" s="184"/>
      <c r="AM48" s="184"/>
      <c r="AN48" s="184"/>
      <c r="AO48" s="184"/>
      <c r="AP48" s="184"/>
      <c r="AQ48" s="184"/>
      <c r="AR48" s="184"/>
      <c r="AS48" s="184"/>
      <c r="AT48" s="184"/>
      <c r="AU48" s="184"/>
      <c r="AV48" s="184"/>
      <c r="AW48" s="184"/>
      <c r="AX48" s="184"/>
      <c r="AY48" s="184"/>
      <c r="AZ48" s="184"/>
      <c r="BA48" s="184"/>
      <c r="BB48" s="184"/>
      <c r="BC48" s="184"/>
      <c r="BD48" s="184"/>
      <c r="BE48" s="184"/>
      <c r="BF48" s="184"/>
      <c r="BG48" s="184"/>
      <c r="BH48" s="184"/>
    </row>
    <row r="49" spans="1:60" ht="56.25" outlineLevel="1" x14ac:dyDescent="0.2">
      <c r="A49" s="175">
        <v>34</v>
      </c>
      <c r="B49" s="176" t="s">
        <v>669</v>
      </c>
      <c r="C49" s="177" t="s">
        <v>670</v>
      </c>
      <c r="D49" s="178" t="s">
        <v>280</v>
      </c>
      <c r="E49" s="179">
        <v>20</v>
      </c>
      <c r="F49" s="180"/>
      <c r="G49" s="181">
        <f t="shared" si="14"/>
        <v>0</v>
      </c>
      <c r="H49" s="180">
        <v>37.1</v>
      </c>
      <c r="I49" s="181">
        <f t="shared" si="15"/>
        <v>742</v>
      </c>
      <c r="J49" s="180">
        <v>0</v>
      </c>
      <c r="K49" s="181">
        <f t="shared" si="16"/>
        <v>0</v>
      </c>
      <c r="L49" s="181">
        <v>15</v>
      </c>
      <c r="M49" s="181">
        <f t="shared" si="17"/>
        <v>0</v>
      </c>
      <c r="N49" s="181">
        <v>2.9999999999999997E-4</v>
      </c>
      <c r="O49" s="181">
        <f t="shared" si="18"/>
        <v>0.01</v>
      </c>
      <c r="P49" s="181">
        <v>0</v>
      </c>
      <c r="Q49" s="181">
        <f t="shared" si="19"/>
        <v>0</v>
      </c>
      <c r="R49" s="181" t="s">
        <v>281</v>
      </c>
      <c r="S49" s="181" t="s">
        <v>170</v>
      </c>
      <c r="T49" s="182" t="s">
        <v>171</v>
      </c>
      <c r="U49" s="183">
        <v>0</v>
      </c>
      <c r="V49" s="183">
        <f t="shared" si="20"/>
        <v>0</v>
      </c>
      <c r="W49" s="183"/>
      <c r="X49" s="183" t="s">
        <v>215</v>
      </c>
      <c r="Y49" s="184"/>
      <c r="Z49" s="184"/>
      <c r="AA49" s="184"/>
      <c r="AB49" s="184"/>
      <c r="AC49" s="184"/>
      <c r="AD49" s="184"/>
      <c r="AE49" s="184"/>
      <c r="AF49" s="184"/>
      <c r="AG49" s="184" t="s">
        <v>665</v>
      </c>
      <c r="AH49" s="184"/>
      <c r="AI49" s="184"/>
      <c r="AJ49" s="184"/>
      <c r="AK49" s="184"/>
      <c r="AL49" s="184"/>
      <c r="AM49" s="184"/>
      <c r="AN49" s="184"/>
      <c r="AO49" s="184"/>
      <c r="AP49" s="184"/>
      <c r="AQ49" s="184"/>
      <c r="AR49" s="184"/>
      <c r="AS49" s="184"/>
      <c r="AT49" s="184"/>
      <c r="AU49" s="184"/>
      <c r="AV49" s="184"/>
      <c r="AW49" s="184"/>
      <c r="AX49" s="184"/>
      <c r="AY49" s="184"/>
      <c r="AZ49" s="184"/>
      <c r="BA49" s="184"/>
      <c r="BB49" s="184"/>
      <c r="BC49" s="184"/>
      <c r="BD49" s="184"/>
      <c r="BE49" s="184"/>
      <c r="BF49" s="184"/>
      <c r="BG49" s="184"/>
      <c r="BH49" s="184"/>
    </row>
    <row r="50" spans="1:60" ht="33.75" outlineLevel="1" x14ac:dyDescent="0.2">
      <c r="A50" s="175">
        <v>35</v>
      </c>
      <c r="B50" s="176" t="s">
        <v>671</v>
      </c>
      <c r="C50" s="177" t="s">
        <v>672</v>
      </c>
      <c r="D50" s="178" t="s">
        <v>280</v>
      </c>
      <c r="E50" s="179">
        <v>20</v>
      </c>
      <c r="F50" s="180"/>
      <c r="G50" s="181">
        <f t="shared" si="14"/>
        <v>0</v>
      </c>
      <c r="H50" s="180">
        <v>15.5</v>
      </c>
      <c r="I50" s="181">
        <f t="shared" si="15"/>
        <v>310</v>
      </c>
      <c r="J50" s="180">
        <v>0</v>
      </c>
      <c r="K50" s="181">
        <f t="shared" si="16"/>
        <v>0</v>
      </c>
      <c r="L50" s="181">
        <v>15</v>
      </c>
      <c r="M50" s="181">
        <f t="shared" si="17"/>
        <v>0</v>
      </c>
      <c r="N50" s="181">
        <v>6.0000000000000002E-5</v>
      </c>
      <c r="O50" s="181">
        <f t="shared" si="18"/>
        <v>0</v>
      </c>
      <c r="P50" s="181">
        <v>0</v>
      </c>
      <c r="Q50" s="181">
        <f t="shared" si="19"/>
        <v>0</v>
      </c>
      <c r="R50" s="181" t="s">
        <v>281</v>
      </c>
      <c r="S50" s="181" t="s">
        <v>170</v>
      </c>
      <c r="T50" s="182" t="s">
        <v>171</v>
      </c>
      <c r="U50" s="183">
        <v>0</v>
      </c>
      <c r="V50" s="183">
        <f t="shared" si="20"/>
        <v>0</v>
      </c>
      <c r="W50" s="183"/>
      <c r="X50" s="183" t="s">
        <v>215</v>
      </c>
      <c r="Y50" s="184"/>
      <c r="Z50" s="184"/>
      <c r="AA50" s="184"/>
      <c r="AB50" s="184"/>
      <c r="AC50" s="184"/>
      <c r="AD50" s="184"/>
      <c r="AE50" s="184"/>
      <c r="AF50" s="184"/>
      <c r="AG50" s="184" t="s">
        <v>665</v>
      </c>
      <c r="AH50" s="184"/>
      <c r="AI50" s="184"/>
      <c r="AJ50" s="184"/>
      <c r="AK50" s="184"/>
      <c r="AL50" s="184"/>
      <c r="AM50" s="184"/>
      <c r="AN50" s="184"/>
      <c r="AO50" s="184"/>
      <c r="AP50" s="184"/>
      <c r="AQ50" s="184"/>
      <c r="AR50" s="184"/>
      <c r="AS50" s="184"/>
      <c r="AT50" s="184"/>
      <c r="AU50" s="184"/>
      <c r="AV50" s="184"/>
      <c r="AW50" s="184"/>
      <c r="AX50" s="184"/>
      <c r="AY50" s="184"/>
      <c r="AZ50" s="184"/>
      <c r="BA50" s="184"/>
      <c r="BB50" s="184"/>
      <c r="BC50" s="184"/>
      <c r="BD50" s="184"/>
      <c r="BE50" s="184"/>
      <c r="BF50" s="184"/>
      <c r="BG50" s="184"/>
      <c r="BH50" s="184"/>
    </row>
    <row r="51" spans="1:60" outlineLevel="1" x14ac:dyDescent="0.2">
      <c r="A51" s="175">
        <v>36</v>
      </c>
      <c r="B51" s="176" t="s">
        <v>673</v>
      </c>
      <c r="C51" s="177" t="s">
        <v>674</v>
      </c>
      <c r="D51" s="178" t="s">
        <v>221</v>
      </c>
      <c r="E51" s="179">
        <v>14</v>
      </c>
      <c r="F51" s="180"/>
      <c r="G51" s="181">
        <f t="shared" si="14"/>
        <v>0</v>
      </c>
      <c r="H51" s="180">
        <v>28.9</v>
      </c>
      <c r="I51" s="181">
        <f t="shared" si="15"/>
        <v>404.6</v>
      </c>
      <c r="J51" s="180">
        <v>0</v>
      </c>
      <c r="K51" s="181">
        <f t="shared" si="16"/>
        <v>0</v>
      </c>
      <c r="L51" s="181">
        <v>15</v>
      </c>
      <c r="M51" s="181">
        <f t="shared" si="17"/>
        <v>0</v>
      </c>
      <c r="N51" s="181">
        <v>0</v>
      </c>
      <c r="O51" s="181">
        <f t="shared" si="18"/>
        <v>0</v>
      </c>
      <c r="P51" s="181">
        <v>0</v>
      </c>
      <c r="Q51" s="181">
        <f t="shared" si="19"/>
        <v>0</v>
      </c>
      <c r="R51" s="181" t="s">
        <v>281</v>
      </c>
      <c r="S51" s="181" t="s">
        <v>170</v>
      </c>
      <c r="T51" s="182" t="s">
        <v>171</v>
      </c>
      <c r="U51" s="183">
        <v>0</v>
      </c>
      <c r="V51" s="183">
        <f t="shared" si="20"/>
        <v>0</v>
      </c>
      <c r="W51" s="183"/>
      <c r="X51" s="183" t="s">
        <v>215</v>
      </c>
      <c r="Y51" s="184"/>
      <c r="Z51" s="184"/>
      <c r="AA51" s="184"/>
      <c r="AB51" s="184"/>
      <c r="AC51" s="184"/>
      <c r="AD51" s="184"/>
      <c r="AE51" s="184"/>
      <c r="AF51" s="184"/>
      <c r="AG51" s="184" t="s">
        <v>665</v>
      </c>
      <c r="AH51" s="184"/>
      <c r="AI51" s="184"/>
      <c r="AJ51" s="184"/>
      <c r="AK51" s="184"/>
      <c r="AL51" s="184"/>
      <c r="AM51" s="184"/>
      <c r="AN51" s="184"/>
      <c r="AO51" s="184"/>
      <c r="AP51" s="184"/>
      <c r="AQ51" s="184"/>
      <c r="AR51" s="184"/>
      <c r="AS51" s="184"/>
      <c r="AT51" s="184"/>
      <c r="AU51" s="184"/>
      <c r="AV51" s="184"/>
      <c r="AW51" s="184"/>
      <c r="AX51" s="184"/>
      <c r="AY51" s="184"/>
      <c r="AZ51" s="184"/>
      <c r="BA51" s="184"/>
      <c r="BB51" s="184"/>
      <c r="BC51" s="184"/>
      <c r="BD51" s="184"/>
      <c r="BE51" s="184"/>
      <c r="BF51" s="184"/>
      <c r="BG51" s="184"/>
      <c r="BH51" s="184"/>
    </row>
    <row r="52" spans="1:60" outlineLevel="1" x14ac:dyDescent="0.2">
      <c r="A52" s="175">
        <v>37</v>
      </c>
      <c r="B52" s="176" t="s">
        <v>675</v>
      </c>
      <c r="C52" s="177" t="s">
        <v>676</v>
      </c>
      <c r="D52" s="178" t="s">
        <v>221</v>
      </c>
      <c r="E52" s="179">
        <v>8</v>
      </c>
      <c r="F52" s="180"/>
      <c r="G52" s="181">
        <f t="shared" si="14"/>
        <v>0</v>
      </c>
      <c r="H52" s="180">
        <v>132</v>
      </c>
      <c r="I52" s="181">
        <f t="shared" si="15"/>
        <v>1056</v>
      </c>
      <c r="J52" s="180">
        <v>0</v>
      </c>
      <c r="K52" s="181">
        <f t="shared" si="16"/>
        <v>0</v>
      </c>
      <c r="L52" s="181">
        <v>15</v>
      </c>
      <c r="M52" s="181">
        <f t="shared" si="17"/>
        <v>0</v>
      </c>
      <c r="N52" s="181">
        <v>1.0000000000000001E-5</v>
      </c>
      <c r="O52" s="181">
        <f t="shared" si="18"/>
        <v>0</v>
      </c>
      <c r="P52" s="181">
        <v>0</v>
      </c>
      <c r="Q52" s="181">
        <f t="shared" si="19"/>
        <v>0</v>
      </c>
      <c r="R52" s="181" t="s">
        <v>281</v>
      </c>
      <c r="S52" s="181" t="s">
        <v>170</v>
      </c>
      <c r="T52" s="182" t="s">
        <v>171</v>
      </c>
      <c r="U52" s="183">
        <v>0</v>
      </c>
      <c r="V52" s="183">
        <f t="shared" si="20"/>
        <v>0</v>
      </c>
      <c r="W52" s="183"/>
      <c r="X52" s="183" t="s">
        <v>215</v>
      </c>
      <c r="Y52" s="184"/>
      <c r="Z52" s="184"/>
      <c r="AA52" s="184"/>
      <c r="AB52" s="184"/>
      <c r="AC52" s="184"/>
      <c r="AD52" s="184"/>
      <c r="AE52" s="184"/>
      <c r="AF52" s="184"/>
      <c r="AG52" s="184" t="s">
        <v>665</v>
      </c>
      <c r="AH52" s="184"/>
      <c r="AI52" s="184"/>
      <c r="AJ52" s="184"/>
      <c r="AK52" s="184"/>
      <c r="AL52" s="184"/>
      <c r="AM52" s="184"/>
      <c r="AN52" s="184"/>
      <c r="AO52" s="184"/>
      <c r="AP52" s="184"/>
      <c r="AQ52" s="184"/>
      <c r="AR52" s="184"/>
      <c r="AS52" s="184"/>
      <c r="AT52" s="184"/>
      <c r="AU52" s="184"/>
      <c r="AV52" s="184"/>
      <c r="AW52" s="184"/>
      <c r="AX52" s="184"/>
      <c r="AY52" s="184"/>
      <c r="AZ52" s="184"/>
      <c r="BA52" s="184"/>
      <c r="BB52" s="184"/>
      <c r="BC52" s="184"/>
      <c r="BD52" s="184"/>
      <c r="BE52" s="184"/>
      <c r="BF52" s="184"/>
      <c r="BG52" s="184"/>
      <c r="BH52" s="184"/>
    </row>
    <row r="53" spans="1:60" outlineLevel="1" x14ac:dyDescent="0.2">
      <c r="A53" s="175">
        <v>38</v>
      </c>
      <c r="B53" s="176" t="s">
        <v>677</v>
      </c>
      <c r="C53" s="177" t="s">
        <v>678</v>
      </c>
      <c r="D53" s="178" t="s">
        <v>221</v>
      </c>
      <c r="E53" s="179">
        <v>1</v>
      </c>
      <c r="F53" s="180"/>
      <c r="G53" s="181">
        <f t="shared" si="14"/>
        <v>0</v>
      </c>
      <c r="H53" s="180">
        <v>143.5</v>
      </c>
      <c r="I53" s="181">
        <f t="shared" si="15"/>
        <v>143.5</v>
      </c>
      <c r="J53" s="180">
        <v>0</v>
      </c>
      <c r="K53" s="181">
        <f t="shared" si="16"/>
        <v>0</v>
      </c>
      <c r="L53" s="181">
        <v>15</v>
      </c>
      <c r="M53" s="181">
        <f t="shared" si="17"/>
        <v>0</v>
      </c>
      <c r="N53" s="181">
        <v>6.0000000000000002E-5</v>
      </c>
      <c r="O53" s="181">
        <f t="shared" si="18"/>
        <v>0</v>
      </c>
      <c r="P53" s="181">
        <v>0</v>
      </c>
      <c r="Q53" s="181">
        <f t="shared" si="19"/>
        <v>0</v>
      </c>
      <c r="R53" s="181" t="s">
        <v>281</v>
      </c>
      <c r="S53" s="181" t="s">
        <v>170</v>
      </c>
      <c r="T53" s="182" t="s">
        <v>171</v>
      </c>
      <c r="U53" s="183">
        <v>0</v>
      </c>
      <c r="V53" s="183">
        <f t="shared" si="20"/>
        <v>0</v>
      </c>
      <c r="W53" s="183"/>
      <c r="X53" s="183" t="s">
        <v>215</v>
      </c>
      <c r="Y53" s="184"/>
      <c r="Z53" s="184"/>
      <c r="AA53" s="184"/>
      <c r="AB53" s="184"/>
      <c r="AC53" s="184"/>
      <c r="AD53" s="184"/>
      <c r="AE53" s="184"/>
      <c r="AF53" s="184"/>
      <c r="AG53" s="184" t="s">
        <v>665</v>
      </c>
      <c r="AH53" s="184"/>
      <c r="AI53" s="184"/>
      <c r="AJ53" s="184"/>
      <c r="AK53" s="184"/>
      <c r="AL53" s="184"/>
      <c r="AM53" s="184"/>
      <c r="AN53" s="184"/>
      <c r="AO53" s="184"/>
      <c r="AP53" s="184"/>
      <c r="AQ53" s="184"/>
      <c r="AR53" s="184"/>
      <c r="AS53" s="184"/>
      <c r="AT53" s="184"/>
      <c r="AU53" s="184"/>
      <c r="AV53" s="184"/>
      <c r="AW53" s="184"/>
      <c r="AX53" s="184"/>
      <c r="AY53" s="184"/>
      <c r="AZ53" s="184"/>
      <c r="BA53" s="184"/>
      <c r="BB53" s="184"/>
      <c r="BC53" s="184"/>
      <c r="BD53" s="184"/>
      <c r="BE53" s="184"/>
      <c r="BF53" s="184"/>
      <c r="BG53" s="184"/>
      <c r="BH53" s="184"/>
    </row>
    <row r="54" spans="1:60" outlineLevel="1" x14ac:dyDescent="0.2">
      <c r="A54" s="175">
        <v>39</v>
      </c>
      <c r="B54" s="176" t="s">
        <v>679</v>
      </c>
      <c r="C54" s="177" t="s">
        <v>680</v>
      </c>
      <c r="D54" s="178" t="s">
        <v>221</v>
      </c>
      <c r="E54" s="179">
        <v>6</v>
      </c>
      <c r="F54" s="180"/>
      <c r="G54" s="181">
        <f t="shared" si="14"/>
        <v>0</v>
      </c>
      <c r="H54" s="180">
        <v>129.5</v>
      </c>
      <c r="I54" s="181">
        <f t="shared" si="15"/>
        <v>777</v>
      </c>
      <c r="J54" s="180">
        <v>0</v>
      </c>
      <c r="K54" s="181">
        <f t="shared" si="16"/>
        <v>0</v>
      </c>
      <c r="L54" s="181">
        <v>15</v>
      </c>
      <c r="M54" s="181">
        <f t="shared" si="17"/>
        <v>0</v>
      </c>
      <c r="N54" s="181">
        <v>5.0000000000000002E-5</v>
      </c>
      <c r="O54" s="181">
        <f t="shared" si="18"/>
        <v>0</v>
      </c>
      <c r="P54" s="181">
        <v>0</v>
      </c>
      <c r="Q54" s="181">
        <f t="shared" si="19"/>
        <v>0</v>
      </c>
      <c r="R54" s="181" t="s">
        <v>281</v>
      </c>
      <c r="S54" s="181" t="s">
        <v>170</v>
      </c>
      <c r="T54" s="182" t="s">
        <v>171</v>
      </c>
      <c r="U54" s="183">
        <v>0</v>
      </c>
      <c r="V54" s="183">
        <f t="shared" si="20"/>
        <v>0</v>
      </c>
      <c r="W54" s="183"/>
      <c r="X54" s="183" t="s">
        <v>215</v>
      </c>
      <c r="Y54" s="184"/>
      <c r="Z54" s="184"/>
      <c r="AA54" s="184"/>
      <c r="AB54" s="184"/>
      <c r="AC54" s="184"/>
      <c r="AD54" s="184"/>
      <c r="AE54" s="184"/>
      <c r="AF54" s="184"/>
      <c r="AG54" s="184" t="s">
        <v>665</v>
      </c>
      <c r="AH54" s="184"/>
      <c r="AI54" s="184"/>
      <c r="AJ54" s="184"/>
      <c r="AK54" s="184"/>
      <c r="AL54" s="184"/>
      <c r="AM54" s="184"/>
      <c r="AN54" s="184"/>
      <c r="AO54" s="184"/>
      <c r="AP54" s="184"/>
      <c r="AQ54" s="184"/>
      <c r="AR54" s="184"/>
      <c r="AS54" s="184"/>
      <c r="AT54" s="184"/>
      <c r="AU54" s="184"/>
      <c r="AV54" s="184"/>
      <c r="AW54" s="184"/>
      <c r="AX54" s="184"/>
      <c r="AY54" s="184"/>
      <c r="AZ54" s="184"/>
      <c r="BA54" s="184"/>
      <c r="BB54" s="184"/>
      <c r="BC54" s="184"/>
      <c r="BD54" s="184"/>
      <c r="BE54" s="184"/>
      <c r="BF54" s="184"/>
      <c r="BG54" s="184"/>
      <c r="BH54" s="184"/>
    </row>
    <row r="55" spans="1:60" ht="22.5" outlineLevel="1" x14ac:dyDescent="0.2">
      <c r="A55" s="175">
        <v>40</v>
      </c>
      <c r="B55" s="176" t="s">
        <v>681</v>
      </c>
      <c r="C55" s="177" t="s">
        <v>682</v>
      </c>
      <c r="D55" s="178" t="s">
        <v>221</v>
      </c>
      <c r="E55" s="179">
        <v>1</v>
      </c>
      <c r="F55" s="180"/>
      <c r="G55" s="181">
        <f t="shared" si="14"/>
        <v>0</v>
      </c>
      <c r="H55" s="180">
        <v>296</v>
      </c>
      <c r="I55" s="181">
        <f t="shared" si="15"/>
        <v>296</v>
      </c>
      <c r="J55" s="180">
        <v>0</v>
      </c>
      <c r="K55" s="181">
        <f t="shared" si="16"/>
        <v>0</v>
      </c>
      <c r="L55" s="181">
        <v>15</v>
      </c>
      <c r="M55" s="181">
        <f t="shared" si="17"/>
        <v>0</v>
      </c>
      <c r="N55" s="181">
        <v>1E-4</v>
      </c>
      <c r="O55" s="181">
        <f t="shared" si="18"/>
        <v>0</v>
      </c>
      <c r="P55" s="181">
        <v>0</v>
      </c>
      <c r="Q55" s="181">
        <f t="shared" si="19"/>
        <v>0</v>
      </c>
      <c r="R55" s="181" t="s">
        <v>281</v>
      </c>
      <c r="S55" s="181" t="s">
        <v>170</v>
      </c>
      <c r="T55" s="182" t="s">
        <v>171</v>
      </c>
      <c r="U55" s="183">
        <v>0</v>
      </c>
      <c r="V55" s="183">
        <f t="shared" si="20"/>
        <v>0</v>
      </c>
      <c r="W55" s="183"/>
      <c r="X55" s="183" t="s">
        <v>215</v>
      </c>
      <c r="Y55" s="184"/>
      <c r="Z55" s="184"/>
      <c r="AA55" s="184"/>
      <c r="AB55" s="184"/>
      <c r="AC55" s="184"/>
      <c r="AD55" s="184"/>
      <c r="AE55" s="184"/>
      <c r="AF55" s="184"/>
      <c r="AG55" s="184" t="s">
        <v>216</v>
      </c>
      <c r="AH55" s="184"/>
      <c r="AI55" s="184"/>
      <c r="AJ55" s="184"/>
      <c r="AK55" s="184"/>
      <c r="AL55" s="184"/>
      <c r="AM55" s="184"/>
      <c r="AN55" s="184"/>
      <c r="AO55" s="184"/>
      <c r="AP55" s="184"/>
      <c r="AQ55" s="184"/>
      <c r="AR55" s="184"/>
      <c r="AS55" s="184"/>
      <c r="AT55" s="184"/>
      <c r="AU55" s="184"/>
      <c r="AV55" s="184"/>
      <c r="AW55" s="184"/>
      <c r="AX55" s="184"/>
      <c r="AY55" s="184"/>
      <c r="AZ55" s="184"/>
      <c r="BA55" s="184"/>
      <c r="BB55" s="184"/>
      <c r="BC55" s="184"/>
      <c r="BD55" s="184"/>
      <c r="BE55" s="184"/>
      <c r="BF55" s="184"/>
      <c r="BG55" s="184"/>
      <c r="BH55" s="184"/>
    </row>
    <row r="56" spans="1:60" outlineLevel="1" x14ac:dyDescent="0.2">
      <c r="A56" s="175">
        <v>41</v>
      </c>
      <c r="B56" s="176" t="s">
        <v>683</v>
      </c>
      <c r="C56" s="177" t="s">
        <v>684</v>
      </c>
      <c r="D56" s="178" t="s">
        <v>221</v>
      </c>
      <c r="E56" s="179">
        <v>2</v>
      </c>
      <c r="F56" s="180"/>
      <c r="G56" s="181">
        <f t="shared" si="14"/>
        <v>0</v>
      </c>
      <c r="H56" s="180">
        <v>187.5</v>
      </c>
      <c r="I56" s="181">
        <f t="shared" si="15"/>
        <v>375</v>
      </c>
      <c r="J56" s="180">
        <v>0</v>
      </c>
      <c r="K56" s="181">
        <f t="shared" si="16"/>
        <v>0</v>
      </c>
      <c r="L56" s="181">
        <v>15</v>
      </c>
      <c r="M56" s="181">
        <f t="shared" si="17"/>
        <v>0</v>
      </c>
      <c r="N56" s="181">
        <v>5.0000000000000002E-5</v>
      </c>
      <c r="O56" s="181">
        <f t="shared" si="18"/>
        <v>0</v>
      </c>
      <c r="P56" s="181">
        <v>0</v>
      </c>
      <c r="Q56" s="181">
        <f t="shared" si="19"/>
        <v>0</v>
      </c>
      <c r="R56" s="181" t="s">
        <v>281</v>
      </c>
      <c r="S56" s="181" t="s">
        <v>170</v>
      </c>
      <c r="T56" s="182" t="s">
        <v>171</v>
      </c>
      <c r="U56" s="183">
        <v>0</v>
      </c>
      <c r="V56" s="183">
        <f t="shared" si="20"/>
        <v>0</v>
      </c>
      <c r="W56" s="183"/>
      <c r="X56" s="183" t="s">
        <v>215</v>
      </c>
      <c r="Y56" s="184"/>
      <c r="Z56" s="184"/>
      <c r="AA56" s="184"/>
      <c r="AB56" s="184"/>
      <c r="AC56" s="184"/>
      <c r="AD56" s="184"/>
      <c r="AE56" s="184"/>
      <c r="AF56" s="184"/>
      <c r="AG56" s="184" t="s">
        <v>665</v>
      </c>
      <c r="AH56" s="184"/>
      <c r="AI56" s="184"/>
      <c r="AJ56" s="184"/>
      <c r="AK56" s="184"/>
      <c r="AL56" s="184"/>
      <c r="AM56" s="184"/>
      <c r="AN56" s="184"/>
      <c r="AO56" s="184"/>
      <c r="AP56" s="184"/>
      <c r="AQ56" s="184"/>
      <c r="AR56" s="184"/>
      <c r="AS56" s="184"/>
      <c r="AT56" s="184"/>
      <c r="AU56" s="184"/>
      <c r="AV56" s="184"/>
      <c r="AW56" s="184"/>
      <c r="AX56" s="184"/>
      <c r="AY56" s="184"/>
      <c r="AZ56" s="184"/>
      <c r="BA56" s="184"/>
      <c r="BB56" s="184"/>
      <c r="BC56" s="184"/>
      <c r="BD56" s="184"/>
      <c r="BE56" s="184"/>
      <c r="BF56" s="184"/>
      <c r="BG56" s="184"/>
      <c r="BH56" s="184"/>
    </row>
    <row r="57" spans="1:60" outlineLevel="1" x14ac:dyDescent="0.2">
      <c r="A57" s="175">
        <v>42</v>
      </c>
      <c r="B57" s="176" t="s">
        <v>685</v>
      </c>
      <c r="C57" s="177" t="s">
        <v>686</v>
      </c>
      <c r="D57" s="178" t="s">
        <v>221</v>
      </c>
      <c r="E57" s="179">
        <v>8</v>
      </c>
      <c r="F57" s="180"/>
      <c r="G57" s="181">
        <f t="shared" si="14"/>
        <v>0</v>
      </c>
      <c r="H57" s="180">
        <v>159</v>
      </c>
      <c r="I57" s="181">
        <f t="shared" si="15"/>
        <v>1272</v>
      </c>
      <c r="J57" s="180">
        <v>0</v>
      </c>
      <c r="K57" s="181">
        <f t="shared" si="16"/>
        <v>0</v>
      </c>
      <c r="L57" s="181">
        <v>15</v>
      </c>
      <c r="M57" s="181">
        <f t="shared" si="17"/>
        <v>0</v>
      </c>
      <c r="N57" s="181">
        <v>1.0000000000000001E-5</v>
      </c>
      <c r="O57" s="181">
        <f t="shared" si="18"/>
        <v>0</v>
      </c>
      <c r="P57" s="181">
        <v>0</v>
      </c>
      <c r="Q57" s="181">
        <f t="shared" si="19"/>
        <v>0</v>
      </c>
      <c r="R57" s="181" t="s">
        <v>281</v>
      </c>
      <c r="S57" s="181" t="s">
        <v>170</v>
      </c>
      <c r="T57" s="182" t="s">
        <v>171</v>
      </c>
      <c r="U57" s="183">
        <v>0</v>
      </c>
      <c r="V57" s="183">
        <f t="shared" si="20"/>
        <v>0</v>
      </c>
      <c r="W57" s="183"/>
      <c r="X57" s="183" t="s">
        <v>215</v>
      </c>
      <c r="Y57" s="184"/>
      <c r="Z57" s="184"/>
      <c r="AA57" s="184"/>
      <c r="AB57" s="184"/>
      <c r="AC57" s="184"/>
      <c r="AD57" s="184"/>
      <c r="AE57" s="184"/>
      <c r="AF57" s="184"/>
      <c r="AG57" s="184" t="s">
        <v>665</v>
      </c>
      <c r="AH57" s="184"/>
      <c r="AI57" s="184"/>
      <c r="AJ57" s="184"/>
      <c r="AK57" s="184"/>
      <c r="AL57" s="184"/>
      <c r="AM57" s="184"/>
      <c r="AN57" s="184"/>
      <c r="AO57" s="184"/>
      <c r="AP57" s="184"/>
      <c r="AQ57" s="184"/>
      <c r="AR57" s="184"/>
      <c r="AS57" s="184"/>
      <c r="AT57" s="184"/>
      <c r="AU57" s="184"/>
      <c r="AV57" s="184"/>
      <c r="AW57" s="184"/>
      <c r="AX57" s="184"/>
      <c r="AY57" s="184"/>
      <c r="AZ57" s="184"/>
      <c r="BA57" s="184"/>
      <c r="BB57" s="184"/>
      <c r="BC57" s="184"/>
      <c r="BD57" s="184"/>
      <c r="BE57" s="184"/>
      <c r="BF57" s="184"/>
      <c r="BG57" s="184"/>
      <c r="BH57" s="184"/>
    </row>
    <row r="58" spans="1:60" outlineLevel="1" x14ac:dyDescent="0.2">
      <c r="A58" s="175">
        <v>43</v>
      </c>
      <c r="B58" s="176" t="s">
        <v>687</v>
      </c>
      <c r="C58" s="177" t="s">
        <v>688</v>
      </c>
      <c r="D58" s="178" t="s">
        <v>221</v>
      </c>
      <c r="E58" s="179">
        <v>35</v>
      </c>
      <c r="F58" s="180"/>
      <c r="G58" s="181">
        <f t="shared" si="14"/>
        <v>0</v>
      </c>
      <c r="H58" s="180">
        <v>119</v>
      </c>
      <c r="I58" s="181">
        <f t="shared" si="15"/>
        <v>4165</v>
      </c>
      <c r="J58" s="180">
        <v>0</v>
      </c>
      <c r="K58" s="181">
        <f t="shared" si="16"/>
        <v>0</v>
      </c>
      <c r="L58" s="181">
        <v>15</v>
      </c>
      <c r="M58" s="181">
        <f t="shared" si="17"/>
        <v>0</v>
      </c>
      <c r="N58" s="181">
        <v>1E-4</v>
      </c>
      <c r="O58" s="181">
        <f t="shared" si="18"/>
        <v>0</v>
      </c>
      <c r="P58" s="181">
        <v>0</v>
      </c>
      <c r="Q58" s="181">
        <f t="shared" si="19"/>
        <v>0</v>
      </c>
      <c r="R58" s="181" t="s">
        <v>281</v>
      </c>
      <c r="S58" s="181" t="s">
        <v>170</v>
      </c>
      <c r="T58" s="182" t="s">
        <v>170</v>
      </c>
      <c r="U58" s="183">
        <v>0</v>
      </c>
      <c r="V58" s="183">
        <f t="shared" si="20"/>
        <v>0</v>
      </c>
      <c r="W58" s="183"/>
      <c r="X58" s="183" t="s">
        <v>215</v>
      </c>
      <c r="Y58" s="184"/>
      <c r="Z58" s="184"/>
      <c r="AA58" s="184"/>
      <c r="AB58" s="184"/>
      <c r="AC58" s="184"/>
      <c r="AD58" s="184"/>
      <c r="AE58" s="184"/>
      <c r="AF58" s="184"/>
      <c r="AG58" s="184" t="s">
        <v>216</v>
      </c>
      <c r="AH58" s="184"/>
      <c r="AI58" s="184"/>
      <c r="AJ58" s="184"/>
      <c r="AK58" s="184"/>
      <c r="AL58" s="184"/>
      <c r="AM58" s="184"/>
      <c r="AN58" s="184"/>
      <c r="AO58" s="184"/>
      <c r="AP58" s="184"/>
      <c r="AQ58" s="184"/>
      <c r="AR58" s="184"/>
      <c r="AS58" s="184"/>
      <c r="AT58" s="184"/>
      <c r="AU58" s="184"/>
      <c r="AV58" s="184"/>
      <c r="AW58" s="184"/>
      <c r="AX58" s="184"/>
      <c r="AY58" s="184"/>
      <c r="AZ58" s="184"/>
      <c r="BA58" s="184"/>
      <c r="BB58" s="184"/>
      <c r="BC58" s="184"/>
      <c r="BD58" s="184"/>
      <c r="BE58" s="184"/>
      <c r="BF58" s="184"/>
      <c r="BG58" s="184"/>
      <c r="BH58" s="184"/>
    </row>
    <row r="59" spans="1:60" ht="22.5" outlineLevel="1" x14ac:dyDescent="0.2">
      <c r="A59" s="175">
        <v>44</v>
      </c>
      <c r="B59" s="176" t="s">
        <v>689</v>
      </c>
      <c r="C59" s="177" t="s">
        <v>690</v>
      </c>
      <c r="D59" s="178" t="s">
        <v>221</v>
      </c>
      <c r="E59" s="179">
        <v>4</v>
      </c>
      <c r="F59" s="180"/>
      <c r="G59" s="181">
        <f t="shared" si="14"/>
        <v>0</v>
      </c>
      <c r="H59" s="180">
        <v>1202</v>
      </c>
      <c r="I59" s="181">
        <f t="shared" si="15"/>
        <v>4808</v>
      </c>
      <c r="J59" s="180">
        <v>0</v>
      </c>
      <c r="K59" s="181">
        <f t="shared" si="16"/>
        <v>0</v>
      </c>
      <c r="L59" s="181">
        <v>15</v>
      </c>
      <c r="M59" s="181">
        <f t="shared" si="17"/>
        <v>0</v>
      </c>
      <c r="N59" s="181">
        <v>1.0000000000000001E-5</v>
      </c>
      <c r="O59" s="181">
        <f t="shared" si="18"/>
        <v>0</v>
      </c>
      <c r="P59" s="181">
        <v>0</v>
      </c>
      <c r="Q59" s="181">
        <f t="shared" si="19"/>
        <v>0</v>
      </c>
      <c r="R59" s="181" t="s">
        <v>281</v>
      </c>
      <c r="S59" s="181" t="s">
        <v>170</v>
      </c>
      <c r="T59" s="182" t="s">
        <v>171</v>
      </c>
      <c r="U59" s="183">
        <v>0</v>
      </c>
      <c r="V59" s="183">
        <f t="shared" si="20"/>
        <v>0</v>
      </c>
      <c r="W59" s="183"/>
      <c r="X59" s="183" t="s">
        <v>215</v>
      </c>
      <c r="Y59" s="184"/>
      <c r="Z59" s="184"/>
      <c r="AA59" s="184"/>
      <c r="AB59" s="184"/>
      <c r="AC59" s="184"/>
      <c r="AD59" s="184"/>
      <c r="AE59" s="184"/>
      <c r="AF59" s="184"/>
      <c r="AG59" s="184" t="s">
        <v>665</v>
      </c>
      <c r="AH59" s="184"/>
      <c r="AI59" s="184"/>
      <c r="AJ59" s="184"/>
      <c r="AK59" s="184"/>
      <c r="AL59" s="184"/>
      <c r="AM59" s="184"/>
      <c r="AN59" s="184"/>
      <c r="AO59" s="184"/>
      <c r="AP59" s="184"/>
      <c r="AQ59" s="184"/>
      <c r="AR59" s="184"/>
      <c r="AS59" s="184"/>
      <c r="AT59" s="184"/>
      <c r="AU59" s="184"/>
      <c r="AV59" s="184"/>
      <c r="AW59" s="184"/>
      <c r="AX59" s="184"/>
      <c r="AY59" s="184"/>
      <c r="AZ59" s="184"/>
      <c r="BA59" s="184"/>
      <c r="BB59" s="184"/>
      <c r="BC59" s="184"/>
      <c r="BD59" s="184"/>
      <c r="BE59" s="184"/>
      <c r="BF59" s="184"/>
      <c r="BG59" s="184"/>
      <c r="BH59" s="184"/>
    </row>
    <row r="60" spans="1:60" ht="45" outlineLevel="1" x14ac:dyDescent="0.2">
      <c r="A60" s="175">
        <v>45</v>
      </c>
      <c r="B60" s="176" t="s">
        <v>691</v>
      </c>
      <c r="C60" s="177" t="s">
        <v>692</v>
      </c>
      <c r="D60" s="178" t="s">
        <v>214</v>
      </c>
      <c r="E60" s="179">
        <v>1</v>
      </c>
      <c r="F60" s="180"/>
      <c r="G60" s="181">
        <f t="shared" si="14"/>
        <v>0</v>
      </c>
      <c r="H60" s="180">
        <v>6.5</v>
      </c>
      <c r="I60" s="181">
        <f t="shared" si="15"/>
        <v>6.5</v>
      </c>
      <c r="J60" s="180">
        <v>0</v>
      </c>
      <c r="K60" s="181">
        <f t="shared" si="16"/>
        <v>0</v>
      </c>
      <c r="L60" s="181">
        <v>15</v>
      </c>
      <c r="M60" s="181">
        <f t="shared" si="17"/>
        <v>0</v>
      </c>
      <c r="N60" s="181">
        <v>6.0000000000000002E-5</v>
      </c>
      <c r="O60" s="181">
        <f t="shared" si="18"/>
        <v>0</v>
      </c>
      <c r="P60" s="181">
        <v>0</v>
      </c>
      <c r="Q60" s="181">
        <f t="shared" si="19"/>
        <v>0</v>
      </c>
      <c r="R60" s="181" t="s">
        <v>281</v>
      </c>
      <c r="S60" s="181" t="s">
        <v>170</v>
      </c>
      <c r="T60" s="182" t="s">
        <v>171</v>
      </c>
      <c r="U60" s="183">
        <v>0</v>
      </c>
      <c r="V60" s="183">
        <f t="shared" si="20"/>
        <v>0</v>
      </c>
      <c r="W60" s="183"/>
      <c r="X60" s="183" t="s">
        <v>215</v>
      </c>
      <c r="Y60" s="184"/>
      <c r="Z60" s="184"/>
      <c r="AA60" s="184"/>
      <c r="AB60" s="184"/>
      <c r="AC60" s="184"/>
      <c r="AD60" s="184"/>
      <c r="AE60" s="184"/>
      <c r="AF60" s="184"/>
      <c r="AG60" s="184" t="s">
        <v>665</v>
      </c>
      <c r="AH60" s="184"/>
      <c r="AI60" s="184"/>
      <c r="AJ60" s="184"/>
      <c r="AK60" s="184"/>
      <c r="AL60" s="184"/>
      <c r="AM60" s="184"/>
      <c r="AN60" s="184"/>
      <c r="AO60" s="184"/>
      <c r="AP60" s="184"/>
      <c r="AQ60" s="184"/>
      <c r="AR60" s="184"/>
      <c r="AS60" s="184"/>
      <c r="AT60" s="184"/>
      <c r="AU60" s="184"/>
      <c r="AV60" s="184"/>
      <c r="AW60" s="184"/>
      <c r="AX60" s="184"/>
      <c r="AY60" s="184"/>
      <c r="AZ60" s="184"/>
      <c r="BA60" s="184"/>
      <c r="BB60" s="184"/>
      <c r="BC60" s="184"/>
      <c r="BD60" s="184"/>
      <c r="BE60" s="184"/>
      <c r="BF60" s="184"/>
      <c r="BG60" s="184"/>
      <c r="BH60" s="184"/>
    </row>
    <row r="61" spans="1:60" ht="45" outlineLevel="1" x14ac:dyDescent="0.2">
      <c r="A61" s="175">
        <v>46</v>
      </c>
      <c r="B61" s="176" t="s">
        <v>693</v>
      </c>
      <c r="C61" s="177" t="s">
        <v>694</v>
      </c>
      <c r="D61" s="178" t="s">
        <v>280</v>
      </c>
      <c r="E61" s="179">
        <v>20</v>
      </c>
      <c r="F61" s="180"/>
      <c r="G61" s="181">
        <f t="shared" si="14"/>
        <v>0</v>
      </c>
      <c r="H61" s="180">
        <v>10.199999999999999</v>
      </c>
      <c r="I61" s="181">
        <f t="shared" si="15"/>
        <v>204</v>
      </c>
      <c r="J61" s="180">
        <v>0</v>
      </c>
      <c r="K61" s="181">
        <f t="shared" si="16"/>
        <v>0</v>
      </c>
      <c r="L61" s="181">
        <v>15</v>
      </c>
      <c r="M61" s="181">
        <f t="shared" si="17"/>
        <v>0</v>
      </c>
      <c r="N61" s="181">
        <v>1.6000000000000001E-4</v>
      </c>
      <c r="O61" s="181">
        <f t="shared" si="18"/>
        <v>0</v>
      </c>
      <c r="P61" s="181">
        <v>0</v>
      </c>
      <c r="Q61" s="181">
        <f t="shared" si="19"/>
        <v>0</v>
      </c>
      <c r="R61" s="181" t="s">
        <v>281</v>
      </c>
      <c r="S61" s="181" t="s">
        <v>170</v>
      </c>
      <c r="T61" s="182" t="s">
        <v>171</v>
      </c>
      <c r="U61" s="183">
        <v>0</v>
      </c>
      <c r="V61" s="183">
        <f t="shared" si="20"/>
        <v>0</v>
      </c>
      <c r="W61" s="183"/>
      <c r="X61" s="183" t="s">
        <v>215</v>
      </c>
      <c r="Y61" s="184"/>
      <c r="Z61" s="184"/>
      <c r="AA61" s="184"/>
      <c r="AB61" s="184"/>
      <c r="AC61" s="184"/>
      <c r="AD61" s="184"/>
      <c r="AE61" s="184"/>
      <c r="AF61" s="184"/>
      <c r="AG61" s="184" t="s">
        <v>665</v>
      </c>
      <c r="AH61" s="184"/>
      <c r="AI61" s="184"/>
      <c r="AJ61" s="184"/>
      <c r="AK61" s="184"/>
      <c r="AL61" s="184"/>
      <c r="AM61" s="184"/>
      <c r="AN61" s="184"/>
      <c r="AO61" s="184"/>
      <c r="AP61" s="184"/>
      <c r="AQ61" s="184"/>
      <c r="AR61" s="184"/>
      <c r="AS61" s="184"/>
      <c r="AT61" s="184"/>
      <c r="AU61" s="184"/>
      <c r="AV61" s="184"/>
      <c r="AW61" s="184"/>
      <c r="AX61" s="184"/>
      <c r="AY61" s="184"/>
      <c r="AZ61" s="184"/>
      <c r="BA61" s="184"/>
      <c r="BB61" s="184"/>
      <c r="BC61" s="184"/>
      <c r="BD61" s="184"/>
      <c r="BE61" s="184"/>
      <c r="BF61" s="184"/>
      <c r="BG61" s="184"/>
      <c r="BH61" s="184"/>
    </row>
    <row r="62" spans="1:60" ht="45" outlineLevel="1" x14ac:dyDescent="0.2">
      <c r="A62" s="175">
        <v>47</v>
      </c>
      <c r="B62" s="176" t="s">
        <v>695</v>
      </c>
      <c r="C62" s="177" t="s">
        <v>696</v>
      </c>
      <c r="D62" s="178" t="s">
        <v>280</v>
      </c>
      <c r="E62" s="179">
        <v>22</v>
      </c>
      <c r="F62" s="180"/>
      <c r="G62" s="181">
        <f t="shared" si="14"/>
        <v>0</v>
      </c>
      <c r="H62" s="180">
        <v>9.1999999999999993</v>
      </c>
      <c r="I62" s="181">
        <f t="shared" si="15"/>
        <v>202.4</v>
      </c>
      <c r="J62" s="180">
        <v>0</v>
      </c>
      <c r="K62" s="181">
        <f t="shared" si="16"/>
        <v>0</v>
      </c>
      <c r="L62" s="181">
        <v>15</v>
      </c>
      <c r="M62" s="181">
        <f t="shared" si="17"/>
        <v>0</v>
      </c>
      <c r="N62" s="181">
        <v>6.9999999999999994E-5</v>
      </c>
      <c r="O62" s="181">
        <f t="shared" si="18"/>
        <v>0</v>
      </c>
      <c r="P62" s="181">
        <v>0</v>
      </c>
      <c r="Q62" s="181">
        <f t="shared" si="19"/>
        <v>0</v>
      </c>
      <c r="R62" s="181" t="s">
        <v>281</v>
      </c>
      <c r="S62" s="181" t="s">
        <v>170</v>
      </c>
      <c r="T62" s="182" t="s">
        <v>171</v>
      </c>
      <c r="U62" s="183">
        <v>0</v>
      </c>
      <c r="V62" s="183">
        <f t="shared" si="20"/>
        <v>0</v>
      </c>
      <c r="W62" s="183"/>
      <c r="X62" s="183" t="s">
        <v>215</v>
      </c>
      <c r="Y62" s="184"/>
      <c r="Z62" s="184"/>
      <c r="AA62" s="184"/>
      <c r="AB62" s="184"/>
      <c r="AC62" s="184"/>
      <c r="AD62" s="184"/>
      <c r="AE62" s="184"/>
      <c r="AF62" s="184"/>
      <c r="AG62" s="184" t="s">
        <v>665</v>
      </c>
      <c r="AH62" s="184"/>
      <c r="AI62" s="184"/>
      <c r="AJ62" s="184"/>
      <c r="AK62" s="184"/>
      <c r="AL62" s="184"/>
      <c r="AM62" s="184"/>
      <c r="AN62" s="184"/>
      <c r="AO62" s="184"/>
      <c r="AP62" s="184"/>
      <c r="AQ62" s="184"/>
      <c r="AR62" s="184"/>
      <c r="AS62" s="184"/>
      <c r="AT62" s="184"/>
      <c r="AU62" s="184"/>
      <c r="AV62" s="184"/>
      <c r="AW62" s="184"/>
      <c r="AX62" s="184"/>
      <c r="AY62" s="184"/>
      <c r="AZ62" s="184"/>
      <c r="BA62" s="184"/>
      <c r="BB62" s="184"/>
      <c r="BC62" s="184"/>
      <c r="BD62" s="184"/>
      <c r="BE62" s="184"/>
      <c r="BF62" s="184"/>
      <c r="BG62" s="184"/>
      <c r="BH62" s="184"/>
    </row>
    <row r="63" spans="1:60" ht="33.75" outlineLevel="1" x14ac:dyDescent="0.2">
      <c r="A63" s="175">
        <v>48</v>
      </c>
      <c r="B63" s="176" t="s">
        <v>697</v>
      </c>
      <c r="C63" s="177" t="s">
        <v>698</v>
      </c>
      <c r="D63" s="178" t="s">
        <v>221</v>
      </c>
      <c r="E63" s="179">
        <v>65</v>
      </c>
      <c r="F63" s="180"/>
      <c r="G63" s="181">
        <f t="shared" si="14"/>
        <v>0</v>
      </c>
      <c r="H63" s="180">
        <v>6.1</v>
      </c>
      <c r="I63" s="181">
        <f t="shared" si="15"/>
        <v>396.5</v>
      </c>
      <c r="J63" s="180">
        <v>0</v>
      </c>
      <c r="K63" s="181">
        <f t="shared" si="16"/>
        <v>0</v>
      </c>
      <c r="L63" s="181">
        <v>15</v>
      </c>
      <c r="M63" s="181">
        <f t="shared" si="17"/>
        <v>0</v>
      </c>
      <c r="N63" s="181">
        <v>2.0000000000000002E-5</v>
      </c>
      <c r="O63" s="181">
        <f t="shared" si="18"/>
        <v>0</v>
      </c>
      <c r="P63" s="181">
        <v>0</v>
      </c>
      <c r="Q63" s="181">
        <f t="shared" si="19"/>
        <v>0</v>
      </c>
      <c r="R63" s="181" t="s">
        <v>281</v>
      </c>
      <c r="S63" s="181" t="s">
        <v>170</v>
      </c>
      <c r="T63" s="182" t="s">
        <v>171</v>
      </c>
      <c r="U63" s="183">
        <v>0</v>
      </c>
      <c r="V63" s="183">
        <f t="shared" si="20"/>
        <v>0</v>
      </c>
      <c r="W63" s="183"/>
      <c r="X63" s="183" t="s">
        <v>215</v>
      </c>
      <c r="Y63" s="184"/>
      <c r="Z63" s="184"/>
      <c r="AA63" s="184"/>
      <c r="AB63" s="184"/>
      <c r="AC63" s="184"/>
      <c r="AD63" s="184"/>
      <c r="AE63" s="184"/>
      <c r="AF63" s="184"/>
      <c r="AG63" s="184" t="s">
        <v>665</v>
      </c>
      <c r="AH63" s="184"/>
      <c r="AI63" s="184"/>
      <c r="AJ63" s="184"/>
      <c r="AK63" s="184"/>
      <c r="AL63" s="184"/>
      <c r="AM63" s="184"/>
      <c r="AN63" s="184"/>
      <c r="AO63" s="184"/>
      <c r="AP63" s="184"/>
      <c r="AQ63" s="184"/>
      <c r="AR63" s="184"/>
      <c r="AS63" s="184"/>
      <c r="AT63" s="184"/>
      <c r="AU63" s="184"/>
      <c r="AV63" s="184"/>
      <c r="AW63" s="184"/>
      <c r="AX63" s="184"/>
      <c r="AY63" s="184"/>
      <c r="AZ63" s="184"/>
      <c r="BA63" s="184"/>
      <c r="BB63" s="184"/>
      <c r="BC63" s="184"/>
      <c r="BD63" s="184"/>
      <c r="BE63" s="184"/>
      <c r="BF63" s="184"/>
      <c r="BG63" s="184"/>
      <c r="BH63" s="184"/>
    </row>
    <row r="64" spans="1:60" ht="22.5" outlineLevel="1" x14ac:dyDescent="0.2">
      <c r="A64" s="175">
        <v>49</v>
      </c>
      <c r="B64" s="176" t="s">
        <v>699</v>
      </c>
      <c r="C64" s="177" t="s">
        <v>700</v>
      </c>
      <c r="D64" s="178" t="s">
        <v>221</v>
      </c>
      <c r="E64" s="179">
        <v>1</v>
      </c>
      <c r="F64" s="180"/>
      <c r="G64" s="181">
        <f t="shared" si="14"/>
        <v>0</v>
      </c>
      <c r="H64" s="180">
        <v>537</v>
      </c>
      <c r="I64" s="181">
        <f t="shared" si="15"/>
        <v>537</v>
      </c>
      <c r="J64" s="180">
        <v>0</v>
      </c>
      <c r="K64" s="181">
        <f t="shared" si="16"/>
        <v>0</v>
      </c>
      <c r="L64" s="181">
        <v>15</v>
      </c>
      <c r="M64" s="181">
        <f t="shared" si="17"/>
        <v>0</v>
      </c>
      <c r="N64" s="181">
        <v>0</v>
      </c>
      <c r="O64" s="181">
        <f t="shared" si="18"/>
        <v>0</v>
      </c>
      <c r="P64" s="181">
        <v>0</v>
      </c>
      <c r="Q64" s="181">
        <f t="shared" si="19"/>
        <v>0</v>
      </c>
      <c r="R64" s="181" t="s">
        <v>281</v>
      </c>
      <c r="S64" s="181" t="s">
        <v>170</v>
      </c>
      <c r="T64" s="182" t="s">
        <v>171</v>
      </c>
      <c r="U64" s="183">
        <v>0</v>
      </c>
      <c r="V64" s="183">
        <f t="shared" si="20"/>
        <v>0</v>
      </c>
      <c r="W64" s="183"/>
      <c r="X64" s="183" t="s">
        <v>215</v>
      </c>
      <c r="Y64" s="184"/>
      <c r="Z64" s="184"/>
      <c r="AA64" s="184"/>
      <c r="AB64" s="184"/>
      <c r="AC64" s="184"/>
      <c r="AD64" s="184"/>
      <c r="AE64" s="184"/>
      <c r="AF64" s="184"/>
      <c r="AG64" s="184" t="s">
        <v>665</v>
      </c>
      <c r="AH64" s="184"/>
      <c r="AI64" s="184"/>
      <c r="AJ64" s="184"/>
      <c r="AK64" s="184"/>
      <c r="AL64" s="184"/>
      <c r="AM64" s="184"/>
      <c r="AN64" s="184"/>
      <c r="AO64" s="184"/>
      <c r="AP64" s="184"/>
      <c r="AQ64" s="184"/>
      <c r="AR64" s="184"/>
      <c r="AS64" s="184"/>
      <c r="AT64" s="184"/>
      <c r="AU64" s="184"/>
      <c r="AV64" s="184"/>
      <c r="AW64" s="184"/>
      <c r="AX64" s="184"/>
      <c r="AY64" s="184"/>
      <c r="AZ64" s="184"/>
      <c r="BA64" s="184"/>
      <c r="BB64" s="184"/>
      <c r="BC64" s="184"/>
      <c r="BD64" s="184"/>
      <c r="BE64" s="184"/>
      <c r="BF64" s="184"/>
      <c r="BG64" s="184"/>
      <c r="BH64" s="184"/>
    </row>
    <row r="65" spans="1:60" outlineLevel="1" x14ac:dyDescent="0.2">
      <c r="A65" s="175">
        <v>50</v>
      </c>
      <c r="B65" s="176" t="s">
        <v>701</v>
      </c>
      <c r="C65" s="177" t="s">
        <v>702</v>
      </c>
      <c r="D65" s="178" t="s">
        <v>221</v>
      </c>
      <c r="E65" s="179">
        <v>1</v>
      </c>
      <c r="F65" s="180"/>
      <c r="G65" s="181">
        <f t="shared" si="14"/>
        <v>0</v>
      </c>
      <c r="H65" s="180">
        <v>217</v>
      </c>
      <c r="I65" s="181">
        <f t="shared" si="15"/>
        <v>217</v>
      </c>
      <c r="J65" s="180">
        <v>0</v>
      </c>
      <c r="K65" s="181">
        <f t="shared" si="16"/>
        <v>0</v>
      </c>
      <c r="L65" s="181">
        <v>15</v>
      </c>
      <c r="M65" s="181">
        <f t="shared" si="17"/>
        <v>0</v>
      </c>
      <c r="N65" s="181">
        <v>0</v>
      </c>
      <c r="O65" s="181">
        <f t="shared" si="18"/>
        <v>0</v>
      </c>
      <c r="P65" s="181">
        <v>0</v>
      </c>
      <c r="Q65" s="181">
        <f t="shared" si="19"/>
        <v>0</v>
      </c>
      <c r="R65" s="181" t="s">
        <v>281</v>
      </c>
      <c r="S65" s="181" t="s">
        <v>170</v>
      </c>
      <c r="T65" s="182" t="s">
        <v>171</v>
      </c>
      <c r="U65" s="183">
        <v>0</v>
      </c>
      <c r="V65" s="183">
        <f t="shared" si="20"/>
        <v>0</v>
      </c>
      <c r="W65" s="183"/>
      <c r="X65" s="183" t="s">
        <v>215</v>
      </c>
      <c r="Y65" s="184"/>
      <c r="Z65" s="184"/>
      <c r="AA65" s="184"/>
      <c r="AB65" s="184"/>
      <c r="AC65" s="184"/>
      <c r="AD65" s="184"/>
      <c r="AE65" s="184"/>
      <c r="AF65" s="184"/>
      <c r="AG65" s="184" t="s">
        <v>665</v>
      </c>
      <c r="AH65" s="184"/>
      <c r="AI65" s="184"/>
      <c r="AJ65" s="184"/>
      <c r="AK65" s="184"/>
      <c r="AL65" s="184"/>
      <c r="AM65" s="184"/>
      <c r="AN65" s="184"/>
      <c r="AO65" s="184"/>
      <c r="AP65" s="184"/>
      <c r="AQ65" s="184"/>
      <c r="AR65" s="184"/>
      <c r="AS65" s="184"/>
      <c r="AT65" s="184"/>
      <c r="AU65" s="184"/>
      <c r="AV65" s="184"/>
      <c r="AW65" s="184"/>
      <c r="AX65" s="184"/>
      <c r="AY65" s="184"/>
      <c r="AZ65" s="184"/>
      <c r="BA65" s="184"/>
      <c r="BB65" s="184"/>
      <c r="BC65" s="184"/>
      <c r="BD65" s="184"/>
      <c r="BE65" s="184"/>
      <c r="BF65" s="184"/>
      <c r="BG65" s="184"/>
      <c r="BH65" s="184"/>
    </row>
    <row r="66" spans="1:60" ht="22.5" outlineLevel="1" x14ac:dyDescent="0.2">
      <c r="A66" s="175">
        <v>51</v>
      </c>
      <c r="B66" s="176" t="s">
        <v>703</v>
      </c>
      <c r="C66" s="177" t="s">
        <v>704</v>
      </c>
      <c r="D66" s="178" t="s">
        <v>221</v>
      </c>
      <c r="E66" s="179">
        <v>1</v>
      </c>
      <c r="F66" s="180"/>
      <c r="G66" s="181">
        <f t="shared" si="14"/>
        <v>0</v>
      </c>
      <c r="H66" s="180">
        <v>704</v>
      </c>
      <c r="I66" s="181">
        <f t="shared" si="15"/>
        <v>704</v>
      </c>
      <c r="J66" s="180">
        <v>0</v>
      </c>
      <c r="K66" s="181">
        <f t="shared" si="16"/>
        <v>0</v>
      </c>
      <c r="L66" s="181">
        <v>15</v>
      </c>
      <c r="M66" s="181">
        <f t="shared" si="17"/>
        <v>0</v>
      </c>
      <c r="N66" s="181">
        <v>4.0000000000000002E-4</v>
      </c>
      <c r="O66" s="181">
        <f t="shared" si="18"/>
        <v>0</v>
      </c>
      <c r="P66" s="181">
        <v>0</v>
      </c>
      <c r="Q66" s="181">
        <f t="shared" si="19"/>
        <v>0</v>
      </c>
      <c r="R66" s="181" t="s">
        <v>281</v>
      </c>
      <c r="S66" s="181" t="s">
        <v>170</v>
      </c>
      <c r="T66" s="182" t="s">
        <v>171</v>
      </c>
      <c r="U66" s="183">
        <v>0</v>
      </c>
      <c r="V66" s="183">
        <f t="shared" si="20"/>
        <v>0</v>
      </c>
      <c r="W66" s="183"/>
      <c r="X66" s="183" t="s">
        <v>215</v>
      </c>
      <c r="Y66" s="184"/>
      <c r="Z66" s="184"/>
      <c r="AA66" s="184"/>
      <c r="AB66" s="184"/>
      <c r="AC66" s="184"/>
      <c r="AD66" s="184"/>
      <c r="AE66" s="184"/>
      <c r="AF66" s="184"/>
      <c r="AG66" s="184" t="s">
        <v>665</v>
      </c>
      <c r="AH66" s="184"/>
      <c r="AI66" s="184"/>
      <c r="AJ66" s="184"/>
      <c r="AK66" s="184"/>
      <c r="AL66" s="184"/>
      <c r="AM66" s="184"/>
      <c r="AN66" s="184"/>
      <c r="AO66" s="184"/>
      <c r="AP66" s="184"/>
      <c r="AQ66" s="184"/>
      <c r="AR66" s="184"/>
      <c r="AS66" s="184"/>
      <c r="AT66" s="184"/>
      <c r="AU66" s="184"/>
      <c r="AV66" s="184"/>
      <c r="AW66" s="184"/>
      <c r="AX66" s="184"/>
      <c r="AY66" s="184"/>
      <c r="AZ66" s="184"/>
      <c r="BA66" s="184"/>
      <c r="BB66" s="184"/>
      <c r="BC66" s="184"/>
      <c r="BD66" s="184"/>
      <c r="BE66" s="184"/>
      <c r="BF66" s="184"/>
      <c r="BG66" s="184"/>
      <c r="BH66" s="184"/>
    </row>
    <row r="67" spans="1:60" outlineLevel="1" x14ac:dyDescent="0.2">
      <c r="A67" s="175">
        <v>52</v>
      </c>
      <c r="B67" s="176" t="s">
        <v>705</v>
      </c>
      <c r="C67" s="177" t="s">
        <v>706</v>
      </c>
      <c r="D67" s="178" t="s">
        <v>221</v>
      </c>
      <c r="E67" s="179">
        <v>17</v>
      </c>
      <c r="F67" s="180"/>
      <c r="G67" s="181">
        <f t="shared" si="14"/>
        <v>0</v>
      </c>
      <c r="H67" s="180">
        <v>0</v>
      </c>
      <c r="I67" s="181">
        <f t="shared" si="15"/>
        <v>0</v>
      </c>
      <c r="J67" s="180">
        <v>15</v>
      </c>
      <c r="K67" s="181">
        <f t="shared" si="16"/>
        <v>255</v>
      </c>
      <c r="L67" s="181">
        <v>15</v>
      </c>
      <c r="M67" s="181">
        <f t="shared" si="17"/>
        <v>0</v>
      </c>
      <c r="N67" s="181">
        <v>0</v>
      </c>
      <c r="O67" s="181">
        <f t="shared" si="18"/>
        <v>0</v>
      </c>
      <c r="P67" s="181">
        <v>0</v>
      </c>
      <c r="Q67" s="181">
        <f t="shared" si="19"/>
        <v>0</v>
      </c>
      <c r="R67" s="181"/>
      <c r="S67" s="181" t="s">
        <v>170</v>
      </c>
      <c r="T67" s="182" t="s">
        <v>171</v>
      </c>
      <c r="U67" s="183">
        <v>0</v>
      </c>
      <c r="V67" s="183">
        <f t="shared" si="20"/>
        <v>0</v>
      </c>
      <c r="W67" s="183"/>
      <c r="X67" s="183" t="s">
        <v>707</v>
      </c>
      <c r="Y67" s="184"/>
      <c r="Z67" s="184"/>
      <c r="AA67" s="184"/>
      <c r="AB67" s="184"/>
      <c r="AC67" s="184"/>
      <c r="AD67" s="184"/>
      <c r="AE67" s="184"/>
      <c r="AF67" s="184"/>
      <c r="AG67" s="184" t="s">
        <v>708</v>
      </c>
      <c r="AH67" s="184"/>
      <c r="AI67" s="184"/>
      <c r="AJ67" s="184"/>
      <c r="AK67" s="184"/>
      <c r="AL67" s="184"/>
      <c r="AM67" s="184"/>
      <c r="AN67" s="184"/>
      <c r="AO67" s="184"/>
      <c r="AP67" s="184"/>
      <c r="AQ67" s="184"/>
      <c r="AR67" s="184"/>
      <c r="AS67" s="184"/>
      <c r="AT67" s="184"/>
      <c r="AU67" s="184"/>
      <c r="AV67" s="184"/>
      <c r="AW67" s="184"/>
      <c r="AX67" s="184"/>
      <c r="AY67" s="184"/>
      <c r="AZ67" s="184"/>
      <c r="BA67" s="184"/>
      <c r="BB67" s="184"/>
      <c r="BC67" s="184"/>
      <c r="BD67" s="184"/>
      <c r="BE67" s="184"/>
      <c r="BF67" s="184"/>
      <c r="BG67" s="184"/>
      <c r="BH67" s="184"/>
    </row>
    <row r="68" spans="1:60" x14ac:dyDescent="0.2">
      <c r="A68" s="167" t="s">
        <v>165</v>
      </c>
      <c r="B68" s="168" t="s">
        <v>126</v>
      </c>
      <c r="C68" s="169" t="s">
        <v>127</v>
      </c>
      <c r="D68" s="170"/>
      <c r="E68" s="171"/>
      <c r="F68" s="172"/>
      <c r="G68" s="172">
        <f>SUMIF(AG69:AG69,"&lt;&gt;NOR",G69:G69)</f>
        <v>0</v>
      </c>
      <c r="H68" s="172"/>
      <c r="I68" s="172">
        <f>SUM(I69:I69)</f>
        <v>0</v>
      </c>
      <c r="J68" s="172"/>
      <c r="K68" s="172">
        <f>SUM(K69:K69)</f>
        <v>3500</v>
      </c>
      <c r="L68" s="172"/>
      <c r="M68" s="172">
        <f>SUM(M69:M69)</f>
        <v>0</v>
      </c>
      <c r="N68" s="172"/>
      <c r="O68" s="172">
        <f>SUM(O69:O69)</f>
        <v>0</v>
      </c>
      <c r="P68" s="172"/>
      <c r="Q68" s="172">
        <f>SUM(Q69:Q69)</f>
        <v>0</v>
      </c>
      <c r="R68" s="172"/>
      <c r="S68" s="172"/>
      <c r="T68" s="173"/>
      <c r="U68" s="174"/>
      <c r="V68" s="174">
        <f>SUM(V69:V69)</f>
        <v>0</v>
      </c>
      <c r="W68" s="174"/>
      <c r="X68" s="174"/>
      <c r="AG68" t="s">
        <v>166</v>
      </c>
    </row>
    <row r="69" spans="1:60" outlineLevel="1" x14ac:dyDescent="0.2">
      <c r="A69" s="175">
        <v>53</v>
      </c>
      <c r="B69" s="176" t="s">
        <v>709</v>
      </c>
      <c r="C69" s="177" t="s">
        <v>710</v>
      </c>
      <c r="D69" s="178" t="s">
        <v>214</v>
      </c>
      <c r="E69" s="179">
        <v>1</v>
      </c>
      <c r="F69" s="180"/>
      <c r="G69" s="181">
        <f>ROUND(E69*F69,2)</f>
        <v>0</v>
      </c>
      <c r="H69" s="180">
        <v>0</v>
      </c>
      <c r="I69" s="181">
        <f>ROUND(E69*H69,2)</f>
        <v>0</v>
      </c>
      <c r="J69" s="180">
        <v>3500</v>
      </c>
      <c r="K69" s="181">
        <f>ROUND(E69*J69,2)</f>
        <v>3500</v>
      </c>
      <c r="L69" s="181">
        <v>15</v>
      </c>
      <c r="M69" s="181">
        <f>G69*(1+L69/100)</f>
        <v>0</v>
      </c>
      <c r="N69" s="181">
        <v>0</v>
      </c>
      <c r="O69" s="181">
        <f>ROUND(E69*N69,2)</f>
        <v>0</v>
      </c>
      <c r="P69" s="181">
        <v>0</v>
      </c>
      <c r="Q69" s="181">
        <f>ROUND(E69*P69,2)</f>
        <v>0</v>
      </c>
      <c r="R69" s="181"/>
      <c r="S69" s="181" t="s">
        <v>183</v>
      </c>
      <c r="T69" s="182" t="s">
        <v>171</v>
      </c>
      <c r="U69" s="183">
        <v>0</v>
      </c>
      <c r="V69" s="183">
        <f>ROUND(E69*U69,2)</f>
        <v>0</v>
      </c>
      <c r="W69" s="183"/>
      <c r="X69" s="183" t="s">
        <v>184</v>
      </c>
      <c r="Y69" s="184"/>
      <c r="Z69" s="184"/>
      <c r="AA69" s="184"/>
      <c r="AB69" s="184"/>
      <c r="AC69" s="184"/>
      <c r="AD69" s="184"/>
      <c r="AE69" s="184"/>
      <c r="AF69" s="184"/>
      <c r="AG69" s="184" t="s">
        <v>436</v>
      </c>
      <c r="AH69" s="184"/>
      <c r="AI69" s="184"/>
      <c r="AJ69" s="184"/>
      <c r="AK69" s="184"/>
      <c r="AL69" s="184"/>
      <c r="AM69" s="184"/>
      <c r="AN69" s="184"/>
      <c r="AO69" s="184"/>
      <c r="AP69" s="184"/>
      <c r="AQ69" s="184"/>
      <c r="AR69" s="184"/>
      <c r="AS69" s="184"/>
      <c r="AT69" s="184"/>
      <c r="AU69" s="184"/>
      <c r="AV69" s="184"/>
      <c r="AW69" s="184"/>
      <c r="AX69" s="184"/>
      <c r="AY69" s="184"/>
      <c r="AZ69" s="184"/>
      <c r="BA69" s="184"/>
      <c r="BB69" s="184"/>
      <c r="BC69" s="184"/>
      <c r="BD69" s="184"/>
      <c r="BE69" s="184"/>
      <c r="BF69" s="184"/>
      <c r="BG69" s="184"/>
      <c r="BH69" s="184"/>
    </row>
    <row r="70" spans="1:60" x14ac:dyDescent="0.2">
      <c r="A70" s="167" t="s">
        <v>165</v>
      </c>
      <c r="B70" s="168" t="s">
        <v>128</v>
      </c>
      <c r="C70" s="169" t="s">
        <v>129</v>
      </c>
      <c r="D70" s="170"/>
      <c r="E70" s="171"/>
      <c r="F70" s="172"/>
      <c r="G70" s="172">
        <f>SUMIF(AG71:AG71,"&lt;&gt;NOR",G71:G71)</f>
        <v>0</v>
      </c>
      <c r="H70" s="172"/>
      <c r="I70" s="172">
        <f>SUM(I71:I71)</f>
        <v>15500</v>
      </c>
      <c r="J70" s="172"/>
      <c r="K70" s="172">
        <f>SUM(K71:K71)</f>
        <v>0</v>
      </c>
      <c r="L70" s="172"/>
      <c r="M70" s="172">
        <f>SUM(M71:M71)</f>
        <v>0</v>
      </c>
      <c r="N70" s="172"/>
      <c r="O70" s="172">
        <f>SUM(O71:O71)</f>
        <v>0</v>
      </c>
      <c r="P70" s="172"/>
      <c r="Q70" s="172">
        <f>SUM(Q71:Q71)</f>
        <v>0</v>
      </c>
      <c r="R70" s="172"/>
      <c r="S70" s="172"/>
      <c r="T70" s="173"/>
      <c r="U70" s="174"/>
      <c r="V70" s="174">
        <f>SUM(V71:V71)</f>
        <v>0</v>
      </c>
      <c r="W70" s="174"/>
      <c r="X70" s="174"/>
      <c r="AG70" t="s">
        <v>166</v>
      </c>
    </row>
    <row r="71" spans="1:60" outlineLevel="1" x14ac:dyDescent="0.2">
      <c r="A71" s="175">
        <v>54</v>
      </c>
      <c r="B71" s="176" t="s">
        <v>711</v>
      </c>
      <c r="C71" s="177" t="s">
        <v>712</v>
      </c>
      <c r="D71" s="178" t="s">
        <v>274</v>
      </c>
      <c r="E71" s="179">
        <v>1</v>
      </c>
      <c r="F71" s="180"/>
      <c r="G71" s="181">
        <f>ROUND(E71*F71,2)</f>
        <v>0</v>
      </c>
      <c r="H71" s="180">
        <v>15500</v>
      </c>
      <c r="I71" s="181">
        <f>ROUND(E71*H71,2)</f>
        <v>15500</v>
      </c>
      <c r="J71" s="180">
        <v>0</v>
      </c>
      <c r="K71" s="181">
        <f>ROUND(E71*J71,2)</f>
        <v>0</v>
      </c>
      <c r="L71" s="181">
        <v>15</v>
      </c>
      <c r="M71" s="181">
        <f>G71*(1+L71/100)</f>
        <v>0</v>
      </c>
      <c r="N71" s="181">
        <v>0</v>
      </c>
      <c r="O71" s="181">
        <f>ROUND(E71*N71,2)</f>
        <v>0</v>
      </c>
      <c r="P71" s="181">
        <v>0</v>
      </c>
      <c r="Q71" s="181">
        <f>ROUND(E71*P71,2)</f>
        <v>0</v>
      </c>
      <c r="R71" s="181"/>
      <c r="S71" s="181" t="s">
        <v>183</v>
      </c>
      <c r="T71" s="182" t="s">
        <v>171</v>
      </c>
      <c r="U71" s="183">
        <v>0</v>
      </c>
      <c r="V71" s="183">
        <f>ROUND(E71*U71,2)</f>
        <v>0</v>
      </c>
      <c r="W71" s="183"/>
      <c r="X71" s="183" t="s">
        <v>215</v>
      </c>
      <c r="Y71" s="184"/>
      <c r="Z71" s="184"/>
      <c r="AA71" s="184"/>
      <c r="AB71" s="184"/>
      <c r="AC71" s="184"/>
      <c r="AD71" s="184"/>
      <c r="AE71" s="184"/>
      <c r="AF71" s="184"/>
      <c r="AG71" s="184" t="s">
        <v>665</v>
      </c>
      <c r="AH71" s="184"/>
      <c r="AI71" s="184"/>
      <c r="AJ71" s="184"/>
      <c r="AK71" s="184"/>
      <c r="AL71" s="184"/>
      <c r="AM71" s="184"/>
      <c r="AN71" s="184"/>
      <c r="AO71" s="184"/>
      <c r="AP71" s="184"/>
      <c r="AQ71" s="184"/>
      <c r="AR71" s="184"/>
      <c r="AS71" s="184"/>
      <c r="AT71" s="184"/>
      <c r="AU71" s="184"/>
      <c r="AV71" s="184"/>
      <c r="AW71" s="184"/>
      <c r="AX71" s="184"/>
      <c r="AY71" s="184"/>
      <c r="AZ71" s="184"/>
      <c r="BA71" s="184"/>
      <c r="BB71" s="184"/>
      <c r="BC71" s="184"/>
      <c r="BD71" s="184"/>
      <c r="BE71" s="184"/>
      <c r="BF71" s="184"/>
      <c r="BG71" s="184"/>
      <c r="BH71" s="184"/>
    </row>
    <row r="72" spans="1:60" x14ac:dyDescent="0.2">
      <c r="A72" s="167" t="s">
        <v>165</v>
      </c>
      <c r="B72" s="168" t="s">
        <v>33</v>
      </c>
      <c r="C72" s="169" t="s">
        <v>34</v>
      </c>
      <c r="D72" s="170"/>
      <c r="E72" s="171"/>
      <c r="F72" s="172"/>
      <c r="G72" s="172">
        <f>SUMIF(AG73:AG73,"&lt;&gt;NOR",G73:G73)</f>
        <v>0</v>
      </c>
      <c r="H72" s="172"/>
      <c r="I72" s="172">
        <f>SUM(I73:I73)</f>
        <v>0</v>
      </c>
      <c r="J72" s="172"/>
      <c r="K72" s="172">
        <f>SUM(K73:K73)</f>
        <v>2000</v>
      </c>
      <c r="L72" s="172"/>
      <c r="M72" s="172">
        <f>SUM(M73:M73)</f>
        <v>0</v>
      </c>
      <c r="N72" s="172"/>
      <c r="O72" s="172">
        <f>SUM(O73:O73)</f>
        <v>0</v>
      </c>
      <c r="P72" s="172"/>
      <c r="Q72" s="172">
        <f>SUM(Q73:Q73)</f>
        <v>0</v>
      </c>
      <c r="R72" s="172"/>
      <c r="S72" s="172"/>
      <c r="T72" s="173"/>
      <c r="U72" s="174"/>
      <c r="V72" s="174">
        <f>SUM(V73:V73)</f>
        <v>0</v>
      </c>
      <c r="W72" s="174"/>
      <c r="X72" s="174"/>
      <c r="AG72" t="s">
        <v>166</v>
      </c>
    </row>
    <row r="73" spans="1:60" outlineLevel="1" x14ac:dyDescent="0.2">
      <c r="A73" s="185">
        <v>55</v>
      </c>
      <c r="B73" s="186" t="s">
        <v>713</v>
      </c>
      <c r="C73" s="187" t="s">
        <v>714</v>
      </c>
      <c r="D73" s="188" t="s">
        <v>214</v>
      </c>
      <c r="E73" s="189">
        <v>1</v>
      </c>
      <c r="F73" s="190"/>
      <c r="G73" s="191">
        <f>ROUND(E73*F73,2)</f>
        <v>0</v>
      </c>
      <c r="H73" s="190">
        <v>0</v>
      </c>
      <c r="I73" s="191">
        <f>ROUND(E73*H73,2)</f>
        <v>0</v>
      </c>
      <c r="J73" s="190">
        <v>2000</v>
      </c>
      <c r="K73" s="191">
        <f>ROUND(E73*J73,2)</f>
        <v>2000</v>
      </c>
      <c r="L73" s="191">
        <v>15</v>
      </c>
      <c r="M73" s="191">
        <f>G73*(1+L73/100)</f>
        <v>0</v>
      </c>
      <c r="N73" s="191">
        <v>0</v>
      </c>
      <c r="O73" s="191">
        <f>ROUND(E73*N73,2)</f>
        <v>0</v>
      </c>
      <c r="P73" s="191">
        <v>0</v>
      </c>
      <c r="Q73" s="191">
        <f>ROUND(E73*P73,2)</f>
        <v>0</v>
      </c>
      <c r="R73" s="191"/>
      <c r="S73" s="191" t="s">
        <v>183</v>
      </c>
      <c r="T73" s="202" t="s">
        <v>171</v>
      </c>
      <c r="U73" s="183">
        <v>0</v>
      </c>
      <c r="V73" s="183">
        <f>ROUND(E73*U73,2)</f>
        <v>0</v>
      </c>
      <c r="W73" s="183"/>
      <c r="X73" s="183" t="s">
        <v>184</v>
      </c>
      <c r="Y73" s="184"/>
      <c r="Z73" s="184"/>
      <c r="AA73" s="184"/>
      <c r="AB73" s="184"/>
      <c r="AC73" s="184"/>
      <c r="AD73" s="184"/>
      <c r="AE73" s="184"/>
      <c r="AF73" s="184"/>
      <c r="AG73" s="184" t="s">
        <v>436</v>
      </c>
      <c r="AH73" s="184"/>
      <c r="AI73" s="184"/>
      <c r="AJ73" s="184"/>
      <c r="AK73" s="184"/>
      <c r="AL73" s="184"/>
      <c r="AM73" s="184"/>
      <c r="AN73" s="184"/>
      <c r="AO73" s="184"/>
      <c r="AP73" s="184"/>
      <c r="AQ73" s="184"/>
      <c r="AR73" s="184"/>
      <c r="AS73" s="184"/>
      <c r="AT73" s="184"/>
      <c r="AU73" s="184"/>
      <c r="AV73" s="184"/>
      <c r="AW73" s="184"/>
      <c r="AX73" s="184"/>
      <c r="AY73" s="184"/>
      <c r="AZ73" s="184"/>
      <c r="BA73" s="184"/>
      <c r="BB73" s="184"/>
      <c r="BC73" s="184"/>
      <c r="BD73" s="184"/>
      <c r="BE73" s="184"/>
      <c r="BF73" s="184"/>
      <c r="BG73" s="184"/>
      <c r="BH73" s="184"/>
    </row>
    <row r="74" spans="1:60" x14ac:dyDescent="0.2">
      <c r="A74" s="149"/>
      <c r="B74" s="153"/>
      <c r="C74" s="194"/>
      <c r="D74" s="155"/>
      <c r="E74" s="149"/>
      <c r="F74" s="149"/>
      <c r="G74" s="149"/>
      <c r="H74" s="149"/>
      <c r="I74" s="149"/>
      <c r="J74" s="149"/>
      <c r="K74" s="149"/>
      <c r="L74" s="149"/>
      <c r="M74" s="149"/>
      <c r="N74" s="149"/>
      <c r="O74" s="149"/>
      <c r="P74" s="149"/>
      <c r="Q74" s="149"/>
      <c r="R74" s="149"/>
      <c r="S74" s="149"/>
      <c r="T74" s="149"/>
      <c r="U74" s="149"/>
      <c r="V74" s="149"/>
      <c r="W74" s="149"/>
      <c r="X74" s="149"/>
      <c r="AE74">
        <v>15</v>
      </c>
      <c r="AF74">
        <v>21</v>
      </c>
      <c r="AG74" t="s">
        <v>152</v>
      </c>
    </row>
    <row r="75" spans="1:60" x14ac:dyDescent="0.2">
      <c r="A75" s="195"/>
      <c r="B75" s="196" t="s">
        <v>27</v>
      </c>
      <c r="C75" s="197"/>
      <c r="D75" s="198"/>
      <c r="E75" s="199"/>
      <c r="F75" s="199"/>
      <c r="G75" s="200">
        <f>G8+G10+G12+G33+G35+G43+G45+G68+G70+G72</f>
        <v>0</v>
      </c>
      <c r="H75" s="149"/>
      <c r="I75" s="149"/>
      <c r="J75" s="149"/>
      <c r="K75" s="149"/>
      <c r="L75" s="149"/>
      <c r="M75" s="149"/>
      <c r="N75" s="149"/>
      <c r="O75" s="149"/>
      <c r="P75" s="149"/>
      <c r="Q75" s="149"/>
      <c r="R75" s="149"/>
      <c r="S75" s="149"/>
      <c r="T75" s="149"/>
      <c r="U75" s="149"/>
      <c r="V75" s="149"/>
      <c r="W75" s="149"/>
      <c r="X75" s="149"/>
      <c r="AE75">
        <f>SUMIF(L7:L73,AE74,G7:G73)</f>
        <v>0</v>
      </c>
      <c r="AF75">
        <f>SUMIF(L7:L73,AF74,G7:G73)</f>
        <v>0</v>
      </c>
      <c r="AG75" t="s">
        <v>178</v>
      </c>
    </row>
    <row r="76" spans="1:60" x14ac:dyDescent="0.2">
      <c r="C76" s="201"/>
      <c r="D76" s="97"/>
      <c r="AG76" t="s">
        <v>179</v>
      </c>
    </row>
    <row r="77" spans="1:60" x14ac:dyDescent="0.2">
      <c r="D77" s="97"/>
    </row>
    <row r="78" spans="1:60" x14ac:dyDescent="0.2">
      <c r="D78" s="97"/>
    </row>
    <row r="79" spans="1:60" x14ac:dyDescent="0.2">
      <c r="D79" s="97"/>
    </row>
    <row r="80" spans="1:60" x14ac:dyDescent="0.2">
      <c r="D80" s="97"/>
    </row>
    <row r="81" spans="4:4" x14ac:dyDescent="0.2">
      <c r="D81" s="97"/>
    </row>
    <row r="82" spans="4:4" x14ac:dyDescent="0.2">
      <c r="D82" s="97"/>
    </row>
    <row r="83" spans="4:4" x14ac:dyDescent="0.2">
      <c r="D83" s="97"/>
    </row>
    <row r="84" spans="4:4" x14ac:dyDescent="0.2">
      <c r="D84" s="97"/>
    </row>
    <row r="85" spans="4:4" x14ac:dyDescent="0.2">
      <c r="D85" s="97"/>
    </row>
    <row r="86" spans="4:4" x14ac:dyDescent="0.2">
      <c r="D86" s="97"/>
    </row>
    <row r="87" spans="4:4" x14ac:dyDescent="0.2">
      <c r="D87" s="97"/>
    </row>
    <row r="88" spans="4:4" x14ac:dyDescent="0.2">
      <c r="D88" s="97"/>
    </row>
    <row r="89" spans="4:4" x14ac:dyDescent="0.2">
      <c r="D89" s="97"/>
    </row>
    <row r="90" spans="4:4" x14ac:dyDescent="0.2">
      <c r="D90" s="97"/>
    </row>
    <row r="91" spans="4:4" x14ac:dyDescent="0.2">
      <c r="D91" s="97"/>
    </row>
    <row r="92" spans="4:4" x14ac:dyDescent="0.2">
      <c r="D92" s="97"/>
    </row>
    <row r="93" spans="4:4" x14ac:dyDescent="0.2">
      <c r="D93" s="97"/>
    </row>
    <row r="94" spans="4:4" x14ac:dyDescent="0.2">
      <c r="D94" s="97"/>
    </row>
    <row r="95" spans="4:4" x14ac:dyDescent="0.2">
      <c r="D95" s="97"/>
    </row>
    <row r="96" spans="4:4" x14ac:dyDescent="0.2">
      <c r="D96" s="97"/>
    </row>
    <row r="97" spans="4:4" x14ac:dyDescent="0.2">
      <c r="D97" s="97"/>
    </row>
    <row r="98" spans="4:4" x14ac:dyDescent="0.2">
      <c r="D98" s="97"/>
    </row>
    <row r="99" spans="4:4" x14ac:dyDescent="0.2">
      <c r="D99" s="97"/>
    </row>
    <row r="100" spans="4:4" x14ac:dyDescent="0.2">
      <c r="D100" s="97"/>
    </row>
    <row r="101" spans="4:4" x14ac:dyDescent="0.2">
      <c r="D101" s="97"/>
    </row>
    <row r="102" spans="4:4" x14ac:dyDescent="0.2">
      <c r="D102" s="97"/>
    </row>
    <row r="103" spans="4:4" x14ac:dyDescent="0.2">
      <c r="D103" s="97"/>
    </row>
    <row r="104" spans="4:4" x14ac:dyDescent="0.2">
      <c r="D104" s="97"/>
    </row>
    <row r="105" spans="4:4" x14ac:dyDescent="0.2">
      <c r="D105" s="97"/>
    </row>
    <row r="106" spans="4:4" x14ac:dyDescent="0.2">
      <c r="D106" s="97"/>
    </row>
    <row r="107" spans="4:4" x14ac:dyDescent="0.2">
      <c r="D107" s="97"/>
    </row>
    <row r="108" spans="4:4" x14ac:dyDescent="0.2">
      <c r="D108" s="97"/>
    </row>
    <row r="109" spans="4:4" x14ac:dyDescent="0.2">
      <c r="D109" s="97"/>
    </row>
    <row r="110" spans="4:4" x14ac:dyDescent="0.2">
      <c r="D110" s="97"/>
    </row>
    <row r="111" spans="4:4" x14ac:dyDescent="0.2">
      <c r="D111" s="97"/>
    </row>
    <row r="112" spans="4:4" x14ac:dyDescent="0.2">
      <c r="D112" s="97"/>
    </row>
    <row r="113" spans="4:4" x14ac:dyDescent="0.2">
      <c r="D113" s="97"/>
    </row>
    <row r="114" spans="4:4" x14ac:dyDescent="0.2">
      <c r="D114" s="97"/>
    </row>
    <row r="115" spans="4:4" x14ac:dyDescent="0.2">
      <c r="D115" s="97"/>
    </row>
    <row r="116" spans="4:4" x14ac:dyDescent="0.2">
      <c r="D116" s="97"/>
    </row>
    <row r="117" spans="4:4" x14ac:dyDescent="0.2">
      <c r="D117" s="97"/>
    </row>
    <row r="118" spans="4:4" x14ac:dyDescent="0.2">
      <c r="D118" s="97"/>
    </row>
    <row r="119" spans="4:4" x14ac:dyDescent="0.2">
      <c r="D119" s="97"/>
    </row>
    <row r="120" spans="4:4" x14ac:dyDescent="0.2">
      <c r="D120" s="97"/>
    </row>
    <row r="121" spans="4:4" x14ac:dyDescent="0.2">
      <c r="D121" s="97"/>
    </row>
    <row r="122" spans="4:4" x14ac:dyDescent="0.2">
      <c r="D122" s="97"/>
    </row>
    <row r="123" spans="4:4" x14ac:dyDescent="0.2">
      <c r="D123" s="97"/>
    </row>
    <row r="124" spans="4:4" x14ac:dyDescent="0.2">
      <c r="D124" s="97"/>
    </row>
    <row r="125" spans="4:4" x14ac:dyDescent="0.2">
      <c r="D125" s="97"/>
    </row>
    <row r="126" spans="4:4" x14ac:dyDescent="0.2">
      <c r="D126" s="97"/>
    </row>
    <row r="127" spans="4:4" x14ac:dyDescent="0.2">
      <c r="D127" s="97"/>
    </row>
    <row r="128" spans="4:4" x14ac:dyDescent="0.2">
      <c r="D128" s="97"/>
    </row>
    <row r="129" spans="4:4" x14ac:dyDescent="0.2">
      <c r="D129" s="97"/>
    </row>
    <row r="130" spans="4:4" x14ac:dyDescent="0.2">
      <c r="D130" s="97"/>
    </row>
    <row r="131" spans="4:4" x14ac:dyDescent="0.2">
      <c r="D131" s="97"/>
    </row>
    <row r="132" spans="4:4" x14ac:dyDescent="0.2">
      <c r="D132" s="97"/>
    </row>
    <row r="133" spans="4:4" x14ac:dyDescent="0.2">
      <c r="D133" s="97"/>
    </row>
    <row r="134" spans="4:4" x14ac:dyDescent="0.2">
      <c r="D134" s="97"/>
    </row>
    <row r="135" spans="4:4" x14ac:dyDescent="0.2">
      <c r="D135" s="97"/>
    </row>
    <row r="136" spans="4:4" x14ac:dyDescent="0.2">
      <c r="D136" s="97"/>
    </row>
    <row r="137" spans="4:4" x14ac:dyDescent="0.2">
      <c r="D137" s="97"/>
    </row>
    <row r="138" spans="4:4" x14ac:dyDescent="0.2">
      <c r="D138" s="97"/>
    </row>
    <row r="139" spans="4:4" x14ac:dyDescent="0.2">
      <c r="D139" s="97"/>
    </row>
    <row r="140" spans="4:4" x14ac:dyDescent="0.2">
      <c r="D140" s="97"/>
    </row>
    <row r="141" spans="4:4" x14ac:dyDescent="0.2">
      <c r="D141" s="97"/>
    </row>
    <row r="142" spans="4:4" x14ac:dyDescent="0.2">
      <c r="D142" s="97"/>
    </row>
    <row r="143" spans="4:4" x14ac:dyDescent="0.2">
      <c r="D143" s="97"/>
    </row>
    <row r="144" spans="4:4" x14ac:dyDescent="0.2">
      <c r="D144" s="97"/>
    </row>
    <row r="145" spans="4:4" x14ac:dyDescent="0.2">
      <c r="D145" s="97"/>
    </row>
    <row r="146" spans="4:4" x14ac:dyDescent="0.2">
      <c r="D146" s="97"/>
    </row>
    <row r="147" spans="4:4" x14ac:dyDescent="0.2">
      <c r="D147" s="97"/>
    </row>
    <row r="148" spans="4:4" x14ac:dyDescent="0.2">
      <c r="D148" s="97"/>
    </row>
    <row r="149" spans="4:4" x14ac:dyDescent="0.2">
      <c r="D149" s="97"/>
    </row>
    <row r="150" spans="4:4" x14ac:dyDescent="0.2">
      <c r="D150" s="97"/>
    </row>
    <row r="151" spans="4:4" x14ac:dyDescent="0.2">
      <c r="D151" s="97"/>
    </row>
    <row r="152" spans="4:4" x14ac:dyDescent="0.2">
      <c r="D152" s="97"/>
    </row>
    <row r="153" spans="4:4" x14ac:dyDescent="0.2">
      <c r="D153" s="97"/>
    </row>
    <row r="154" spans="4:4" x14ac:dyDescent="0.2">
      <c r="D154" s="97"/>
    </row>
    <row r="155" spans="4:4" x14ac:dyDescent="0.2">
      <c r="D155" s="97"/>
    </row>
    <row r="156" spans="4:4" x14ac:dyDescent="0.2">
      <c r="D156" s="97"/>
    </row>
    <row r="157" spans="4:4" x14ac:dyDescent="0.2">
      <c r="D157" s="97"/>
    </row>
    <row r="158" spans="4:4" x14ac:dyDescent="0.2">
      <c r="D158" s="97"/>
    </row>
    <row r="159" spans="4:4" x14ac:dyDescent="0.2">
      <c r="D159" s="97"/>
    </row>
    <row r="160" spans="4:4" x14ac:dyDescent="0.2">
      <c r="D160" s="97"/>
    </row>
    <row r="161" spans="4:4" x14ac:dyDescent="0.2">
      <c r="D161" s="97"/>
    </row>
    <row r="162" spans="4:4" x14ac:dyDescent="0.2">
      <c r="D162" s="97"/>
    </row>
    <row r="163" spans="4:4" x14ac:dyDescent="0.2">
      <c r="D163" s="97"/>
    </row>
    <row r="164" spans="4:4" x14ac:dyDescent="0.2">
      <c r="D164" s="97"/>
    </row>
    <row r="165" spans="4:4" x14ac:dyDescent="0.2">
      <c r="D165" s="97"/>
    </row>
    <row r="166" spans="4:4" x14ac:dyDescent="0.2">
      <c r="D166" s="97"/>
    </row>
    <row r="167" spans="4:4" x14ac:dyDescent="0.2">
      <c r="D167" s="97"/>
    </row>
    <row r="168" spans="4:4" x14ac:dyDescent="0.2">
      <c r="D168" s="97"/>
    </row>
    <row r="169" spans="4:4" x14ac:dyDescent="0.2">
      <c r="D169" s="97"/>
    </row>
    <row r="170" spans="4:4" x14ac:dyDescent="0.2">
      <c r="D170" s="97"/>
    </row>
    <row r="171" spans="4:4" x14ac:dyDescent="0.2">
      <c r="D171" s="97"/>
    </row>
    <row r="172" spans="4:4" x14ac:dyDescent="0.2">
      <c r="D172" s="97"/>
    </row>
    <row r="173" spans="4:4" x14ac:dyDescent="0.2">
      <c r="D173" s="97"/>
    </row>
    <row r="174" spans="4:4" x14ac:dyDescent="0.2">
      <c r="D174" s="97"/>
    </row>
    <row r="175" spans="4:4" x14ac:dyDescent="0.2">
      <c r="D175" s="97"/>
    </row>
    <row r="176" spans="4:4" x14ac:dyDescent="0.2">
      <c r="D176" s="97"/>
    </row>
    <row r="177" spans="4:4" x14ac:dyDescent="0.2">
      <c r="D177" s="97"/>
    </row>
    <row r="178" spans="4:4" x14ac:dyDescent="0.2">
      <c r="D178" s="97"/>
    </row>
    <row r="179" spans="4:4" x14ac:dyDescent="0.2">
      <c r="D179" s="97"/>
    </row>
    <row r="180" spans="4:4" x14ac:dyDescent="0.2">
      <c r="D180" s="97"/>
    </row>
    <row r="181" spans="4:4" x14ac:dyDescent="0.2">
      <c r="D181" s="97"/>
    </row>
    <row r="182" spans="4:4" x14ac:dyDescent="0.2">
      <c r="D182" s="97"/>
    </row>
    <row r="183" spans="4:4" x14ac:dyDescent="0.2">
      <c r="D183" s="97"/>
    </row>
    <row r="184" spans="4:4" x14ac:dyDescent="0.2">
      <c r="D184" s="97"/>
    </row>
    <row r="185" spans="4:4" x14ac:dyDescent="0.2">
      <c r="D185" s="97"/>
    </row>
    <row r="186" spans="4:4" x14ac:dyDescent="0.2">
      <c r="D186" s="97"/>
    </row>
    <row r="187" spans="4:4" x14ac:dyDescent="0.2">
      <c r="D187" s="97"/>
    </row>
    <row r="188" spans="4:4" x14ac:dyDescent="0.2">
      <c r="D188" s="97"/>
    </row>
    <row r="189" spans="4:4" x14ac:dyDescent="0.2">
      <c r="D189" s="97"/>
    </row>
    <row r="190" spans="4:4" x14ac:dyDescent="0.2">
      <c r="D190" s="97"/>
    </row>
    <row r="191" spans="4:4" x14ac:dyDescent="0.2">
      <c r="D191" s="97"/>
    </row>
    <row r="192" spans="4:4" x14ac:dyDescent="0.2">
      <c r="D192" s="97"/>
    </row>
    <row r="193" spans="4:4" x14ac:dyDescent="0.2">
      <c r="D193" s="97"/>
    </row>
    <row r="194" spans="4:4" x14ac:dyDescent="0.2">
      <c r="D194" s="97"/>
    </row>
    <row r="195" spans="4:4" x14ac:dyDescent="0.2">
      <c r="D195" s="97"/>
    </row>
    <row r="196" spans="4:4" x14ac:dyDescent="0.2">
      <c r="D196" s="97"/>
    </row>
    <row r="197" spans="4:4" x14ac:dyDescent="0.2">
      <c r="D197" s="97"/>
    </row>
    <row r="198" spans="4:4" x14ac:dyDescent="0.2">
      <c r="D198" s="97"/>
    </row>
    <row r="199" spans="4:4" x14ac:dyDescent="0.2">
      <c r="D199" s="97"/>
    </row>
    <row r="200" spans="4:4" x14ac:dyDescent="0.2">
      <c r="D200" s="97"/>
    </row>
    <row r="201" spans="4:4" x14ac:dyDescent="0.2">
      <c r="D201" s="97"/>
    </row>
    <row r="202" spans="4:4" x14ac:dyDescent="0.2">
      <c r="D202" s="97"/>
    </row>
    <row r="203" spans="4:4" x14ac:dyDescent="0.2">
      <c r="D203" s="97"/>
    </row>
    <row r="204" spans="4:4" x14ac:dyDescent="0.2">
      <c r="D204" s="97"/>
    </row>
    <row r="205" spans="4:4" x14ac:dyDescent="0.2">
      <c r="D205" s="97"/>
    </row>
    <row r="206" spans="4:4" x14ac:dyDescent="0.2">
      <c r="D206" s="97"/>
    </row>
    <row r="207" spans="4:4" x14ac:dyDescent="0.2">
      <c r="D207" s="97"/>
    </row>
    <row r="208" spans="4:4" x14ac:dyDescent="0.2">
      <c r="D208" s="97"/>
    </row>
    <row r="209" spans="4:4" x14ac:dyDescent="0.2">
      <c r="D209" s="97"/>
    </row>
    <row r="210" spans="4:4" x14ac:dyDescent="0.2">
      <c r="D210" s="97"/>
    </row>
    <row r="211" spans="4:4" x14ac:dyDescent="0.2">
      <c r="D211" s="97"/>
    </row>
    <row r="212" spans="4:4" x14ac:dyDescent="0.2">
      <c r="D212" s="97"/>
    </row>
    <row r="213" spans="4:4" x14ac:dyDescent="0.2">
      <c r="D213" s="97"/>
    </row>
    <row r="214" spans="4:4" x14ac:dyDescent="0.2">
      <c r="D214" s="97"/>
    </row>
    <row r="215" spans="4:4" x14ac:dyDescent="0.2">
      <c r="D215" s="97"/>
    </row>
    <row r="216" spans="4:4" x14ac:dyDescent="0.2">
      <c r="D216" s="97"/>
    </row>
    <row r="217" spans="4:4" x14ac:dyDescent="0.2">
      <c r="D217" s="97"/>
    </row>
    <row r="218" spans="4:4" x14ac:dyDescent="0.2">
      <c r="D218" s="97"/>
    </row>
    <row r="219" spans="4:4" x14ac:dyDescent="0.2">
      <c r="D219" s="97"/>
    </row>
    <row r="220" spans="4:4" x14ac:dyDescent="0.2">
      <c r="D220" s="97"/>
    </row>
    <row r="221" spans="4:4" x14ac:dyDescent="0.2">
      <c r="D221" s="97"/>
    </row>
    <row r="222" spans="4:4" x14ac:dyDescent="0.2">
      <c r="D222" s="97"/>
    </row>
    <row r="223" spans="4:4" x14ac:dyDescent="0.2">
      <c r="D223" s="97"/>
    </row>
    <row r="224" spans="4:4" x14ac:dyDescent="0.2">
      <c r="D224" s="97"/>
    </row>
    <row r="225" spans="4:4" x14ac:dyDescent="0.2">
      <c r="D225" s="97"/>
    </row>
    <row r="226" spans="4:4" x14ac:dyDescent="0.2">
      <c r="D226" s="97"/>
    </row>
    <row r="227" spans="4:4" x14ac:dyDescent="0.2">
      <c r="D227" s="97"/>
    </row>
    <row r="228" spans="4:4" x14ac:dyDescent="0.2">
      <c r="D228" s="97"/>
    </row>
    <row r="229" spans="4:4" x14ac:dyDescent="0.2">
      <c r="D229" s="97"/>
    </row>
    <row r="230" spans="4:4" x14ac:dyDescent="0.2">
      <c r="D230" s="97"/>
    </row>
    <row r="231" spans="4:4" x14ac:dyDescent="0.2">
      <c r="D231" s="97"/>
    </row>
    <row r="232" spans="4:4" x14ac:dyDescent="0.2">
      <c r="D232" s="97"/>
    </row>
    <row r="233" spans="4:4" x14ac:dyDescent="0.2">
      <c r="D233" s="97"/>
    </row>
    <row r="234" spans="4:4" x14ac:dyDescent="0.2">
      <c r="D234" s="97"/>
    </row>
    <row r="235" spans="4:4" x14ac:dyDescent="0.2">
      <c r="D235" s="97"/>
    </row>
    <row r="236" spans="4:4" x14ac:dyDescent="0.2">
      <c r="D236" s="97"/>
    </row>
    <row r="237" spans="4:4" x14ac:dyDescent="0.2">
      <c r="D237" s="97"/>
    </row>
    <row r="238" spans="4:4" x14ac:dyDescent="0.2">
      <c r="D238" s="97"/>
    </row>
    <row r="239" spans="4:4" x14ac:dyDescent="0.2">
      <c r="D239" s="97"/>
    </row>
    <row r="240" spans="4:4" x14ac:dyDescent="0.2">
      <c r="D240" s="97"/>
    </row>
    <row r="241" spans="4:4" x14ac:dyDescent="0.2">
      <c r="D241" s="97"/>
    </row>
    <row r="242" spans="4:4" x14ac:dyDescent="0.2">
      <c r="D242" s="97"/>
    </row>
    <row r="243" spans="4:4" x14ac:dyDescent="0.2">
      <c r="D243" s="97"/>
    </row>
    <row r="244" spans="4:4" x14ac:dyDescent="0.2">
      <c r="D244" s="97"/>
    </row>
    <row r="245" spans="4:4" x14ac:dyDescent="0.2">
      <c r="D245" s="97"/>
    </row>
    <row r="246" spans="4:4" x14ac:dyDescent="0.2">
      <c r="D246" s="97"/>
    </row>
    <row r="247" spans="4:4" x14ac:dyDescent="0.2">
      <c r="D247" s="97"/>
    </row>
    <row r="248" spans="4:4" x14ac:dyDescent="0.2">
      <c r="D248" s="97"/>
    </row>
    <row r="249" spans="4:4" x14ac:dyDescent="0.2">
      <c r="D249" s="97"/>
    </row>
    <row r="250" spans="4:4" x14ac:dyDescent="0.2">
      <c r="D250" s="97"/>
    </row>
    <row r="251" spans="4:4" x14ac:dyDescent="0.2">
      <c r="D251" s="97"/>
    </row>
    <row r="252" spans="4:4" x14ac:dyDescent="0.2">
      <c r="D252" s="97"/>
    </row>
    <row r="253" spans="4:4" x14ac:dyDescent="0.2">
      <c r="D253" s="97"/>
    </row>
    <row r="254" spans="4:4" x14ac:dyDescent="0.2">
      <c r="D254" s="97"/>
    </row>
    <row r="255" spans="4:4" x14ac:dyDescent="0.2">
      <c r="D255" s="97"/>
    </row>
    <row r="256" spans="4:4" x14ac:dyDescent="0.2">
      <c r="D256" s="97"/>
    </row>
    <row r="257" spans="4:4" x14ac:dyDescent="0.2">
      <c r="D257" s="97"/>
    </row>
    <row r="258" spans="4:4" x14ac:dyDescent="0.2">
      <c r="D258" s="97"/>
    </row>
    <row r="259" spans="4:4" x14ac:dyDescent="0.2">
      <c r="D259" s="97"/>
    </row>
    <row r="260" spans="4:4" x14ac:dyDescent="0.2">
      <c r="D260" s="97"/>
    </row>
    <row r="261" spans="4:4" x14ac:dyDescent="0.2">
      <c r="D261" s="97"/>
    </row>
    <row r="262" spans="4:4" x14ac:dyDescent="0.2">
      <c r="D262" s="97"/>
    </row>
    <row r="263" spans="4:4" x14ac:dyDescent="0.2">
      <c r="D263" s="97"/>
    </row>
    <row r="264" spans="4:4" x14ac:dyDescent="0.2">
      <c r="D264" s="97"/>
    </row>
    <row r="265" spans="4:4" x14ac:dyDescent="0.2">
      <c r="D265" s="97"/>
    </row>
    <row r="266" spans="4:4" x14ac:dyDescent="0.2">
      <c r="D266" s="97"/>
    </row>
    <row r="267" spans="4:4" x14ac:dyDescent="0.2">
      <c r="D267" s="97"/>
    </row>
    <row r="268" spans="4:4" x14ac:dyDescent="0.2">
      <c r="D268" s="97"/>
    </row>
    <row r="269" spans="4:4" x14ac:dyDescent="0.2">
      <c r="D269" s="97"/>
    </row>
    <row r="270" spans="4:4" x14ac:dyDescent="0.2">
      <c r="D270" s="97"/>
    </row>
    <row r="271" spans="4:4" x14ac:dyDescent="0.2">
      <c r="D271" s="97"/>
    </row>
    <row r="272" spans="4:4" x14ac:dyDescent="0.2">
      <c r="D272" s="97"/>
    </row>
    <row r="273" spans="4:4" x14ac:dyDescent="0.2">
      <c r="D273" s="97"/>
    </row>
    <row r="274" spans="4:4" x14ac:dyDescent="0.2">
      <c r="D274" s="97"/>
    </row>
    <row r="275" spans="4:4" x14ac:dyDescent="0.2">
      <c r="D275" s="97"/>
    </row>
    <row r="276" spans="4:4" x14ac:dyDescent="0.2">
      <c r="D276" s="97"/>
    </row>
    <row r="277" spans="4:4" x14ac:dyDescent="0.2">
      <c r="D277" s="97"/>
    </row>
    <row r="278" spans="4:4" x14ac:dyDescent="0.2">
      <c r="D278" s="97"/>
    </row>
    <row r="279" spans="4:4" x14ac:dyDescent="0.2">
      <c r="D279" s="97"/>
    </row>
    <row r="280" spans="4:4" x14ac:dyDescent="0.2">
      <c r="D280" s="97"/>
    </row>
    <row r="281" spans="4:4" x14ac:dyDescent="0.2">
      <c r="D281" s="97"/>
    </row>
    <row r="282" spans="4:4" x14ac:dyDescent="0.2">
      <c r="D282" s="97"/>
    </row>
    <row r="283" spans="4:4" x14ac:dyDescent="0.2">
      <c r="D283" s="97"/>
    </row>
    <row r="284" spans="4:4" x14ac:dyDescent="0.2">
      <c r="D284" s="97"/>
    </row>
    <row r="285" spans="4:4" x14ac:dyDescent="0.2">
      <c r="D285" s="97"/>
    </row>
    <row r="286" spans="4:4" x14ac:dyDescent="0.2">
      <c r="D286" s="97"/>
    </row>
    <row r="287" spans="4:4" x14ac:dyDescent="0.2">
      <c r="D287" s="97"/>
    </row>
    <row r="288" spans="4:4" x14ac:dyDescent="0.2">
      <c r="D288" s="97"/>
    </row>
    <row r="289" spans="4:4" x14ac:dyDescent="0.2">
      <c r="D289" s="97"/>
    </row>
    <row r="290" spans="4:4" x14ac:dyDescent="0.2">
      <c r="D290" s="97"/>
    </row>
    <row r="291" spans="4:4" x14ac:dyDescent="0.2">
      <c r="D291" s="97"/>
    </row>
    <row r="292" spans="4:4" x14ac:dyDescent="0.2">
      <c r="D292" s="97"/>
    </row>
    <row r="293" spans="4:4" x14ac:dyDescent="0.2">
      <c r="D293" s="97"/>
    </row>
    <row r="294" spans="4:4" x14ac:dyDescent="0.2">
      <c r="D294" s="97"/>
    </row>
    <row r="295" spans="4:4" x14ac:dyDescent="0.2">
      <c r="D295" s="97"/>
    </row>
    <row r="296" spans="4:4" x14ac:dyDescent="0.2">
      <c r="D296" s="97"/>
    </row>
    <row r="297" spans="4:4" x14ac:dyDescent="0.2">
      <c r="D297" s="97"/>
    </row>
    <row r="298" spans="4:4" x14ac:dyDescent="0.2">
      <c r="D298" s="97"/>
    </row>
    <row r="299" spans="4:4" x14ac:dyDescent="0.2">
      <c r="D299" s="97"/>
    </row>
    <row r="300" spans="4:4" x14ac:dyDescent="0.2">
      <c r="D300" s="97"/>
    </row>
    <row r="301" spans="4:4" x14ac:dyDescent="0.2">
      <c r="D301" s="97"/>
    </row>
    <row r="302" spans="4:4" x14ac:dyDescent="0.2">
      <c r="D302" s="97"/>
    </row>
    <row r="303" spans="4:4" x14ac:dyDescent="0.2">
      <c r="D303" s="97"/>
    </row>
    <row r="304" spans="4:4" x14ac:dyDescent="0.2">
      <c r="D304" s="97"/>
    </row>
    <row r="305" spans="4:4" x14ac:dyDescent="0.2">
      <c r="D305" s="97"/>
    </row>
    <row r="306" spans="4:4" x14ac:dyDescent="0.2">
      <c r="D306" s="97"/>
    </row>
    <row r="307" spans="4:4" x14ac:dyDescent="0.2">
      <c r="D307" s="97"/>
    </row>
    <row r="308" spans="4:4" x14ac:dyDescent="0.2">
      <c r="D308" s="97"/>
    </row>
    <row r="309" spans="4:4" x14ac:dyDescent="0.2">
      <c r="D309" s="97"/>
    </row>
    <row r="310" spans="4:4" x14ac:dyDescent="0.2">
      <c r="D310" s="97"/>
    </row>
    <row r="311" spans="4:4" x14ac:dyDescent="0.2">
      <c r="D311" s="97"/>
    </row>
    <row r="312" spans="4:4" x14ac:dyDescent="0.2">
      <c r="D312" s="97"/>
    </row>
    <row r="313" spans="4:4" x14ac:dyDescent="0.2">
      <c r="D313" s="97"/>
    </row>
    <row r="314" spans="4:4" x14ac:dyDescent="0.2">
      <c r="D314" s="97"/>
    </row>
    <row r="315" spans="4:4" x14ac:dyDescent="0.2">
      <c r="D315" s="97"/>
    </row>
    <row r="316" spans="4:4" x14ac:dyDescent="0.2">
      <c r="D316" s="97"/>
    </row>
    <row r="317" spans="4:4" x14ac:dyDescent="0.2">
      <c r="D317" s="97"/>
    </row>
    <row r="318" spans="4:4" x14ac:dyDescent="0.2">
      <c r="D318" s="97"/>
    </row>
    <row r="319" spans="4:4" x14ac:dyDescent="0.2">
      <c r="D319" s="97"/>
    </row>
    <row r="320" spans="4:4" x14ac:dyDescent="0.2">
      <c r="D320" s="97"/>
    </row>
    <row r="321" spans="4:4" x14ac:dyDescent="0.2">
      <c r="D321" s="97"/>
    </row>
    <row r="322" spans="4:4" x14ac:dyDescent="0.2">
      <c r="D322" s="97"/>
    </row>
    <row r="323" spans="4:4" x14ac:dyDescent="0.2">
      <c r="D323" s="97"/>
    </row>
    <row r="324" spans="4:4" x14ac:dyDescent="0.2">
      <c r="D324" s="97"/>
    </row>
    <row r="325" spans="4:4" x14ac:dyDescent="0.2">
      <c r="D325" s="97"/>
    </row>
    <row r="326" spans="4:4" x14ac:dyDescent="0.2">
      <c r="D326" s="97"/>
    </row>
    <row r="327" spans="4:4" x14ac:dyDescent="0.2">
      <c r="D327" s="97"/>
    </row>
    <row r="328" spans="4:4" x14ac:dyDescent="0.2">
      <c r="D328" s="97"/>
    </row>
    <row r="329" spans="4:4" x14ac:dyDescent="0.2">
      <c r="D329" s="97"/>
    </row>
    <row r="330" spans="4:4" x14ac:dyDescent="0.2">
      <c r="D330" s="97"/>
    </row>
    <row r="331" spans="4:4" x14ac:dyDescent="0.2">
      <c r="D331" s="97"/>
    </row>
    <row r="332" spans="4:4" x14ac:dyDescent="0.2">
      <c r="D332" s="97"/>
    </row>
    <row r="333" spans="4:4" x14ac:dyDescent="0.2">
      <c r="D333" s="97"/>
    </row>
    <row r="334" spans="4:4" x14ac:dyDescent="0.2">
      <c r="D334" s="97"/>
    </row>
    <row r="335" spans="4:4" x14ac:dyDescent="0.2">
      <c r="D335" s="97"/>
    </row>
    <row r="336" spans="4:4" x14ac:dyDescent="0.2">
      <c r="D336" s="97"/>
    </row>
    <row r="337" spans="4:4" x14ac:dyDescent="0.2">
      <c r="D337" s="97"/>
    </row>
    <row r="338" spans="4:4" x14ac:dyDescent="0.2">
      <c r="D338" s="97"/>
    </row>
    <row r="339" spans="4:4" x14ac:dyDescent="0.2">
      <c r="D339" s="97"/>
    </row>
    <row r="340" spans="4:4" x14ac:dyDescent="0.2">
      <c r="D340" s="97"/>
    </row>
    <row r="341" spans="4:4" x14ac:dyDescent="0.2">
      <c r="D341" s="97"/>
    </row>
    <row r="342" spans="4:4" x14ac:dyDescent="0.2">
      <c r="D342" s="97"/>
    </row>
    <row r="343" spans="4:4" x14ac:dyDescent="0.2">
      <c r="D343" s="97"/>
    </row>
    <row r="344" spans="4:4" x14ac:dyDescent="0.2">
      <c r="D344" s="97"/>
    </row>
    <row r="345" spans="4:4" x14ac:dyDescent="0.2">
      <c r="D345" s="97"/>
    </row>
    <row r="346" spans="4:4" x14ac:dyDescent="0.2">
      <c r="D346" s="97"/>
    </row>
    <row r="347" spans="4:4" x14ac:dyDescent="0.2">
      <c r="D347" s="97"/>
    </row>
    <row r="348" spans="4:4" x14ac:dyDescent="0.2">
      <c r="D348" s="97"/>
    </row>
    <row r="349" spans="4:4" x14ac:dyDescent="0.2">
      <c r="D349" s="97"/>
    </row>
    <row r="350" spans="4:4" x14ac:dyDescent="0.2">
      <c r="D350" s="97"/>
    </row>
    <row r="351" spans="4:4" x14ac:dyDescent="0.2">
      <c r="D351" s="97"/>
    </row>
    <row r="352" spans="4:4" x14ac:dyDescent="0.2">
      <c r="D352" s="97"/>
    </row>
    <row r="353" spans="4:4" x14ac:dyDescent="0.2">
      <c r="D353" s="97"/>
    </row>
    <row r="354" spans="4:4" x14ac:dyDescent="0.2">
      <c r="D354" s="97"/>
    </row>
    <row r="355" spans="4:4" x14ac:dyDescent="0.2">
      <c r="D355" s="97"/>
    </row>
    <row r="356" spans="4:4" x14ac:dyDescent="0.2">
      <c r="D356" s="97"/>
    </row>
    <row r="357" spans="4:4" x14ac:dyDescent="0.2">
      <c r="D357" s="97"/>
    </row>
    <row r="358" spans="4:4" x14ac:dyDescent="0.2">
      <c r="D358" s="97"/>
    </row>
    <row r="359" spans="4:4" x14ac:dyDescent="0.2">
      <c r="D359" s="97"/>
    </row>
    <row r="360" spans="4:4" x14ac:dyDescent="0.2">
      <c r="D360" s="97"/>
    </row>
    <row r="361" spans="4:4" x14ac:dyDescent="0.2">
      <c r="D361" s="97"/>
    </row>
    <row r="362" spans="4:4" x14ac:dyDescent="0.2">
      <c r="D362" s="97"/>
    </row>
    <row r="363" spans="4:4" x14ac:dyDescent="0.2">
      <c r="D363" s="97"/>
    </row>
    <row r="364" spans="4:4" x14ac:dyDescent="0.2">
      <c r="D364" s="97"/>
    </row>
    <row r="365" spans="4:4" x14ac:dyDescent="0.2">
      <c r="D365" s="97"/>
    </row>
    <row r="366" spans="4:4" x14ac:dyDescent="0.2">
      <c r="D366" s="97"/>
    </row>
    <row r="367" spans="4:4" x14ac:dyDescent="0.2">
      <c r="D367" s="97"/>
    </row>
    <row r="368" spans="4:4" x14ac:dyDescent="0.2">
      <c r="D368" s="97"/>
    </row>
    <row r="369" spans="4:4" x14ac:dyDescent="0.2">
      <c r="D369" s="97"/>
    </row>
    <row r="370" spans="4:4" x14ac:dyDescent="0.2">
      <c r="D370" s="97"/>
    </row>
    <row r="371" spans="4:4" x14ac:dyDescent="0.2">
      <c r="D371" s="97"/>
    </row>
    <row r="372" spans="4:4" x14ac:dyDescent="0.2">
      <c r="D372" s="97"/>
    </row>
    <row r="373" spans="4:4" x14ac:dyDescent="0.2">
      <c r="D373" s="97"/>
    </row>
    <row r="374" spans="4:4" x14ac:dyDescent="0.2">
      <c r="D374" s="97"/>
    </row>
    <row r="375" spans="4:4" x14ac:dyDescent="0.2">
      <c r="D375" s="97"/>
    </row>
    <row r="376" spans="4:4" x14ac:dyDescent="0.2">
      <c r="D376" s="97"/>
    </row>
    <row r="377" spans="4:4" x14ac:dyDescent="0.2">
      <c r="D377" s="97"/>
    </row>
    <row r="378" spans="4:4" x14ac:dyDescent="0.2">
      <c r="D378" s="97"/>
    </row>
    <row r="379" spans="4:4" x14ac:dyDescent="0.2">
      <c r="D379" s="97"/>
    </row>
    <row r="380" spans="4:4" x14ac:dyDescent="0.2">
      <c r="D380" s="97"/>
    </row>
    <row r="381" spans="4:4" x14ac:dyDescent="0.2">
      <c r="D381" s="97"/>
    </row>
    <row r="382" spans="4:4" x14ac:dyDescent="0.2">
      <c r="D382" s="97"/>
    </row>
    <row r="383" spans="4:4" x14ac:dyDescent="0.2">
      <c r="D383" s="97"/>
    </row>
    <row r="384" spans="4:4" x14ac:dyDescent="0.2">
      <c r="D384" s="97"/>
    </row>
    <row r="385" spans="4:4" x14ac:dyDescent="0.2">
      <c r="D385" s="97"/>
    </row>
    <row r="386" spans="4:4" x14ac:dyDescent="0.2">
      <c r="D386" s="97"/>
    </row>
    <row r="387" spans="4:4" x14ac:dyDescent="0.2">
      <c r="D387" s="97"/>
    </row>
    <row r="388" spans="4:4" x14ac:dyDescent="0.2">
      <c r="D388" s="97"/>
    </row>
    <row r="389" spans="4:4" x14ac:dyDescent="0.2">
      <c r="D389" s="97"/>
    </row>
    <row r="390" spans="4:4" x14ac:dyDescent="0.2">
      <c r="D390" s="97"/>
    </row>
    <row r="391" spans="4:4" x14ac:dyDescent="0.2">
      <c r="D391" s="97"/>
    </row>
    <row r="392" spans="4:4" x14ac:dyDescent="0.2">
      <c r="D392" s="97"/>
    </row>
    <row r="393" spans="4:4" x14ac:dyDescent="0.2">
      <c r="D393" s="97"/>
    </row>
    <row r="394" spans="4:4" x14ac:dyDescent="0.2">
      <c r="D394" s="97"/>
    </row>
    <row r="395" spans="4:4" x14ac:dyDescent="0.2">
      <c r="D395" s="97"/>
    </row>
    <row r="396" spans="4:4" x14ac:dyDescent="0.2">
      <c r="D396" s="97"/>
    </row>
    <row r="397" spans="4:4" x14ac:dyDescent="0.2">
      <c r="D397" s="97"/>
    </row>
    <row r="398" spans="4:4" x14ac:dyDescent="0.2">
      <c r="D398" s="97"/>
    </row>
    <row r="399" spans="4:4" x14ac:dyDescent="0.2">
      <c r="D399" s="97"/>
    </row>
    <row r="400" spans="4:4" x14ac:dyDescent="0.2">
      <c r="D400" s="97"/>
    </row>
    <row r="401" spans="4:4" x14ac:dyDescent="0.2">
      <c r="D401" s="97"/>
    </row>
    <row r="402" spans="4:4" x14ac:dyDescent="0.2">
      <c r="D402" s="97"/>
    </row>
    <row r="403" spans="4:4" x14ac:dyDescent="0.2">
      <c r="D403" s="97"/>
    </row>
    <row r="404" spans="4:4" x14ac:dyDescent="0.2">
      <c r="D404" s="97"/>
    </row>
    <row r="405" spans="4:4" x14ac:dyDescent="0.2">
      <c r="D405" s="97"/>
    </row>
    <row r="406" spans="4:4" x14ac:dyDescent="0.2">
      <c r="D406" s="97"/>
    </row>
    <row r="407" spans="4:4" x14ac:dyDescent="0.2">
      <c r="D407" s="97"/>
    </row>
    <row r="408" spans="4:4" x14ac:dyDescent="0.2">
      <c r="D408" s="97"/>
    </row>
    <row r="409" spans="4:4" x14ac:dyDescent="0.2">
      <c r="D409" s="97"/>
    </row>
    <row r="410" spans="4:4" x14ac:dyDescent="0.2">
      <c r="D410" s="97"/>
    </row>
    <row r="411" spans="4:4" x14ac:dyDescent="0.2">
      <c r="D411" s="97"/>
    </row>
    <row r="412" spans="4:4" x14ac:dyDescent="0.2">
      <c r="D412" s="97"/>
    </row>
    <row r="413" spans="4:4" x14ac:dyDescent="0.2">
      <c r="D413" s="97"/>
    </row>
    <row r="414" spans="4:4" x14ac:dyDescent="0.2">
      <c r="D414" s="97"/>
    </row>
    <row r="415" spans="4:4" x14ac:dyDescent="0.2">
      <c r="D415" s="97"/>
    </row>
    <row r="416" spans="4:4" x14ac:dyDescent="0.2">
      <c r="D416" s="97"/>
    </row>
    <row r="417" spans="4:4" x14ac:dyDescent="0.2">
      <c r="D417" s="97"/>
    </row>
    <row r="418" spans="4:4" x14ac:dyDescent="0.2">
      <c r="D418" s="97"/>
    </row>
    <row r="419" spans="4:4" x14ac:dyDescent="0.2">
      <c r="D419" s="97"/>
    </row>
    <row r="420" spans="4:4" x14ac:dyDescent="0.2">
      <c r="D420" s="97"/>
    </row>
    <row r="421" spans="4:4" x14ac:dyDescent="0.2">
      <c r="D421" s="97"/>
    </row>
    <row r="422" spans="4:4" x14ac:dyDescent="0.2">
      <c r="D422" s="97"/>
    </row>
    <row r="423" spans="4:4" x14ac:dyDescent="0.2">
      <c r="D423" s="97"/>
    </row>
    <row r="424" spans="4:4" x14ac:dyDescent="0.2">
      <c r="D424" s="97"/>
    </row>
    <row r="425" spans="4:4" x14ac:dyDescent="0.2">
      <c r="D425" s="97"/>
    </row>
    <row r="426" spans="4:4" x14ac:dyDescent="0.2">
      <c r="D426" s="97"/>
    </row>
    <row r="427" spans="4:4" x14ac:dyDescent="0.2">
      <c r="D427" s="97"/>
    </row>
    <row r="428" spans="4:4" x14ac:dyDescent="0.2">
      <c r="D428" s="97"/>
    </row>
    <row r="429" spans="4:4" x14ac:dyDescent="0.2">
      <c r="D429" s="97"/>
    </row>
    <row r="430" spans="4:4" x14ac:dyDescent="0.2">
      <c r="D430" s="97"/>
    </row>
    <row r="431" spans="4:4" x14ac:dyDescent="0.2">
      <c r="D431" s="97"/>
    </row>
    <row r="432" spans="4:4" x14ac:dyDescent="0.2">
      <c r="D432" s="97"/>
    </row>
    <row r="433" spans="4:4" x14ac:dyDescent="0.2">
      <c r="D433" s="97"/>
    </row>
    <row r="434" spans="4:4" x14ac:dyDescent="0.2">
      <c r="D434" s="97"/>
    </row>
    <row r="435" spans="4:4" x14ac:dyDescent="0.2">
      <c r="D435" s="97"/>
    </row>
    <row r="436" spans="4:4" x14ac:dyDescent="0.2">
      <c r="D436" s="97"/>
    </row>
    <row r="437" spans="4:4" x14ac:dyDescent="0.2">
      <c r="D437" s="97"/>
    </row>
    <row r="438" spans="4:4" x14ac:dyDescent="0.2">
      <c r="D438" s="97"/>
    </row>
    <row r="439" spans="4:4" x14ac:dyDescent="0.2">
      <c r="D439" s="97"/>
    </row>
    <row r="440" spans="4:4" x14ac:dyDescent="0.2">
      <c r="D440" s="97"/>
    </row>
    <row r="441" spans="4:4" x14ac:dyDescent="0.2">
      <c r="D441" s="97"/>
    </row>
    <row r="442" spans="4:4" x14ac:dyDescent="0.2">
      <c r="D442" s="97"/>
    </row>
    <row r="443" spans="4:4" x14ac:dyDescent="0.2">
      <c r="D443" s="97"/>
    </row>
    <row r="444" spans="4:4" x14ac:dyDescent="0.2">
      <c r="D444" s="97"/>
    </row>
    <row r="445" spans="4:4" x14ac:dyDescent="0.2">
      <c r="D445" s="97"/>
    </row>
    <row r="446" spans="4:4" x14ac:dyDescent="0.2">
      <c r="D446" s="97"/>
    </row>
    <row r="447" spans="4:4" x14ac:dyDescent="0.2">
      <c r="D447" s="97"/>
    </row>
    <row r="448" spans="4:4" x14ac:dyDescent="0.2">
      <c r="D448" s="97"/>
    </row>
    <row r="449" spans="4:4" x14ac:dyDescent="0.2">
      <c r="D449" s="97"/>
    </row>
    <row r="450" spans="4:4" x14ac:dyDescent="0.2">
      <c r="D450" s="97"/>
    </row>
    <row r="451" spans="4:4" x14ac:dyDescent="0.2">
      <c r="D451" s="97"/>
    </row>
    <row r="452" spans="4:4" x14ac:dyDescent="0.2">
      <c r="D452" s="97"/>
    </row>
    <row r="453" spans="4:4" x14ac:dyDescent="0.2">
      <c r="D453" s="97"/>
    </row>
    <row r="454" spans="4:4" x14ac:dyDescent="0.2">
      <c r="D454" s="97"/>
    </row>
    <row r="455" spans="4:4" x14ac:dyDescent="0.2">
      <c r="D455" s="97"/>
    </row>
    <row r="456" spans="4:4" x14ac:dyDescent="0.2">
      <c r="D456" s="97"/>
    </row>
    <row r="457" spans="4:4" x14ac:dyDescent="0.2">
      <c r="D457" s="97"/>
    </row>
    <row r="458" spans="4:4" x14ac:dyDescent="0.2">
      <c r="D458" s="97"/>
    </row>
    <row r="459" spans="4:4" x14ac:dyDescent="0.2">
      <c r="D459" s="97"/>
    </row>
    <row r="460" spans="4:4" x14ac:dyDescent="0.2">
      <c r="D460" s="97"/>
    </row>
    <row r="461" spans="4:4" x14ac:dyDescent="0.2">
      <c r="D461" s="97"/>
    </row>
    <row r="462" spans="4:4" x14ac:dyDescent="0.2">
      <c r="D462" s="97"/>
    </row>
    <row r="463" spans="4:4" x14ac:dyDescent="0.2">
      <c r="D463" s="97"/>
    </row>
    <row r="464" spans="4:4" x14ac:dyDescent="0.2">
      <c r="D464" s="97"/>
    </row>
    <row r="465" spans="4:4" x14ac:dyDescent="0.2">
      <c r="D465" s="97"/>
    </row>
    <row r="466" spans="4:4" x14ac:dyDescent="0.2">
      <c r="D466" s="97"/>
    </row>
    <row r="467" spans="4:4" x14ac:dyDescent="0.2">
      <c r="D467" s="97"/>
    </row>
    <row r="468" spans="4:4" x14ac:dyDescent="0.2">
      <c r="D468" s="97"/>
    </row>
    <row r="469" spans="4:4" x14ac:dyDescent="0.2">
      <c r="D469" s="97"/>
    </row>
    <row r="470" spans="4:4" x14ac:dyDescent="0.2">
      <c r="D470" s="97"/>
    </row>
    <row r="471" spans="4:4" x14ac:dyDescent="0.2">
      <c r="D471" s="97"/>
    </row>
    <row r="472" spans="4:4" x14ac:dyDescent="0.2">
      <c r="D472" s="97"/>
    </row>
    <row r="473" spans="4:4" x14ac:dyDescent="0.2">
      <c r="D473" s="97"/>
    </row>
    <row r="474" spans="4:4" x14ac:dyDescent="0.2">
      <c r="D474" s="97"/>
    </row>
    <row r="475" spans="4:4" x14ac:dyDescent="0.2">
      <c r="D475" s="97"/>
    </row>
    <row r="476" spans="4:4" x14ac:dyDescent="0.2">
      <c r="D476" s="97"/>
    </row>
    <row r="477" spans="4:4" x14ac:dyDescent="0.2">
      <c r="D477" s="97"/>
    </row>
    <row r="478" spans="4:4" x14ac:dyDescent="0.2">
      <c r="D478" s="97"/>
    </row>
    <row r="479" spans="4:4" x14ac:dyDescent="0.2">
      <c r="D479" s="97"/>
    </row>
    <row r="480" spans="4:4" x14ac:dyDescent="0.2">
      <c r="D480" s="97"/>
    </row>
    <row r="481" spans="4:4" x14ac:dyDescent="0.2">
      <c r="D481" s="97"/>
    </row>
    <row r="482" spans="4:4" x14ac:dyDescent="0.2">
      <c r="D482" s="97"/>
    </row>
    <row r="483" spans="4:4" x14ac:dyDescent="0.2">
      <c r="D483" s="97"/>
    </row>
    <row r="484" spans="4:4" x14ac:dyDescent="0.2">
      <c r="D484" s="97"/>
    </row>
    <row r="485" spans="4:4" x14ac:dyDescent="0.2">
      <c r="D485" s="97"/>
    </row>
    <row r="486" spans="4:4" x14ac:dyDescent="0.2">
      <c r="D486" s="97"/>
    </row>
    <row r="487" spans="4:4" x14ac:dyDescent="0.2">
      <c r="D487" s="97"/>
    </row>
    <row r="488" spans="4:4" x14ac:dyDescent="0.2">
      <c r="D488" s="97"/>
    </row>
    <row r="489" spans="4:4" x14ac:dyDescent="0.2">
      <c r="D489" s="97"/>
    </row>
    <row r="490" spans="4:4" x14ac:dyDescent="0.2">
      <c r="D490" s="97"/>
    </row>
    <row r="491" spans="4:4" x14ac:dyDescent="0.2">
      <c r="D491" s="97"/>
    </row>
    <row r="492" spans="4:4" x14ac:dyDescent="0.2">
      <c r="D492" s="97"/>
    </row>
    <row r="493" spans="4:4" x14ac:dyDescent="0.2">
      <c r="D493" s="97"/>
    </row>
    <row r="494" spans="4:4" x14ac:dyDescent="0.2">
      <c r="D494" s="97"/>
    </row>
    <row r="495" spans="4:4" x14ac:dyDescent="0.2">
      <c r="D495" s="97"/>
    </row>
    <row r="496" spans="4:4" x14ac:dyDescent="0.2">
      <c r="D496" s="97"/>
    </row>
    <row r="497" spans="4:4" x14ac:dyDescent="0.2">
      <c r="D497" s="97"/>
    </row>
    <row r="498" spans="4:4" x14ac:dyDescent="0.2">
      <c r="D498" s="97"/>
    </row>
    <row r="499" spans="4:4" x14ac:dyDescent="0.2">
      <c r="D499" s="97"/>
    </row>
    <row r="500" spans="4:4" x14ac:dyDescent="0.2">
      <c r="D500" s="97"/>
    </row>
    <row r="501" spans="4:4" x14ac:dyDescent="0.2">
      <c r="D501" s="97"/>
    </row>
    <row r="502" spans="4:4" x14ac:dyDescent="0.2">
      <c r="D502" s="97"/>
    </row>
    <row r="503" spans="4:4" x14ac:dyDescent="0.2">
      <c r="D503" s="97"/>
    </row>
    <row r="504" spans="4:4" x14ac:dyDescent="0.2">
      <c r="D504" s="97"/>
    </row>
    <row r="505" spans="4:4" x14ac:dyDescent="0.2">
      <c r="D505" s="97"/>
    </row>
    <row r="506" spans="4:4" x14ac:dyDescent="0.2">
      <c r="D506" s="97"/>
    </row>
    <row r="507" spans="4:4" x14ac:dyDescent="0.2">
      <c r="D507" s="97"/>
    </row>
    <row r="508" spans="4:4" x14ac:dyDescent="0.2">
      <c r="D508" s="97"/>
    </row>
    <row r="509" spans="4:4" x14ac:dyDescent="0.2">
      <c r="D509" s="97"/>
    </row>
    <row r="510" spans="4:4" x14ac:dyDescent="0.2">
      <c r="D510" s="97"/>
    </row>
    <row r="511" spans="4:4" x14ac:dyDescent="0.2">
      <c r="D511" s="97"/>
    </row>
    <row r="512" spans="4:4" x14ac:dyDescent="0.2">
      <c r="D512" s="97"/>
    </row>
    <row r="513" spans="4:4" x14ac:dyDescent="0.2">
      <c r="D513" s="97"/>
    </row>
    <row r="514" spans="4:4" x14ac:dyDescent="0.2">
      <c r="D514" s="97"/>
    </row>
    <row r="515" spans="4:4" x14ac:dyDescent="0.2">
      <c r="D515" s="97"/>
    </row>
    <row r="516" spans="4:4" x14ac:dyDescent="0.2">
      <c r="D516" s="97"/>
    </row>
    <row r="517" spans="4:4" x14ac:dyDescent="0.2">
      <c r="D517" s="97"/>
    </row>
    <row r="518" spans="4:4" x14ac:dyDescent="0.2">
      <c r="D518" s="97"/>
    </row>
    <row r="519" spans="4:4" x14ac:dyDescent="0.2">
      <c r="D519" s="97"/>
    </row>
    <row r="520" spans="4:4" x14ac:dyDescent="0.2">
      <c r="D520" s="97"/>
    </row>
    <row r="521" spans="4:4" x14ac:dyDescent="0.2">
      <c r="D521" s="97"/>
    </row>
    <row r="522" spans="4:4" x14ac:dyDescent="0.2">
      <c r="D522" s="97"/>
    </row>
    <row r="523" spans="4:4" x14ac:dyDescent="0.2">
      <c r="D523" s="97"/>
    </row>
    <row r="524" spans="4:4" x14ac:dyDescent="0.2">
      <c r="D524" s="97"/>
    </row>
    <row r="525" spans="4:4" x14ac:dyDescent="0.2">
      <c r="D525" s="97"/>
    </row>
    <row r="526" spans="4:4" x14ac:dyDescent="0.2">
      <c r="D526" s="97"/>
    </row>
    <row r="527" spans="4:4" x14ac:dyDescent="0.2">
      <c r="D527" s="97"/>
    </row>
    <row r="528" spans="4:4" x14ac:dyDescent="0.2">
      <c r="D528" s="97"/>
    </row>
    <row r="529" spans="4:4" x14ac:dyDescent="0.2">
      <c r="D529" s="97"/>
    </row>
    <row r="530" spans="4:4" x14ac:dyDescent="0.2">
      <c r="D530" s="97"/>
    </row>
    <row r="531" spans="4:4" x14ac:dyDescent="0.2">
      <c r="D531" s="97"/>
    </row>
    <row r="532" spans="4:4" x14ac:dyDescent="0.2">
      <c r="D532" s="97"/>
    </row>
    <row r="533" spans="4:4" x14ac:dyDescent="0.2">
      <c r="D533" s="97"/>
    </row>
    <row r="534" spans="4:4" x14ac:dyDescent="0.2">
      <c r="D534" s="97"/>
    </row>
    <row r="535" spans="4:4" x14ac:dyDescent="0.2">
      <c r="D535" s="97"/>
    </row>
    <row r="536" spans="4:4" x14ac:dyDescent="0.2">
      <c r="D536" s="97"/>
    </row>
    <row r="537" spans="4:4" x14ac:dyDescent="0.2">
      <c r="D537" s="97"/>
    </row>
    <row r="538" spans="4:4" x14ac:dyDescent="0.2">
      <c r="D538" s="97"/>
    </row>
    <row r="539" spans="4:4" x14ac:dyDescent="0.2">
      <c r="D539" s="97"/>
    </row>
    <row r="540" spans="4:4" x14ac:dyDescent="0.2">
      <c r="D540" s="97"/>
    </row>
    <row r="541" spans="4:4" x14ac:dyDescent="0.2">
      <c r="D541" s="97"/>
    </row>
    <row r="542" spans="4:4" x14ac:dyDescent="0.2">
      <c r="D542" s="97"/>
    </row>
    <row r="543" spans="4:4" x14ac:dyDescent="0.2">
      <c r="D543" s="97"/>
    </row>
    <row r="544" spans="4:4" x14ac:dyDescent="0.2">
      <c r="D544" s="97"/>
    </row>
    <row r="545" spans="4:4" x14ac:dyDescent="0.2">
      <c r="D545" s="97"/>
    </row>
    <row r="546" spans="4:4" x14ac:dyDescent="0.2">
      <c r="D546" s="97"/>
    </row>
    <row r="547" spans="4:4" x14ac:dyDescent="0.2">
      <c r="D547" s="97"/>
    </row>
    <row r="548" spans="4:4" x14ac:dyDescent="0.2">
      <c r="D548" s="97"/>
    </row>
    <row r="549" spans="4:4" x14ac:dyDescent="0.2">
      <c r="D549" s="97"/>
    </row>
    <row r="550" spans="4:4" x14ac:dyDescent="0.2">
      <c r="D550" s="97"/>
    </row>
    <row r="551" spans="4:4" x14ac:dyDescent="0.2">
      <c r="D551" s="97"/>
    </row>
    <row r="552" spans="4:4" x14ac:dyDescent="0.2">
      <c r="D552" s="97"/>
    </row>
    <row r="553" spans="4:4" x14ac:dyDescent="0.2">
      <c r="D553" s="97"/>
    </row>
    <row r="554" spans="4:4" x14ac:dyDescent="0.2">
      <c r="D554" s="97"/>
    </row>
    <row r="555" spans="4:4" x14ac:dyDescent="0.2">
      <c r="D555" s="97"/>
    </row>
    <row r="556" spans="4:4" x14ac:dyDescent="0.2">
      <c r="D556" s="97"/>
    </row>
    <row r="557" spans="4:4" x14ac:dyDescent="0.2">
      <c r="D557" s="97"/>
    </row>
    <row r="558" spans="4:4" x14ac:dyDescent="0.2">
      <c r="D558" s="97"/>
    </row>
    <row r="559" spans="4:4" x14ac:dyDescent="0.2">
      <c r="D559" s="97"/>
    </row>
    <row r="560" spans="4:4" x14ac:dyDescent="0.2">
      <c r="D560" s="97"/>
    </row>
    <row r="561" spans="4:4" x14ac:dyDescent="0.2">
      <c r="D561" s="97"/>
    </row>
    <row r="562" spans="4:4" x14ac:dyDescent="0.2">
      <c r="D562" s="97"/>
    </row>
    <row r="563" spans="4:4" x14ac:dyDescent="0.2">
      <c r="D563" s="97"/>
    </row>
    <row r="564" spans="4:4" x14ac:dyDescent="0.2">
      <c r="D564" s="97"/>
    </row>
    <row r="565" spans="4:4" x14ac:dyDescent="0.2">
      <c r="D565" s="97"/>
    </row>
    <row r="566" spans="4:4" x14ac:dyDescent="0.2">
      <c r="D566" s="97"/>
    </row>
    <row r="567" spans="4:4" x14ac:dyDescent="0.2">
      <c r="D567" s="97"/>
    </row>
    <row r="568" spans="4:4" x14ac:dyDescent="0.2">
      <c r="D568" s="97"/>
    </row>
    <row r="569" spans="4:4" x14ac:dyDescent="0.2">
      <c r="D569" s="97"/>
    </row>
    <row r="570" spans="4:4" x14ac:dyDescent="0.2">
      <c r="D570" s="97"/>
    </row>
    <row r="571" spans="4:4" x14ac:dyDescent="0.2">
      <c r="D571" s="97"/>
    </row>
    <row r="572" spans="4:4" x14ac:dyDescent="0.2">
      <c r="D572" s="97"/>
    </row>
    <row r="573" spans="4:4" x14ac:dyDescent="0.2">
      <c r="D573" s="97"/>
    </row>
    <row r="574" spans="4:4" x14ac:dyDescent="0.2">
      <c r="D574" s="97"/>
    </row>
    <row r="575" spans="4:4" x14ac:dyDescent="0.2">
      <c r="D575" s="97"/>
    </row>
    <row r="576" spans="4:4" x14ac:dyDescent="0.2">
      <c r="D576" s="97"/>
    </row>
    <row r="577" spans="4:4" x14ac:dyDescent="0.2">
      <c r="D577" s="97"/>
    </row>
    <row r="578" spans="4:4" x14ac:dyDescent="0.2">
      <c r="D578" s="97"/>
    </row>
    <row r="579" spans="4:4" x14ac:dyDescent="0.2">
      <c r="D579" s="97"/>
    </row>
    <row r="580" spans="4:4" x14ac:dyDescent="0.2">
      <c r="D580" s="97"/>
    </row>
    <row r="581" spans="4:4" x14ac:dyDescent="0.2">
      <c r="D581" s="97"/>
    </row>
    <row r="582" spans="4:4" x14ac:dyDescent="0.2">
      <c r="D582" s="97"/>
    </row>
    <row r="583" spans="4:4" x14ac:dyDescent="0.2">
      <c r="D583" s="97"/>
    </row>
    <row r="584" spans="4:4" x14ac:dyDescent="0.2">
      <c r="D584" s="97"/>
    </row>
    <row r="585" spans="4:4" x14ac:dyDescent="0.2">
      <c r="D585" s="97"/>
    </row>
    <row r="586" spans="4:4" x14ac:dyDescent="0.2">
      <c r="D586" s="97"/>
    </row>
    <row r="587" spans="4:4" x14ac:dyDescent="0.2">
      <c r="D587" s="97"/>
    </row>
    <row r="588" spans="4:4" x14ac:dyDescent="0.2">
      <c r="D588" s="97"/>
    </row>
    <row r="589" spans="4:4" x14ac:dyDescent="0.2">
      <c r="D589" s="97"/>
    </row>
    <row r="590" spans="4:4" x14ac:dyDescent="0.2">
      <c r="D590" s="97"/>
    </row>
    <row r="591" spans="4:4" x14ac:dyDescent="0.2">
      <c r="D591" s="97"/>
    </row>
    <row r="592" spans="4:4" x14ac:dyDescent="0.2">
      <c r="D592" s="97"/>
    </row>
    <row r="593" spans="4:4" x14ac:dyDescent="0.2">
      <c r="D593" s="97"/>
    </row>
    <row r="594" spans="4:4" x14ac:dyDescent="0.2">
      <c r="D594" s="97"/>
    </row>
    <row r="595" spans="4:4" x14ac:dyDescent="0.2">
      <c r="D595" s="97"/>
    </row>
    <row r="596" spans="4:4" x14ac:dyDescent="0.2">
      <c r="D596" s="97"/>
    </row>
    <row r="597" spans="4:4" x14ac:dyDescent="0.2">
      <c r="D597" s="97"/>
    </row>
    <row r="598" spans="4:4" x14ac:dyDescent="0.2">
      <c r="D598" s="97"/>
    </row>
    <row r="599" spans="4:4" x14ac:dyDescent="0.2">
      <c r="D599" s="97"/>
    </row>
    <row r="600" spans="4:4" x14ac:dyDescent="0.2">
      <c r="D600" s="97"/>
    </row>
    <row r="601" spans="4:4" x14ac:dyDescent="0.2">
      <c r="D601" s="97"/>
    </row>
    <row r="602" spans="4:4" x14ac:dyDescent="0.2">
      <c r="D602" s="97"/>
    </row>
    <row r="603" spans="4:4" x14ac:dyDescent="0.2">
      <c r="D603" s="97"/>
    </row>
    <row r="604" spans="4:4" x14ac:dyDescent="0.2">
      <c r="D604" s="97"/>
    </row>
    <row r="605" spans="4:4" x14ac:dyDescent="0.2">
      <c r="D605" s="97"/>
    </row>
    <row r="606" spans="4:4" x14ac:dyDescent="0.2">
      <c r="D606" s="97"/>
    </row>
    <row r="607" spans="4:4" x14ac:dyDescent="0.2">
      <c r="D607" s="97"/>
    </row>
    <row r="608" spans="4:4" x14ac:dyDescent="0.2">
      <c r="D608" s="97"/>
    </row>
    <row r="609" spans="4:4" x14ac:dyDescent="0.2">
      <c r="D609" s="97"/>
    </row>
    <row r="610" spans="4:4" x14ac:dyDescent="0.2">
      <c r="D610" s="97"/>
    </row>
    <row r="611" spans="4:4" x14ac:dyDescent="0.2">
      <c r="D611" s="97"/>
    </row>
    <row r="612" spans="4:4" x14ac:dyDescent="0.2">
      <c r="D612" s="97"/>
    </row>
    <row r="613" spans="4:4" x14ac:dyDescent="0.2">
      <c r="D613" s="97"/>
    </row>
    <row r="614" spans="4:4" x14ac:dyDescent="0.2">
      <c r="D614" s="97"/>
    </row>
    <row r="615" spans="4:4" x14ac:dyDescent="0.2">
      <c r="D615" s="97"/>
    </row>
    <row r="616" spans="4:4" x14ac:dyDescent="0.2">
      <c r="D616" s="97"/>
    </row>
    <row r="617" spans="4:4" x14ac:dyDescent="0.2">
      <c r="D617" s="97"/>
    </row>
    <row r="618" spans="4:4" x14ac:dyDescent="0.2">
      <c r="D618" s="97"/>
    </row>
    <row r="619" spans="4:4" x14ac:dyDescent="0.2">
      <c r="D619" s="97"/>
    </row>
    <row r="620" spans="4:4" x14ac:dyDescent="0.2">
      <c r="D620" s="97"/>
    </row>
    <row r="621" spans="4:4" x14ac:dyDescent="0.2">
      <c r="D621" s="97"/>
    </row>
    <row r="622" spans="4:4" x14ac:dyDescent="0.2">
      <c r="D622" s="97"/>
    </row>
    <row r="623" spans="4:4" x14ac:dyDescent="0.2">
      <c r="D623" s="97"/>
    </row>
    <row r="624" spans="4:4" x14ac:dyDescent="0.2">
      <c r="D624" s="97"/>
    </row>
    <row r="625" spans="4:4" x14ac:dyDescent="0.2">
      <c r="D625" s="97"/>
    </row>
    <row r="626" spans="4:4" x14ac:dyDescent="0.2">
      <c r="D626" s="97"/>
    </row>
    <row r="627" spans="4:4" x14ac:dyDescent="0.2">
      <c r="D627" s="97"/>
    </row>
    <row r="628" spans="4:4" x14ac:dyDescent="0.2">
      <c r="D628" s="97"/>
    </row>
    <row r="629" spans="4:4" x14ac:dyDescent="0.2">
      <c r="D629" s="97"/>
    </row>
    <row r="630" spans="4:4" x14ac:dyDescent="0.2">
      <c r="D630" s="97"/>
    </row>
    <row r="631" spans="4:4" x14ac:dyDescent="0.2">
      <c r="D631" s="97"/>
    </row>
    <row r="632" spans="4:4" x14ac:dyDescent="0.2">
      <c r="D632" s="97"/>
    </row>
    <row r="633" spans="4:4" x14ac:dyDescent="0.2">
      <c r="D633" s="97"/>
    </row>
    <row r="634" spans="4:4" x14ac:dyDescent="0.2">
      <c r="D634" s="97"/>
    </row>
    <row r="635" spans="4:4" x14ac:dyDescent="0.2">
      <c r="D635" s="97"/>
    </row>
    <row r="636" spans="4:4" x14ac:dyDescent="0.2">
      <c r="D636" s="97"/>
    </row>
    <row r="637" spans="4:4" x14ac:dyDescent="0.2">
      <c r="D637" s="97"/>
    </row>
    <row r="638" spans="4:4" x14ac:dyDescent="0.2">
      <c r="D638" s="97"/>
    </row>
    <row r="639" spans="4:4" x14ac:dyDescent="0.2">
      <c r="D639" s="97"/>
    </row>
    <row r="640" spans="4:4" x14ac:dyDescent="0.2">
      <c r="D640" s="97"/>
    </row>
    <row r="641" spans="4:4" x14ac:dyDescent="0.2">
      <c r="D641" s="97"/>
    </row>
    <row r="642" spans="4:4" x14ac:dyDescent="0.2">
      <c r="D642" s="97"/>
    </row>
    <row r="643" spans="4:4" x14ac:dyDescent="0.2">
      <c r="D643" s="97"/>
    </row>
    <row r="644" spans="4:4" x14ac:dyDescent="0.2">
      <c r="D644" s="97"/>
    </row>
    <row r="645" spans="4:4" x14ac:dyDescent="0.2">
      <c r="D645" s="97"/>
    </row>
    <row r="646" spans="4:4" x14ac:dyDescent="0.2">
      <c r="D646" s="97"/>
    </row>
    <row r="647" spans="4:4" x14ac:dyDescent="0.2">
      <c r="D647" s="97"/>
    </row>
    <row r="648" spans="4:4" x14ac:dyDescent="0.2">
      <c r="D648" s="97"/>
    </row>
    <row r="649" spans="4:4" x14ac:dyDescent="0.2">
      <c r="D649" s="97"/>
    </row>
    <row r="650" spans="4:4" x14ac:dyDescent="0.2">
      <c r="D650" s="97"/>
    </row>
    <row r="651" spans="4:4" x14ac:dyDescent="0.2">
      <c r="D651" s="97"/>
    </row>
    <row r="652" spans="4:4" x14ac:dyDescent="0.2">
      <c r="D652" s="97"/>
    </row>
    <row r="653" spans="4:4" x14ac:dyDescent="0.2">
      <c r="D653" s="97"/>
    </row>
    <row r="654" spans="4:4" x14ac:dyDescent="0.2">
      <c r="D654" s="97"/>
    </row>
    <row r="655" spans="4:4" x14ac:dyDescent="0.2">
      <c r="D655" s="97"/>
    </row>
    <row r="656" spans="4:4" x14ac:dyDescent="0.2">
      <c r="D656" s="97"/>
    </row>
    <row r="657" spans="4:4" x14ac:dyDescent="0.2">
      <c r="D657" s="97"/>
    </row>
    <row r="658" spans="4:4" x14ac:dyDescent="0.2">
      <c r="D658" s="97"/>
    </row>
    <row r="659" spans="4:4" x14ac:dyDescent="0.2">
      <c r="D659" s="97"/>
    </row>
    <row r="660" spans="4:4" x14ac:dyDescent="0.2">
      <c r="D660" s="97"/>
    </row>
    <row r="661" spans="4:4" x14ac:dyDescent="0.2">
      <c r="D661" s="97"/>
    </row>
    <row r="662" spans="4:4" x14ac:dyDescent="0.2">
      <c r="D662" s="97"/>
    </row>
    <row r="663" spans="4:4" x14ac:dyDescent="0.2">
      <c r="D663" s="97"/>
    </row>
    <row r="664" spans="4:4" x14ac:dyDescent="0.2">
      <c r="D664" s="97"/>
    </row>
    <row r="665" spans="4:4" x14ac:dyDescent="0.2">
      <c r="D665" s="97"/>
    </row>
    <row r="666" spans="4:4" x14ac:dyDescent="0.2">
      <c r="D666" s="97"/>
    </row>
    <row r="667" spans="4:4" x14ac:dyDescent="0.2">
      <c r="D667" s="97"/>
    </row>
    <row r="668" spans="4:4" x14ac:dyDescent="0.2">
      <c r="D668" s="97"/>
    </row>
    <row r="669" spans="4:4" x14ac:dyDescent="0.2">
      <c r="D669" s="97"/>
    </row>
    <row r="670" spans="4:4" x14ac:dyDescent="0.2">
      <c r="D670" s="97"/>
    </row>
    <row r="671" spans="4:4" x14ac:dyDescent="0.2">
      <c r="D671" s="97"/>
    </row>
    <row r="672" spans="4:4" x14ac:dyDescent="0.2">
      <c r="D672" s="97"/>
    </row>
    <row r="673" spans="4:4" x14ac:dyDescent="0.2">
      <c r="D673" s="97"/>
    </row>
    <row r="674" spans="4:4" x14ac:dyDescent="0.2">
      <c r="D674" s="97"/>
    </row>
    <row r="675" spans="4:4" x14ac:dyDescent="0.2">
      <c r="D675" s="97"/>
    </row>
    <row r="676" spans="4:4" x14ac:dyDescent="0.2">
      <c r="D676" s="97"/>
    </row>
    <row r="677" spans="4:4" x14ac:dyDescent="0.2">
      <c r="D677" s="97"/>
    </row>
    <row r="678" spans="4:4" x14ac:dyDescent="0.2">
      <c r="D678" s="97"/>
    </row>
    <row r="679" spans="4:4" x14ac:dyDescent="0.2">
      <c r="D679" s="97"/>
    </row>
    <row r="680" spans="4:4" x14ac:dyDescent="0.2">
      <c r="D680" s="97"/>
    </row>
    <row r="681" spans="4:4" x14ac:dyDescent="0.2">
      <c r="D681" s="97"/>
    </row>
    <row r="682" spans="4:4" x14ac:dyDescent="0.2">
      <c r="D682" s="97"/>
    </row>
    <row r="683" spans="4:4" x14ac:dyDescent="0.2">
      <c r="D683" s="97"/>
    </row>
    <row r="684" spans="4:4" x14ac:dyDescent="0.2">
      <c r="D684" s="97"/>
    </row>
    <row r="685" spans="4:4" x14ac:dyDescent="0.2">
      <c r="D685" s="97"/>
    </row>
    <row r="686" spans="4:4" x14ac:dyDescent="0.2">
      <c r="D686" s="97"/>
    </row>
    <row r="687" spans="4:4" x14ac:dyDescent="0.2">
      <c r="D687" s="97"/>
    </row>
    <row r="688" spans="4:4" x14ac:dyDescent="0.2">
      <c r="D688" s="97"/>
    </row>
    <row r="689" spans="4:4" x14ac:dyDescent="0.2">
      <c r="D689" s="97"/>
    </row>
    <row r="690" spans="4:4" x14ac:dyDescent="0.2">
      <c r="D690" s="97"/>
    </row>
    <row r="691" spans="4:4" x14ac:dyDescent="0.2">
      <c r="D691" s="97"/>
    </row>
    <row r="692" spans="4:4" x14ac:dyDescent="0.2">
      <c r="D692" s="97"/>
    </row>
    <row r="693" spans="4:4" x14ac:dyDescent="0.2">
      <c r="D693" s="97"/>
    </row>
    <row r="694" spans="4:4" x14ac:dyDescent="0.2">
      <c r="D694" s="97"/>
    </row>
    <row r="695" spans="4:4" x14ac:dyDescent="0.2">
      <c r="D695" s="97"/>
    </row>
    <row r="696" spans="4:4" x14ac:dyDescent="0.2">
      <c r="D696" s="97"/>
    </row>
    <row r="697" spans="4:4" x14ac:dyDescent="0.2">
      <c r="D697" s="97"/>
    </row>
    <row r="698" spans="4:4" x14ac:dyDescent="0.2">
      <c r="D698" s="97"/>
    </row>
    <row r="699" spans="4:4" x14ac:dyDescent="0.2">
      <c r="D699" s="97"/>
    </row>
    <row r="700" spans="4:4" x14ac:dyDescent="0.2">
      <c r="D700" s="97"/>
    </row>
    <row r="701" spans="4:4" x14ac:dyDescent="0.2">
      <c r="D701" s="97"/>
    </row>
    <row r="702" spans="4:4" x14ac:dyDescent="0.2">
      <c r="D702" s="97"/>
    </row>
    <row r="703" spans="4:4" x14ac:dyDescent="0.2">
      <c r="D703" s="97"/>
    </row>
    <row r="704" spans="4:4" x14ac:dyDescent="0.2">
      <c r="D704" s="97"/>
    </row>
    <row r="705" spans="4:4" x14ac:dyDescent="0.2">
      <c r="D705" s="97"/>
    </row>
    <row r="706" spans="4:4" x14ac:dyDescent="0.2">
      <c r="D706" s="97"/>
    </row>
    <row r="707" spans="4:4" x14ac:dyDescent="0.2">
      <c r="D707" s="97"/>
    </row>
    <row r="708" spans="4:4" x14ac:dyDescent="0.2">
      <c r="D708" s="97"/>
    </row>
    <row r="709" spans="4:4" x14ac:dyDescent="0.2">
      <c r="D709" s="97"/>
    </row>
    <row r="710" spans="4:4" x14ac:dyDescent="0.2">
      <c r="D710" s="97"/>
    </row>
    <row r="711" spans="4:4" x14ac:dyDescent="0.2">
      <c r="D711" s="97"/>
    </row>
    <row r="712" spans="4:4" x14ac:dyDescent="0.2">
      <c r="D712" s="97"/>
    </row>
    <row r="713" spans="4:4" x14ac:dyDescent="0.2">
      <c r="D713" s="97"/>
    </row>
    <row r="714" spans="4:4" x14ac:dyDescent="0.2">
      <c r="D714" s="97"/>
    </row>
    <row r="715" spans="4:4" x14ac:dyDescent="0.2">
      <c r="D715" s="97"/>
    </row>
    <row r="716" spans="4:4" x14ac:dyDescent="0.2">
      <c r="D716" s="97"/>
    </row>
    <row r="717" spans="4:4" x14ac:dyDescent="0.2">
      <c r="D717" s="97"/>
    </row>
    <row r="718" spans="4:4" x14ac:dyDescent="0.2">
      <c r="D718" s="97"/>
    </row>
    <row r="719" spans="4:4" x14ac:dyDescent="0.2">
      <c r="D719" s="97"/>
    </row>
    <row r="720" spans="4:4" x14ac:dyDescent="0.2">
      <c r="D720" s="97"/>
    </row>
    <row r="721" spans="4:4" x14ac:dyDescent="0.2">
      <c r="D721" s="97"/>
    </row>
    <row r="722" spans="4:4" x14ac:dyDescent="0.2">
      <c r="D722" s="97"/>
    </row>
    <row r="723" spans="4:4" x14ac:dyDescent="0.2">
      <c r="D723" s="97"/>
    </row>
    <row r="724" spans="4:4" x14ac:dyDescent="0.2">
      <c r="D724" s="97"/>
    </row>
    <row r="725" spans="4:4" x14ac:dyDescent="0.2">
      <c r="D725" s="97"/>
    </row>
    <row r="726" spans="4:4" x14ac:dyDescent="0.2">
      <c r="D726" s="97"/>
    </row>
    <row r="727" spans="4:4" x14ac:dyDescent="0.2">
      <c r="D727" s="97"/>
    </row>
    <row r="728" spans="4:4" x14ac:dyDescent="0.2">
      <c r="D728" s="97"/>
    </row>
    <row r="729" spans="4:4" x14ac:dyDescent="0.2">
      <c r="D729" s="97"/>
    </row>
    <row r="730" spans="4:4" x14ac:dyDescent="0.2">
      <c r="D730" s="97"/>
    </row>
    <row r="731" spans="4:4" x14ac:dyDescent="0.2">
      <c r="D731" s="97"/>
    </row>
    <row r="732" spans="4:4" x14ac:dyDescent="0.2">
      <c r="D732" s="97"/>
    </row>
    <row r="733" spans="4:4" x14ac:dyDescent="0.2">
      <c r="D733" s="97"/>
    </row>
    <row r="734" spans="4:4" x14ac:dyDescent="0.2">
      <c r="D734" s="97"/>
    </row>
    <row r="735" spans="4:4" x14ac:dyDescent="0.2">
      <c r="D735" s="97"/>
    </row>
    <row r="736" spans="4:4" x14ac:dyDescent="0.2">
      <c r="D736" s="97"/>
    </row>
    <row r="737" spans="4:4" x14ac:dyDescent="0.2">
      <c r="D737" s="97"/>
    </row>
    <row r="738" spans="4:4" x14ac:dyDescent="0.2">
      <c r="D738" s="97"/>
    </row>
    <row r="739" spans="4:4" x14ac:dyDescent="0.2">
      <c r="D739" s="97"/>
    </row>
    <row r="740" spans="4:4" x14ac:dyDescent="0.2">
      <c r="D740" s="97"/>
    </row>
    <row r="741" spans="4:4" x14ac:dyDescent="0.2">
      <c r="D741" s="97"/>
    </row>
    <row r="742" spans="4:4" x14ac:dyDescent="0.2">
      <c r="D742" s="97"/>
    </row>
    <row r="743" spans="4:4" x14ac:dyDescent="0.2">
      <c r="D743" s="97"/>
    </row>
    <row r="744" spans="4:4" x14ac:dyDescent="0.2">
      <c r="D744" s="97"/>
    </row>
    <row r="745" spans="4:4" x14ac:dyDescent="0.2">
      <c r="D745" s="97"/>
    </row>
    <row r="746" spans="4:4" x14ac:dyDescent="0.2">
      <c r="D746" s="97"/>
    </row>
    <row r="747" spans="4:4" x14ac:dyDescent="0.2">
      <c r="D747" s="97"/>
    </row>
    <row r="748" spans="4:4" x14ac:dyDescent="0.2">
      <c r="D748" s="97"/>
    </row>
    <row r="749" spans="4:4" x14ac:dyDescent="0.2">
      <c r="D749" s="97"/>
    </row>
    <row r="750" spans="4:4" x14ac:dyDescent="0.2">
      <c r="D750" s="97"/>
    </row>
    <row r="751" spans="4:4" x14ac:dyDescent="0.2">
      <c r="D751" s="97"/>
    </row>
    <row r="752" spans="4:4" x14ac:dyDescent="0.2">
      <c r="D752" s="97"/>
    </row>
    <row r="753" spans="4:4" x14ac:dyDescent="0.2">
      <c r="D753" s="97"/>
    </row>
    <row r="754" spans="4:4" x14ac:dyDescent="0.2">
      <c r="D754" s="97"/>
    </row>
    <row r="755" spans="4:4" x14ac:dyDescent="0.2">
      <c r="D755" s="97"/>
    </row>
    <row r="756" spans="4:4" x14ac:dyDescent="0.2">
      <c r="D756" s="97"/>
    </row>
    <row r="757" spans="4:4" x14ac:dyDescent="0.2">
      <c r="D757" s="97"/>
    </row>
    <row r="758" spans="4:4" x14ac:dyDescent="0.2">
      <c r="D758" s="97"/>
    </row>
    <row r="759" spans="4:4" x14ac:dyDescent="0.2">
      <c r="D759" s="97"/>
    </row>
    <row r="760" spans="4:4" x14ac:dyDescent="0.2">
      <c r="D760" s="97"/>
    </row>
    <row r="761" spans="4:4" x14ac:dyDescent="0.2">
      <c r="D761" s="97"/>
    </row>
    <row r="762" spans="4:4" x14ac:dyDescent="0.2">
      <c r="D762" s="97"/>
    </row>
    <row r="763" spans="4:4" x14ac:dyDescent="0.2">
      <c r="D763" s="97"/>
    </row>
    <row r="764" spans="4:4" x14ac:dyDescent="0.2">
      <c r="D764" s="97"/>
    </row>
    <row r="765" spans="4:4" x14ac:dyDescent="0.2">
      <c r="D765" s="97"/>
    </row>
    <row r="766" spans="4:4" x14ac:dyDescent="0.2">
      <c r="D766" s="97"/>
    </row>
    <row r="767" spans="4:4" x14ac:dyDescent="0.2">
      <c r="D767" s="97"/>
    </row>
    <row r="768" spans="4:4" x14ac:dyDescent="0.2">
      <c r="D768" s="97"/>
    </row>
    <row r="769" spans="4:4" x14ac:dyDescent="0.2">
      <c r="D769" s="97"/>
    </row>
    <row r="770" spans="4:4" x14ac:dyDescent="0.2">
      <c r="D770" s="97"/>
    </row>
    <row r="771" spans="4:4" x14ac:dyDescent="0.2">
      <c r="D771" s="97"/>
    </row>
    <row r="772" spans="4:4" x14ac:dyDescent="0.2">
      <c r="D772" s="97"/>
    </row>
    <row r="773" spans="4:4" x14ac:dyDescent="0.2">
      <c r="D773" s="97"/>
    </row>
    <row r="774" spans="4:4" x14ac:dyDescent="0.2">
      <c r="D774" s="97"/>
    </row>
    <row r="775" spans="4:4" x14ac:dyDescent="0.2">
      <c r="D775" s="97"/>
    </row>
    <row r="776" spans="4:4" x14ac:dyDescent="0.2">
      <c r="D776" s="97"/>
    </row>
    <row r="777" spans="4:4" x14ac:dyDescent="0.2">
      <c r="D777" s="97"/>
    </row>
    <row r="778" spans="4:4" x14ac:dyDescent="0.2">
      <c r="D778" s="97"/>
    </row>
    <row r="779" spans="4:4" x14ac:dyDescent="0.2">
      <c r="D779" s="97"/>
    </row>
    <row r="780" spans="4:4" x14ac:dyDescent="0.2">
      <c r="D780" s="97"/>
    </row>
    <row r="781" spans="4:4" x14ac:dyDescent="0.2">
      <c r="D781" s="97"/>
    </row>
    <row r="782" spans="4:4" x14ac:dyDescent="0.2">
      <c r="D782" s="97"/>
    </row>
    <row r="783" spans="4:4" x14ac:dyDescent="0.2">
      <c r="D783" s="97"/>
    </row>
    <row r="784" spans="4:4" x14ac:dyDescent="0.2">
      <c r="D784" s="97"/>
    </row>
    <row r="785" spans="4:4" x14ac:dyDescent="0.2">
      <c r="D785" s="97"/>
    </row>
    <row r="786" spans="4:4" x14ac:dyDescent="0.2">
      <c r="D786" s="97"/>
    </row>
    <row r="787" spans="4:4" x14ac:dyDescent="0.2">
      <c r="D787" s="97"/>
    </row>
    <row r="788" spans="4:4" x14ac:dyDescent="0.2">
      <c r="D788" s="97"/>
    </row>
    <row r="789" spans="4:4" x14ac:dyDescent="0.2">
      <c r="D789" s="97"/>
    </row>
    <row r="790" spans="4:4" x14ac:dyDescent="0.2">
      <c r="D790" s="97"/>
    </row>
    <row r="791" spans="4:4" x14ac:dyDescent="0.2">
      <c r="D791" s="97"/>
    </row>
    <row r="792" spans="4:4" x14ac:dyDescent="0.2">
      <c r="D792" s="97"/>
    </row>
    <row r="793" spans="4:4" x14ac:dyDescent="0.2">
      <c r="D793" s="97"/>
    </row>
    <row r="794" spans="4:4" x14ac:dyDescent="0.2">
      <c r="D794" s="97"/>
    </row>
    <row r="795" spans="4:4" x14ac:dyDescent="0.2">
      <c r="D795" s="97"/>
    </row>
    <row r="796" spans="4:4" x14ac:dyDescent="0.2">
      <c r="D796" s="97"/>
    </row>
    <row r="797" spans="4:4" x14ac:dyDescent="0.2">
      <c r="D797" s="97"/>
    </row>
    <row r="798" spans="4:4" x14ac:dyDescent="0.2">
      <c r="D798" s="97"/>
    </row>
    <row r="799" spans="4:4" x14ac:dyDescent="0.2">
      <c r="D799" s="97"/>
    </row>
    <row r="800" spans="4:4" x14ac:dyDescent="0.2">
      <c r="D800" s="97"/>
    </row>
    <row r="801" spans="4:4" x14ac:dyDescent="0.2">
      <c r="D801" s="97"/>
    </row>
    <row r="802" spans="4:4" x14ac:dyDescent="0.2">
      <c r="D802" s="97"/>
    </row>
    <row r="803" spans="4:4" x14ac:dyDescent="0.2">
      <c r="D803" s="97"/>
    </row>
    <row r="804" spans="4:4" x14ac:dyDescent="0.2">
      <c r="D804" s="97"/>
    </row>
    <row r="805" spans="4:4" x14ac:dyDescent="0.2">
      <c r="D805" s="97"/>
    </row>
    <row r="806" spans="4:4" x14ac:dyDescent="0.2">
      <c r="D806" s="97"/>
    </row>
    <row r="807" spans="4:4" x14ac:dyDescent="0.2">
      <c r="D807" s="97"/>
    </row>
    <row r="808" spans="4:4" x14ac:dyDescent="0.2">
      <c r="D808" s="97"/>
    </row>
    <row r="809" spans="4:4" x14ac:dyDescent="0.2">
      <c r="D809" s="97"/>
    </row>
    <row r="810" spans="4:4" x14ac:dyDescent="0.2">
      <c r="D810" s="97"/>
    </row>
    <row r="811" spans="4:4" x14ac:dyDescent="0.2">
      <c r="D811" s="97"/>
    </row>
    <row r="812" spans="4:4" x14ac:dyDescent="0.2">
      <c r="D812" s="97"/>
    </row>
    <row r="813" spans="4:4" x14ac:dyDescent="0.2">
      <c r="D813" s="97"/>
    </row>
    <row r="814" spans="4:4" x14ac:dyDescent="0.2">
      <c r="D814" s="97"/>
    </row>
    <row r="815" spans="4:4" x14ac:dyDescent="0.2">
      <c r="D815" s="97"/>
    </row>
    <row r="816" spans="4:4" x14ac:dyDescent="0.2">
      <c r="D816" s="97"/>
    </row>
    <row r="817" spans="4:4" x14ac:dyDescent="0.2">
      <c r="D817" s="97"/>
    </row>
    <row r="818" spans="4:4" x14ac:dyDescent="0.2">
      <c r="D818" s="97"/>
    </row>
    <row r="819" spans="4:4" x14ac:dyDescent="0.2">
      <c r="D819" s="97"/>
    </row>
    <row r="820" spans="4:4" x14ac:dyDescent="0.2">
      <c r="D820" s="97"/>
    </row>
    <row r="821" spans="4:4" x14ac:dyDescent="0.2">
      <c r="D821" s="97"/>
    </row>
    <row r="822" spans="4:4" x14ac:dyDescent="0.2">
      <c r="D822" s="97"/>
    </row>
    <row r="823" spans="4:4" x14ac:dyDescent="0.2">
      <c r="D823" s="97"/>
    </row>
    <row r="824" spans="4:4" x14ac:dyDescent="0.2">
      <c r="D824" s="97"/>
    </row>
    <row r="825" spans="4:4" x14ac:dyDescent="0.2">
      <c r="D825" s="97"/>
    </row>
    <row r="826" spans="4:4" x14ac:dyDescent="0.2">
      <c r="D826" s="97"/>
    </row>
    <row r="827" spans="4:4" x14ac:dyDescent="0.2">
      <c r="D827" s="97"/>
    </row>
    <row r="828" spans="4:4" x14ac:dyDescent="0.2">
      <c r="D828" s="97"/>
    </row>
    <row r="829" spans="4:4" x14ac:dyDescent="0.2">
      <c r="D829" s="97"/>
    </row>
    <row r="830" spans="4:4" x14ac:dyDescent="0.2">
      <c r="D830" s="97"/>
    </row>
    <row r="831" spans="4:4" x14ac:dyDescent="0.2">
      <c r="D831" s="97"/>
    </row>
    <row r="832" spans="4:4" x14ac:dyDescent="0.2">
      <c r="D832" s="97"/>
    </row>
    <row r="833" spans="4:4" x14ac:dyDescent="0.2">
      <c r="D833" s="97"/>
    </row>
    <row r="834" spans="4:4" x14ac:dyDescent="0.2">
      <c r="D834" s="97"/>
    </row>
    <row r="835" spans="4:4" x14ac:dyDescent="0.2">
      <c r="D835" s="97"/>
    </row>
    <row r="836" spans="4:4" x14ac:dyDescent="0.2">
      <c r="D836" s="97"/>
    </row>
    <row r="837" spans="4:4" x14ac:dyDescent="0.2">
      <c r="D837" s="97"/>
    </row>
    <row r="838" spans="4:4" x14ac:dyDescent="0.2">
      <c r="D838" s="97"/>
    </row>
    <row r="839" spans="4:4" x14ac:dyDescent="0.2">
      <c r="D839" s="97"/>
    </row>
    <row r="840" spans="4:4" x14ac:dyDescent="0.2">
      <c r="D840" s="97"/>
    </row>
    <row r="841" spans="4:4" x14ac:dyDescent="0.2">
      <c r="D841" s="97"/>
    </row>
    <row r="842" spans="4:4" x14ac:dyDescent="0.2">
      <c r="D842" s="97"/>
    </row>
    <row r="843" spans="4:4" x14ac:dyDescent="0.2">
      <c r="D843" s="97"/>
    </row>
    <row r="844" spans="4:4" x14ac:dyDescent="0.2">
      <c r="D844" s="97"/>
    </row>
    <row r="845" spans="4:4" x14ac:dyDescent="0.2">
      <c r="D845" s="97"/>
    </row>
    <row r="846" spans="4:4" x14ac:dyDescent="0.2">
      <c r="D846" s="97"/>
    </row>
    <row r="847" spans="4:4" x14ac:dyDescent="0.2">
      <c r="D847" s="97"/>
    </row>
    <row r="848" spans="4:4" x14ac:dyDescent="0.2">
      <c r="D848" s="97"/>
    </row>
    <row r="849" spans="4:4" x14ac:dyDescent="0.2">
      <c r="D849" s="97"/>
    </row>
    <row r="850" spans="4:4" x14ac:dyDescent="0.2">
      <c r="D850" s="97"/>
    </row>
    <row r="851" spans="4:4" x14ac:dyDescent="0.2">
      <c r="D851" s="97"/>
    </row>
    <row r="852" spans="4:4" x14ac:dyDescent="0.2">
      <c r="D852" s="97"/>
    </row>
    <row r="853" spans="4:4" x14ac:dyDescent="0.2">
      <c r="D853" s="97"/>
    </row>
    <row r="854" spans="4:4" x14ac:dyDescent="0.2">
      <c r="D854" s="97"/>
    </row>
    <row r="855" spans="4:4" x14ac:dyDescent="0.2">
      <c r="D855" s="97"/>
    </row>
    <row r="856" spans="4:4" x14ac:dyDescent="0.2">
      <c r="D856" s="97"/>
    </row>
    <row r="857" spans="4:4" x14ac:dyDescent="0.2">
      <c r="D857" s="97"/>
    </row>
    <row r="858" spans="4:4" x14ac:dyDescent="0.2">
      <c r="D858" s="97"/>
    </row>
    <row r="859" spans="4:4" x14ac:dyDescent="0.2">
      <c r="D859" s="97"/>
    </row>
    <row r="860" spans="4:4" x14ac:dyDescent="0.2">
      <c r="D860" s="97"/>
    </row>
    <row r="861" spans="4:4" x14ac:dyDescent="0.2">
      <c r="D861" s="97"/>
    </row>
    <row r="862" spans="4:4" x14ac:dyDescent="0.2">
      <c r="D862" s="97"/>
    </row>
    <row r="863" spans="4:4" x14ac:dyDescent="0.2">
      <c r="D863" s="97"/>
    </row>
    <row r="864" spans="4:4" x14ac:dyDescent="0.2">
      <c r="D864" s="97"/>
    </row>
    <row r="865" spans="4:4" x14ac:dyDescent="0.2">
      <c r="D865" s="97"/>
    </row>
    <row r="866" spans="4:4" x14ac:dyDescent="0.2">
      <c r="D866" s="97"/>
    </row>
    <row r="867" spans="4:4" x14ac:dyDescent="0.2">
      <c r="D867" s="97"/>
    </row>
    <row r="868" spans="4:4" x14ac:dyDescent="0.2">
      <c r="D868" s="97"/>
    </row>
    <row r="869" spans="4:4" x14ac:dyDescent="0.2">
      <c r="D869" s="97"/>
    </row>
    <row r="870" spans="4:4" x14ac:dyDescent="0.2">
      <c r="D870" s="97"/>
    </row>
    <row r="871" spans="4:4" x14ac:dyDescent="0.2">
      <c r="D871" s="97"/>
    </row>
    <row r="872" spans="4:4" x14ac:dyDescent="0.2">
      <c r="D872" s="97"/>
    </row>
    <row r="873" spans="4:4" x14ac:dyDescent="0.2">
      <c r="D873" s="97"/>
    </row>
    <row r="874" spans="4:4" x14ac:dyDescent="0.2">
      <c r="D874" s="97"/>
    </row>
    <row r="875" spans="4:4" x14ac:dyDescent="0.2">
      <c r="D875" s="97"/>
    </row>
    <row r="876" spans="4:4" x14ac:dyDescent="0.2">
      <c r="D876" s="97"/>
    </row>
    <row r="877" spans="4:4" x14ac:dyDescent="0.2">
      <c r="D877" s="97"/>
    </row>
    <row r="878" spans="4:4" x14ac:dyDescent="0.2">
      <c r="D878" s="97"/>
    </row>
    <row r="879" spans="4:4" x14ac:dyDescent="0.2">
      <c r="D879" s="97"/>
    </row>
    <row r="880" spans="4:4" x14ac:dyDescent="0.2">
      <c r="D880" s="97"/>
    </row>
    <row r="881" spans="4:4" x14ac:dyDescent="0.2">
      <c r="D881" s="97"/>
    </row>
    <row r="882" spans="4:4" x14ac:dyDescent="0.2">
      <c r="D882" s="97"/>
    </row>
    <row r="883" spans="4:4" x14ac:dyDescent="0.2">
      <c r="D883" s="97"/>
    </row>
    <row r="884" spans="4:4" x14ac:dyDescent="0.2">
      <c r="D884" s="97"/>
    </row>
    <row r="885" spans="4:4" x14ac:dyDescent="0.2">
      <c r="D885" s="97"/>
    </row>
    <row r="886" spans="4:4" x14ac:dyDescent="0.2">
      <c r="D886" s="97"/>
    </row>
    <row r="887" spans="4:4" x14ac:dyDescent="0.2">
      <c r="D887" s="97"/>
    </row>
    <row r="888" spans="4:4" x14ac:dyDescent="0.2">
      <c r="D888" s="97"/>
    </row>
    <row r="889" spans="4:4" x14ac:dyDescent="0.2">
      <c r="D889" s="97"/>
    </row>
    <row r="890" spans="4:4" x14ac:dyDescent="0.2">
      <c r="D890" s="97"/>
    </row>
    <row r="891" spans="4:4" x14ac:dyDescent="0.2">
      <c r="D891" s="97"/>
    </row>
    <row r="892" spans="4:4" x14ac:dyDescent="0.2">
      <c r="D892" s="97"/>
    </row>
    <row r="893" spans="4:4" x14ac:dyDescent="0.2">
      <c r="D893" s="97"/>
    </row>
    <row r="894" spans="4:4" x14ac:dyDescent="0.2">
      <c r="D894" s="97"/>
    </row>
    <row r="895" spans="4:4" x14ac:dyDescent="0.2">
      <c r="D895" s="97"/>
    </row>
    <row r="896" spans="4:4" x14ac:dyDescent="0.2">
      <c r="D896" s="97"/>
    </row>
    <row r="897" spans="4:4" x14ac:dyDescent="0.2">
      <c r="D897" s="97"/>
    </row>
    <row r="898" spans="4:4" x14ac:dyDescent="0.2">
      <c r="D898" s="97"/>
    </row>
    <row r="899" spans="4:4" x14ac:dyDescent="0.2">
      <c r="D899" s="97"/>
    </row>
    <row r="900" spans="4:4" x14ac:dyDescent="0.2">
      <c r="D900" s="97"/>
    </row>
    <row r="901" spans="4:4" x14ac:dyDescent="0.2">
      <c r="D901" s="97"/>
    </row>
    <row r="902" spans="4:4" x14ac:dyDescent="0.2">
      <c r="D902" s="97"/>
    </row>
    <row r="903" spans="4:4" x14ac:dyDescent="0.2">
      <c r="D903" s="97"/>
    </row>
    <row r="904" spans="4:4" x14ac:dyDescent="0.2">
      <c r="D904" s="97"/>
    </row>
    <row r="905" spans="4:4" x14ac:dyDescent="0.2">
      <c r="D905" s="97"/>
    </row>
    <row r="906" spans="4:4" x14ac:dyDescent="0.2">
      <c r="D906" s="97"/>
    </row>
    <row r="907" spans="4:4" x14ac:dyDescent="0.2">
      <c r="D907" s="97"/>
    </row>
    <row r="908" spans="4:4" x14ac:dyDescent="0.2">
      <c r="D908" s="97"/>
    </row>
    <row r="909" spans="4:4" x14ac:dyDescent="0.2">
      <c r="D909" s="97"/>
    </row>
    <row r="910" spans="4:4" x14ac:dyDescent="0.2">
      <c r="D910" s="97"/>
    </row>
    <row r="911" spans="4:4" x14ac:dyDescent="0.2">
      <c r="D911" s="97"/>
    </row>
    <row r="912" spans="4:4" x14ac:dyDescent="0.2">
      <c r="D912" s="97"/>
    </row>
    <row r="913" spans="4:4" x14ac:dyDescent="0.2">
      <c r="D913" s="97"/>
    </row>
    <row r="914" spans="4:4" x14ac:dyDescent="0.2">
      <c r="D914" s="97"/>
    </row>
    <row r="915" spans="4:4" x14ac:dyDescent="0.2">
      <c r="D915" s="97"/>
    </row>
    <row r="916" spans="4:4" x14ac:dyDescent="0.2">
      <c r="D916" s="97"/>
    </row>
    <row r="917" spans="4:4" x14ac:dyDescent="0.2">
      <c r="D917" s="97"/>
    </row>
    <row r="918" spans="4:4" x14ac:dyDescent="0.2">
      <c r="D918" s="97"/>
    </row>
    <row r="919" spans="4:4" x14ac:dyDescent="0.2">
      <c r="D919" s="97"/>
    </row>
    <row r="920" spans="4:4" x14ac:dyDescent="0.2">
      <c r="D920" s="97"/>
    </row>
    <row r="921" spans="4:4" x14ac:dyDescent="0.2">
      <c r="D921" s="97"/>
    </row>
    <row r="922" spans="4:4" x14ac:dyDescent="0.2">
      <c r="D922" s="97"/>
    </row>
    <row r="923" spans="4:4" x14ac:dyDescent="0.2">
      <c r="D923" s="97"/>
    </row>
    <row r="924" spans="4:4" x14ac:dyDescent="0.2">
      <c r="D924" s="97"/>
    </row>
    <row r="925" spans="4:4" x14ac:dyDescent="0.2">
      <c r="D925" s="97"/>
    </row>
    <row r="926" spans="4:4" x14ac:dyDescent="0.2">
      <c r="D926" s="97"/>
    </row>
    <row r="927" spans="4:4" x14ac:dyDescent="0.2">
      <c r="D927" s="97"/>
    </row>
    <row r="928" spans="4:4" x14ac:dyDescent="0.2">
      <c r="D928" s="97"/>
    </row>
    <row r="929" spans="4:4" x14ac:dyDescent="0.2">
      <c r="D929" s="97"/>
    </row>
    <row r="930" spans="4:4" x14ac:dyDescent="0.2">
      <c r="D930" s="97"/>
    </row>
    <row r="931" spans="4:4" x14ac:dyDescent="0.2">
      <c r="D931" s="97"/>
    </row>
    <row r="932" spans="4:4" x14ac:dyDescent="0.2">
      <c r="D932" s="97"/>
    </row>
    <row r="933" spans="4:4" x14ac:dyDescent="0.2">
      <c r="D933" s="97"/>
    </row>
    <row r="934" spans="4:4" x14ac:dyDescent="0.2">
      <c r="D934" s="97"/>
    </row>
    <row r="935" spans="4:4" x14ac:dyDescent="0.2">
      <c r="D935" s="97"/>
    </row>
    <row r="936" spans="4:4" x14ac:dyDescent="0.2">
      <c r="D936" s="97"/>
    </row>
    <row r="937" spans="4:4" x14ac:dyDescent="0.2">
      <c r="D937" s="97"/>
    </row>
    <row r="938" spans="4:4" x14ac:dyDescent="0.2">
      <c r="D938" s="97"/>
    </row>
    <row r="939" spans="4:4" x14ac:dyDescent="0.2">
      <c r="D939" s="97"/>
    </row>
    <row r="940" spans="4:4" x14ac:dyDescent="0.2">
      <c r="D940" s="97"/>
    </row>
    <row r="941" spans="4:4" x14ac:dyDescent="0.2">
      <c r="D941" s="97"/>
    </row>
    <row r="942" spans="4:4" x14ac:dyDescent="0.2">
      <c r="D942" s="97"/>
    </row>
    <row r="943" spans="4:4" x14ac:dyDescent="0.2">
      <c r="D943" s="97"/>
    </row>
    <row r="944" spans="4:4" x14ac:dyDescent="0.2">
      <c r="D944" s="97"/>
    </row>
    <row r="945" spans="4:4" x14ac:dyDescent="0.2">
      <c r="D945" s="97"/>
    </row>
    <row r="946" spans="4:4" x14ac:dyDescent="0.2">
      <c r="D946" s="97"/>
    </row>
    <row r="947" spans="4:4" x14ac:dyDescent="0.2">
      <c r="D947" s="97"/>
    </row>
    <row r="948" spans="4:4" x14ac:dyDescent="0.2">
      <c r="D948" s="97"/>
    </row>
    <row r="949" spans="4:4" x14ac:dyDescent="0.2">
      <c r="D949" s="97"/>
    </row>
    <row r="950" spans="4:4" x14ac:dyDescent="0.2">
      <c r="D950" s="97"/>
    </row>
    <row r="951" spans="4:4" x14ac:dyDescent="0.2">
      <c r="D951" s="97"/>
    </row>
    <row r="952" spans="4:4" x14ac:dyDescent="0.2">
      <c r="D952" s="97"/>
    </row>
    <row r="953" spans="4:4" x14ac:dyDescent="0.2">
      <c r="D953" s="97"/>
    </row>
    <row r="954" spans="4:4" x14ac:dyDescent="0.2">
      <c r="D954" s="97"/>
    </row>
    <row r="955" spans="4:4" x14ac:dyDescent="0.2">
      <c r="D955" s="97"/>
    </row>
    <row r="956" spans="4:4" x14ac:dyDescent="0.2">
      <c r="D956" s="97"/>
    </row>
    <row r="957" spans="4:4" x14ac:dyDescent="0.2">
      <c r="D957" s="97"/>
    </row>
    <row r="958" spans="4:4" x14ac:dyDescent="0.2">
      <c r="D958" s="97"/>
    </row>
    <row r="959" spans="4:4" x14ac:dyDescent="0.2">
      <c r="D959" s="97"/>
    </row>
    <row r="960" spans="4:4" x14ac:dyDescent="0.2">
      <c r="D960" s="97"/>
    </row>
    <row r="961" spans="4:4" x14ac:dyDescent="0.2">
      <c r="D961" s="97"/>
    </row>
    <row r="962" spans="4:4" x14ac:dyDescent="0.2">
      <c r="D962" s="97"/>
    </row>
    <row r="963" spans="4:4" x14ac:dyDescent="0.2">
      <c r="D963" s="97"/>
    </row>
    <row r="964" spans="4:4" x14ac:dyDescent="0.2">
      <c r="D964" s="97"/>
    </row>
    <row r="965" spans="4:4" x14ac:dyDescent="0.2">
      <c r="D965" s="97"/>
    </row>
    <row r="966" spans="4:4" x14ac:dyDescent="0.2">
      <c r="D966" s="97"/>
    </row>
    <row r="967" spans="4:4" x14ac:dyDescent="0.2">
      <c r="D967" s="97"/>
    </row>
    <row r="968" spans="4:4" x14ac:dyDescent="0.2">
      <c r="D968" s="97"/>
    </row>
    <row r="969" spans="4:4" x14ac:dyDescent="0.2">
      <c r="D969" s="97"/>
    </row>
    <row r="970" spans="4:4" x14ac:dyDescent="0.2">
      <c r="D970" s="97"/>
    </row>
    <row r="971" spans="4:4" x14ac:dyDescent="0.2">
      <c r="D971" s="97"/>
    </row>
    <row r="972" spans="4:4" x14ac:dyDescent="0.2">
      <c r="D972" s="97"/>
    </row>
    <row r="973" spans="4:4" x14ac:dyDescent="0.2">
      <c r="D973" s="97"/>
    </row>
    <row r="974" spans="4:4" x14ac:dyDescent="0.2">
      <c r="D974" s="97"/>
    </row>
    <row r="975" spans="4:4" x14ac:dyDescent="0.2">
      <c r="D975" s="97"/>
    </row>
    <row r="976" spans="4:4" x14ac:dyDescent="0.2">
      <c r="D976" s="97"/>
    </row>
    <row r="977" spans="4:4" x14ac:dyDescent="0.2">
      <c r="D977" s="97"/>
    </row>
    <row r="978" spans="4:4" x14ac:dyDescent="0.2">
      <c r="D978" s="97"/>
    </row>
    <row r="979" spans="4:4" x14ac:dyDescent="0.2">
      <c r="D979" s="97"/>
    </row>
    <row r="980" spans="4:4" x14ac:dyDescent="0.2">
      <c r="D980" s="97"/>
    </row>
    <row r="981" spans="4:4" x14ac:dyDescent="0.2">
      <c r="D981" s="97"/>
    </row>
    <row r="982" spans="4:4" x14ac:dyDescent="0.2">
      <c r="D982" s="97"/>
    </row>
    <row r="983" spans="4:4" x14ac:dyDescent="0.2">
      <c r="D983" s="97"/>
    </row>
    <row r="984" spans="4:4" x14ac:dyDescent="0.2">
      <c r="D984" s="97"/>
    </row>
    <row r="985" spans="4:4" x14ac:dyDescent="0.2">
      <c r="D985" s="97"/>
    </row>
    <row r="986" spans="4:4" x14ac:dyDescent="0.2">
      <c r="D986" s="97"/>
    </row>
    <row r="987" spans="4:4" x14ac:dyDescent="0.2">
      <c r="D987" s="97"/>
    </row>
    <row r="988" spans="4:4" x14ac:dyDescent="0.2">
      <c r="D988" s="97"/>
    </row>
    <row r="989" spans="4:4" x14ac:dyDescent="0.2">
      <c r="D989" s="97"/>
    </row>
    <row r="990" spans="4:4" x14ac:dyDescent="0.2">
      <c r="D990" s="97"/>
    </row>
    <row r="991" spans="4:4" x14ac:dyDescent="0.2">
      <c r="D991" s="97"/>
    </row>
    <row r="992" spans="4:4" x14ac:dyDescent="0.2">
      <c r="D992" s="97"/>
    </row>
    <row r="993" spans="4:4" x14ac:dyDescent="0.2">
      <c r="D993" s="97"/>
    </row>
    <row r="994" spans="4:4" x14ac:dyDescent="0.2">
      <c r="D994" s="97"/>
    </row>
    <row r="995" spans="4:4" x14ac:dyDescent="0.2">
      <c r="D995" s="97"/>
    </row>
    <row r="996" spans="4:4" x14ac:dyDescent="0.2">
      <c r="D996" s="97"/>
    </row>
    <row r="997" spans="4:4" x14ac:dyDescent="0.2">
      <c r="D997" s="97"/>
    </row>
    <row r="998" spans="4:4" x14ac:dyDescent="0.2">
      <c r="D998" s="97"/>
    </row>
    <row r="999" spans="4:4" x14ac:dyDescent="0.2">
      <c r="D999" s="97"/>
    </row>
    <row r="1000" spans="4:4" x14ac:dyDescent="0.2">
      <c r="D1000" s="97"/>
    </row>
    <row r="1001" spans="4:4" x14ac:dyDescent="0.2">
      <c r="D1001" s="97"/>
    </row>
    <row r="1002" spans="4:4" x14ac:dyDescent="0.2">
      <c r="D1002" s="97"/>
    </row>
    <row r="1003" spans="4:4" x14ac:dyDescent="0.2">
      <c r="D1003" s="97"/>
    </row>
    <row r="1004" spans="4:4" x14ac:dyDescent="0.2">
      <c r="D1004" s="97"/>
    </row>
    <row r="1005" spans="4:4" x14ac:dyDescent="0.2">
      <c r="D1005" s="97"/>
    </row>
    <row r="1006" spans="4:4" x14ac:dyDescent="0.2">
      <c r="D1006" s="97"/>
    </row>
    <row r="1007" spans="4:4" x14ac:dyDescent="0.2">
      <c r="D1007" s="97"/>
    </row>
    <row r="1008" spans="4:4" x14ac:dyDescent="0.2">
      <c r="D1008" s="97"/>
    </row>
    <row r="1009" spans="4:4" x14ac:dyDescent="0.2">
      <c r="D1009" s="97"/>
    </row>
    <row r="1010" spans="4:4" x14ac:dyDescent="0.2">
      <c r="D1010" s="97"/>
    </row>
    <row r="1011" spans="4:4" x14ac:dyDescent="0.2">
      <c r="D1011" s="97"/>
    </row>
    <row r="1012" spans="4:4" x14ac:dyDescent="0.2">
      <c r="D1012" s="97"/>
    </row>
    <row r="1013" spans="4:4" x14ac:dyDescent="0.2">
      <c r="D1013" s="97"/>
    </row>
    <row r="1014" spans="4:4" x14ac:dyDescent="0.2">
      <c r="D1014" s="97"/>
    </row>
    <row r="1015" spans="4:4" x14ac:dyDescent="0.2">
      <c r="D1015" s="97"/>
    </row>
    <row r="1016" spans="4:4" x14ac:dyDescent="0.2">
      <c r="D1016" s="97"/>
    </row>
    <row r="1017" spans="4:4" x14ac:dyDescent="0.2">
      <c r="D1017" s="97"/>
    </row>
    <row r="1018" spans="4:4" x14ac:dyDescent="0.2">
      <c r="D1018" s="97"/>
    </row>
    <row r="1019" spans="4:4" x14ac:dyDescent="0.2">
      <c r="D1019" s="97"/>
    </row>
    <row r="1020" spans="4:4" x14ac:dyDescent="0.2">
      <c r="D1020" s="97"/>
    </row>
    <row r="1021" spans="4:4" x14ac:dyDescent="0.2">
      <c r="D1021" s="97"/>
    </row>
    <row r="1022" spans="4:4" x14ac:dyDescent="0.2">
      <c r="D1022" s="97"/>
    </row>
    <row r="1023" spans="4:4" x14ac:dyDescent="0.2">
      <c r="D1023" s="97"/>
    </row>
    <row r="1024" spans="4:4" x14ac:dyDescent="0.2">
      <c r="D1024" s="97"/>
    </row>
    <row r="1025" spans="4:4" x14ac:dyDescent="0.2">
      <c r="D1025" s="97"/>
    </row>
    <row r="1026" spans="4:4" x14ac:dyDescent="0.2">
      <c r="D1026" s="97"/>
    </row>
    <row r="1027" spans="4:4" x14ac:dyDescent="0.2">
      <c r="D1027" s="97"/>
    </row>
    <row r="1028" spans="4:4" x14ac:dyDescent="0.2">
      <c r="D1028" s="97"/>
    </row>
    <row r="1029" spans="4:4" x14ac:dyDescent="0.2">
      <c r="D1029" s="97"/>
    </row>
    <row r="1030" spans="4:4" x14ac:dyDescent="0.2">
      <c r="D1030" s="97"/>
    </row>
    <row r="1031" spans="4:4" x14ac:dyDescent="0.2">
      <c r="D1031" s="97"/>
    </row>
    <row r="1032" spans="4:4" x14ac:dyDescent="0.2">
      <c r="D1032" s="97"/>
    </row>
    <row r="1033" spans="4:4" x14ac:dyDescent="0.2">
      <c r="D1033" s="97"/>
    </row>
    <row r="1034" spans="4:4" x14ac:dyDescent="0.2">
      <c r="D1034" s="97"/>
    </row>
    <row r="1035" spans="4:4" x14ac:dyDescent="0.2">
      <c r="D1035" s="97"/>
    </row>
    <row r="1036" spans="4:4" x14ac:dyDescent="0.2">
      <c r="D1036" s="97"/>
    </row>
    <row r="1037" spans="4:4" x14ac:dyDescent="0.2">
      <c r="D1037" s="97"/>
    </row>
    <row r="1038" spans="4:4" x14ac:dyDescent="0.2">
      <c r="D1038" s="97"/>
    </row>
    <row r="1039" spans="4:4" x14ac:dyDescent="0.2">
      <c r="D1039" s="97"/>
    </row>
    <row r="1040" spans="4:4" x14ac:dyDescent="0.2">
      <c r="D1040" s="97"/>
    </row>
    <row r="1041" spans="4:4" x14ac:dyDescent="0.2">
      <c r="D1041" s="97"/>
    </row>
    <row r="1042" spans="4:4" x14ac:dyDescent="0.2">
      <c r="D1042" s="97"/>
    </row>
    <row r="1043" spans="4:4" x14ac:dyDescent="0.2">
      <c r="D1043" s="97"/>
    </row>
    <row r="1044" spans="4:4" x14ac:dyDescent="0.2">
      <c r="D1044" s="97"/>
    </row>
    <row r="1045" spans="4:4" x14ac:dyDescent="0.2">
      <c r="D1045" s="97"/>
    </row>
    <row r="1046" spans="4:4" x14ac:dyDescent="0.2">
      <c r="D1046" s="97"/>
    </row>
    <row r="1047" spans="4:4" x14ac:dyDescent="0.2">
      <c r="D1047" s="97"/>
    </row>
    <row r="1048" spans="4:4" x14ac:dyDescent="0.2">
      <c r="D1048" s="97"/>
    </row>
    <row r="1049" spans="4:4" x14ac:dyDescent="0.2">
      <c r="D1049" s="97"/>
    </row>
    <row r="1050" spans="4:4" x14ac:dyDescent="0.2">
      <c r="D1050" s="97"/>
    </row>
    <row r="1051" spans="4:4" x14ac:dyDescent="0.2">
      <c r="D1051" s="97"/>
    </row>
    <row r="1052" spans="4:4" x14ac:dyDescent="0.2">
      <c r="D1052" s="97"/>
    </row>
    <row r="1053" spans="4:4" x14ac:dyDescent="0.2">
      <c r="D1053" s="97"/>
    </row>
    <row r="1054" spans="4:4" x14ac:dyDescent="0.2">
      <c r="D1054" s="97"/>
    </row>
    <row r="1055" spans="4:4" x14ac:dyDescent="0.2">
      <c r="D1055" s="97"/>
    </row>
    <row r="1056" spans="4:4" x14ac:dyDescent="0.2">
      <c r="D1056" s="97"/>
    </row>
    <row r="1057" spans="4:4" x14ac:dyDescent="0.2">
      <c r="D1057" s="97"/>
    </row>
    <row r="1058" spans="4:4" x14ac:dyDescent="0.2">
      <c r="D1058" s="97"/>
    </row>
    <row r="1059" spans="4:4" x14ac:dyDescent="0.2">
      <c r="D1059" s="97"/>
    </row>
    <row r="1060" spans="4:4" x14ac:dyDescent="0.2">
      <c r="D1060" s="97"/>
    </row>
    <row r="1061" spans="4:4" x14ac:dyDescent="0.2">
      <c r="D1061" s="97"/>
    </row>
    <row r="1062" spans="4:4" x14ac:dyDescent="0.2">
      <c r="D1062" s="97"/>
    </row>
    <row r="1063" spans="4:4" x14ac:dyDescent="0.2">
      <c r="D1063" s="97"/>
    </row>
    <row r="1064" spans="4:4" x14ac:dyDescent="0.2">
      <c r="D1064" s="97"/>
    </row>
    <row r="1065" spans="4:4" x14ac:dyDescent="0.2">
      <c r="D1065" s="97"/>
    </row>
    <row r="1066" spans="4:4" x14ac:dyDescent="0.2">
      <c r="D1066" s="97"/>
    </row>
    <row r="1067" spans="4:4" x14ac:dyDescent="0.2">
      <c r="D1067" s="97"/>
    </row>
    <row r="1068" spans="4:4" x14ac:dyDescent="0.2">
      <c r="D1068" s="97"/>
    </row>
    <row r="1069" spans="4:4" x14ac:dyDescent="0.2">
      <c r="D1069" s="97"/>
    </row>
    <row r="1070" spans="4:4" x14ac:dyDescent="0.2">
      <c r="D1070" s="97"/>
    </row>
    <row r="1071" spans="4:4" x14ac:dyDescent="0.2">
      <c r="D1071" s="97"/>
    </row>
    <row r="1072" spans="4:4" x14ac:dyDescent="0.2">
      <c r="D1072" s="97"/>
    </row>
    <row r="1073" spans="4:4" x14ac:dyDescent="0.2">
      <c r="D1073" s="97"/>
    </row>
    <row r="1074" spans="4:4" x14ac:dyDescent="0.2">
      <c r="D1074" s="97"/>
    </row>
    <row r="1075" spans="4:4" x14ac:dyDescent="0.2">
      <c r="D1075" s="97"/>
    </row>
    <row r="1076" spans="4:4" x14ac:dyDescent="0.2">
      <c r="D1076" s="97"/>
    </row>
  </sheetData>
  <sheetProtection algorithmName="SHA-512" hashValue="IXOqgzvx7giEO8GMcOtmyplyNZL9Yht1mpDMFA9H82FmVNCWgbyW4HFbqYrNzlucJPhjvv+YSy2I7oHorD5Apw==" saltValue="6xpckiDdaWPoMgxWBhje6Q==" spinCount="100000" sheet="1"/>
  <mergeCells count="5">
    <mergeCell ref="A1:G1"/>
    <mergeCell ref="C2:G2"/>
    <mergeCell ref="C3:G3"/>
    <mergeCell ref="C4:G4"/>
    <mergeCell ref="C27:G27"/>
  </mergeCells>
  <pageMargins left="0.39374999999999999" right="0.196527777777778" top="0.59027777777777801" bottom="0.39305555555555599" header="0.51180555555555496" footer="0.196527777777778"/>
  <pageSetup paperSize="9" scale="70" firstPageNumber="0" fitToHeight="0" orientation="portrait" r:id="rId1"/>
  <headerFooter>
    <oddFooter>&amp;L&amp;9Zpracováno programem BUILDpower S,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66"/>
    <pageSetUpPr fitToPage="1"/>
  </sheetPr>
  <dimension ref="A1:O89"/>
  <sheetViews>
    <sheetView tabSelected="1" topLeftCell="B1" zoomScaleNormal="100" zoomScalePage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16" customWidth="1"/>
    <col min="4" max="4" width="13" style="16" customWidth="1"/>
    <col min="5" max="5" width="9.7109375" style="16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" customWidth="1"/>
  </cols>
  <sheetData>
    <row r="1" spans="1:15" ht="33.75" customHeight="1" x14ac:dyDescent="0.2">
      <c r="A1" s="17" t="s">
        <v>2</v>
      </c>
      <c r="B1" s="13" t="s">
        <v>3</v>
      </c>
      <c r="C1" s="13"/>
      <c r="D1" s="13"/>
      <c r="E1" s="13"/>
      <c r="F1" s="13"/>
      <c r="G1" s="13"/>
      <c r="H1" s="13"/>
      <c r="I1" s="13"/>
      <c r="J1" s="13"/>
    </row>
    <row r="2" spans="1:15" ht="36" customHeight="1" x14ac:dyDescent="0.2">
      <c r="A2" s="18"/>
      <c r="B2" s="19" t="s">
        <v>4</v>
      </c>
      <c r="C2" s="20"/>
      <c r="D2" s="21" t="s">
        <v>5</v>
      </c>
      <c r="E2" s="12" t="s">
        <v>6</v>
      </c>
      <c r="F2" s="12"/>
      <c r="G2" s="12"/>
      <c r="H2" s="12"/>
      <c r="I2" s="12"/>
      <c r="J2" s="12"/>
      <c r="O2" s="22"/>
    </row>
    <row r="3" spans="1:15" ht="27" hidden="1" customHeight="1" x14ac:dyDescent="0.2">
      <c r="A3" s="18"/>
      <c r="B3" s="23"/>
      <c r="C3" s="20"/>
      <c r="D3" s="24"/>
      <c r="E3" s="11"/>
      <c r="F3" s="11"/>
      <c r="G3" s="11"/>
      <c r="H3" s="11"/>
      <c r="I3" s="11"/>
      <c r="J3" s="11"/>
    </row>
    <row r="4" spans="1:15" ht="23.25" customHeight="1" x14ac:dyDescent="0.2">
      <c r="A4" s="18"/>
      <c r="B4" s="25"/>
      <c r="C4" s="26"/>
      <c r="D4" s="27"/>
      <c r="E4" s="10"/>
      <c r="F4" s="10"/>
      <c r="G4" s="10"/>
      <c r="H4" s="10"/>
      <c r="I4" s="10"/>
      <c r="J4" s="10"/>
    </row>
    <row r="5" spans="1:15" ht="24" customHeight="1" x14ac:dyDescent="0.2">
      <c r="A5" s="18"/>
      <c r="B5" s="28" t="s">
        <v>7</v>
      </c>
      <c r="D5" s="9" t="s">
        <v>8</v>
      </c>
      <c r="E5" s="9"/>
      <c r="F5" s="9"/>
      <c r="G5" s="9"/>
      <c r="H5" s="29" t="s">
        <v>9</v>
      </c>
      <c r="I5" s="30" t="s">
        <v>10</v>
      </c>
      <c r="J5" s="31"/>
    </row>
    <row r="6" spans="1:15" ht="15.75" customHeight="1" x14ac:dyDescent="0.2">
      <c r="A6" s="18"/>
      <c r="B6" s="32"/>
      <c r="C6" s="33"/>
      <c r="D6" s="8" t="s">
        <v>11</v>
      </c>
      <c r="E6" s="8"/>
      <c r="F6" s="8"/>
      <c r="G6" s="8"/>
      <c r="H6" s="29" t="s">
        <v>12</v>
      </c>
      <c r="I6" s="30" t="s">
        <v>13</v>
      </c>
      <c r="J6" s="31"/>
    </row>
    <row r="7" spans="1:15" ht="15.75" customHeight="1" x14ac:dyDescent="0.2">
      <c r="A7" s="18"/>
      <c r="B7" s="34"/>
      <c r="C7" s="35"/>
      <c r="D7" s="36" t="s">
        <v>14</v>
      </c>
      <c r="E7" s="7" t="s">
        <v>15</v>
      </c>
      <c r="F7" s="7"/>
      <c r="G7" s="7"/>
      <c r="H7" s="37"/>
      <c r="I7" s="38"/>
      <c r="J7" s="39"/>
    </row>
    <row r="8" spans="1:15" ht="24" hidden="1" customHeight="1" x14ac:dyDescent="0.2">
      <c r="A8" s="18"/>
      <c r="B8" s="28" t="s">
        <v>16</v>
      </c>
      <c r="D8" s="40" t="s">
        <v>17</v>
      </c>
      <c r="H8" s="29" t="s">
        <v>9</v>
      </c>
      <c r="I8" s="30" t="s">
        <v>18</v>
      </c>
      <c r="J8" s="31"/>
    </row>
    <row r="9" spans="1:15" ht="15.75" hidden="1" customHeight="1" x14ac:dyDescent="0.2">
      <c r="A9" s="18"/>
      <c r="B9" s="18"/>
      <c r="D9" s="40" t="s">
        <v>19</v>
      </c>
      <c r="H9" s="29" t="s">
        <v>12</v>
      </c>
      <c r="I9" s="30" t="s">
        <v>20</v>
      </c>
      <c r="J9" s="31"/>
    </row>
    <row r="10" spans="1:15" ht="15.75" hidden="1" customHeight="1" x14ac:dyDescent="0.2">
      <c r="A10" s="18"/>
      <c r="B10" s="41"/>
      <c r="C10" s="35"/>
      <c r="D10" s="36" t="s">
        <v>21</v>
      </c>
      <c r="E10" s="42" t="s">
        <v>22</v>
      </c>
      <c r="F10" s="37"/>
      <c r="G10" s="43"/>
      <c r="H10" s="43"/>
      <c r="I10" s="44"/>
      <c r="J10" s="39"/>
    </row>
    <row r="11" spans="1:15" ht="24" customHeight="1" x14ac:dyDescent="0.2">
      <c r="A11" s="18"/>
      <c r="B11" s="28" t="s">
        <v>23</v>
      </c>
      <c r="D11" s="6" t="s">
        <v>17</v>
      </c>
      <c r="E11" s="6"/>
      <c r="F11" s="6"/>
      <c r="G11" s="6"/>
      <c r="H11" s="29" t="s">
        <v>9</v>
      </c>
      <c r="I11" s="45">
        <v>7289227</v>
      </c>
      <c r="J11" s="31"/>
    </row>
    <row r="12" spans="1:15" ht="15.75" customHeight="1" x14ac:dyDescent="0.2">
      <c r="A12" s="18"/>
      <c r="B12" s="32"/>
      <c r="C12" s="33"/>
      <c r="D12" s="5" t="s">
        <v>19</v>
      </c>
      <c r="E12" s="5"/>
      <c r="F12" s="5"/>
      <c r="G12" s="5"/>
      <c r="H12" s="29" t="s">
        <v>12</v>
      </c>
      <c r="I12" s="45" t="s">
        <v>20</v>
      </c>
      <c r="J12" s="31"/>
    </row>
    <row r="13" spans="1:15" ht="15.75" customHeight="1" x14ac:dyDescent="0.2">
      <c r="A13" s="18"/>
      <c r="B13" s="34"/>
      <c r="C13" s="35"/>
      <c r="D13" s="46" t="s">
        <v>24</v>
      </c>
      <c r="E13" s="4"/>
      <c r="F13" s="4"/>
      <c r="G13" s="4"/>
      <c r="H13" s="47"/>
      <c r="I13" s="38"/>
      <c r="J13" s="39"/>
    </row>
    <row r="14" spans="1:15" ht="24" customHeight="1" x14ac:dyDescent="0.2">
      <c r="A14" s="18"/>
      <c r="B14" s="48" t="s">
        <v>25</v>
      </c>
      <c r="C14" s="49"/>
      <c r="D14" s="50"/>
      <c r="E14" s="51"/>
      <c r="F14" s="52"/>
      <c r="G14" s="52"/>
      <c r="H14" s="53"/>
      <c r="I14" s="52"/>
      <c r="J14" s="54"/>
    </row>
    <row r="15" spans="1:15" ht="32.25" customHeight="1" x14ac:dyDescent="0.2">
      <c r="A15" s="18"/>
      <c r="B15" s="41" t="s">
        <v>26</v>
      </c>
      <c r="C15" s="55"/>
      <c r="D15" s="56"/>
      <c r="E15" s="3"/>
      <c r="F15" s="3"/>
      <c r="G15" s="2"/>
      <c r="H15" s="2"/>
      <c r="I15" s="1" t="s">
        <v>27</v>
      </c>
      <c r="J15" s="1"/>
    </row>
    <row r="16" spans="1:15" ht="23.25" customHeight="1" x14ac:dyDescent="0.2">
      <c r="A16" s="57" t="s">
        <v>28</v>
      </c>
      <c r="B16" s="58" t="s">
        <v>28</v>
      </c>
      <c r="C16" s="59"/>
      <c r="D16" s="60"/>
      <c r="E16" s="207"/>
      <c r="F16" s="207"/>
      <c r="G16" s="207"/>
      <c r="H16" s="207"/>
      <c r="I16" s="208">
        <f>SUMIF(F56:F85,A16,I56:I85)+SUMIF(F56:F85,"PSU",I56:I85)</f>
        <v>0</v>
      </c>
      <c r="J16" s="208"/>
    </row>
    <row r="17" spans="1:10" ht="23.25" customHeight="1" x14ac:dyDescent="0.2">
      <c r="A17" s="57" t="s">
        <v>29</v>
      </c>
      <c r="B17" s="58" t="s">
        <v>29</v>
      </c>
      <c r="C17" s="59"/>
      <c r="D17" s="60"/>
      <c r="E17" s="207"/>
      <c r="F17" s="207"/>
      <c r="G17" s="207"/>
      <c r="H17" s="207"/>
      <c r="I17" s="208">
        <f>SUMIF(F56:F85,A17,I56:I85)</f>
        <v>0</v>
      </c>
      <c r="J17" s="208"/>
    </row>
    <row r="18" spans="1:10" ht="23.25" customHeight="1" x14ac:dyDescent="0.2">
      <c r="A18" s="57" t="s">
        <v>30</v>
      </c>
      <c r="B18" s="58" t="s">
        <v>30</v>
      </c>
      <c r="C18" s="59"/>
      <c r="D18" s="60"/>
      <c r="E18" s="207"/>
      <c r="F18" s="207"/>
      <c r="G18" s="207"/>
      <c r="H18" s="207"/>
      <c r="I18" s="208">
        <f>SUMIF(F56:F85,A18,I56:I85)</f>
        <v>0</v>
      </c>
      <c r="J18" s="208"/>
    </row>
    <row r="19" spans="1:10" ht="23.25" customHeight="1" x14ac:dyDescent="0.2">
      <c r="A19" s="57" t="s">
        <v>31</v>
      </c>
      <c r="B19" s="58" t="s">
        <v>32</v>
      </c>
      <c r="C19" s="59"/>
      <c r="D19" s="60"/>
      <c r="E19" s="207"/>
      <c r="F19" s="207"/>
      <c r="G19" s="207"/>
      <c r="H19" s="207"/>
      <c r="I19" s="208">
        <f>SUMIF(F56:F85,A19,I56:I85)</f>
        <v>0</v>
      </c>
      <c r="J19" s="208"/>
    </row>
    <row r="20" spans="1:10" ht="23.25" customHeight="1" x14ac:dyDescent="0.2">
      <c r="A20" s="57" t="s">
        <v>33</v>
      </c>
      <c r="B20" s="58" t="s">
        <v>34</v>
      </c>
      <c r="C20" s="59"/>
      <c r="D20" s="60"/>
      <c r="E20" s="207"/>
      <c r="F20" s="207"/>
      <c r="G20" s="207"/>
      <c r="H20" s="207"/>
      <c r="I20" s="208">
        <f>SUMIF(F56:F85,A20,I56:I85)</f>
        <v>0</v>
      </c>
      <c r="J20" s="208"/>
    </row>
    <row r="21" spans="1:10" ht="23.25" customHeight="1" x14ac:dyDescent="0.2">
      <c r="A21" s="18"/>
      <c r="B21" s="61" t="s">
        <v>27</v>
      </c>
      <c r="C21" s="62"/>
      <c r="D21" s="63"/>
      <c r="E21" s="209"/>
      <c r="F21" s="209"/>
      <c r="G21" s="209"/>
      <c r="H21" s="209"/>
      <c r="I21" s="210">
        <f>SUM(I16:J20)</f>
        <v>0</v>
      </c>
      <c r="J21" s="210"/>
    </row>
    <row r="22" spans="1:10" ht="33" customHeight="1" x14ac:dyDescent="0.2">
      <c r="A22" s="18"/>
      <c r="B22" s="64" t="s">
        <v>35</v>
      </c>
      <c r="C22" s="59"/>
      <c r="D22" s="60"/>
      <c r="E22" s="65"/>
      <c r="F22" s="66"/>
      <c r="G22" s="67"/>
      <c r="H22" s="67"/>
      <c r="I22" s="67"/>
      <c r="J22" s="68"/>
    </row>
    <row r="23" spans="1:10" ht="23.25" customHeight="1" x14ac:dyDescent="0.2">
      <c r="A23" s="18"/>
      <c r="B23" s="58" t="s">
        <v>36</v>
      </c>
      <c r="C23" s="59"/>
      <c r="D23" s="60"/>
      <c r="E23" s="69">
        <v>15</v>
      </c>
      <c r="F23" s="66" t="s">
        <v>37</v>
      </c>
      <c r="G23" s="211">
        <f>I21</f>
        <v>0</v>
      </c>
      <c r="H23" s="211"/>
      <c r="I23" s="211"/>
      <c r="J23" s="68" t="str">
        <f t="shared" ref="J23:J28" si="0">Mena</f>
        <v>CZK</v>
      </c>
    </row>
    <row r="24" spans="1:10" ht="23.25" hidden="1" customHeight="1" x14ac:dyDescent="0.2">
      <c r="A24" s="18"/>
      <c r="B24" s="58" t="s">
        <v>38</v>
      </c>
      <c r="C24" s="59"/>
      <c r="D24" s="60"/>
      <c r="E24" s="69">
        <f>SazbaDPH1</f>
        <v>15</v>
      </c>
      <c r="F24" s="66" t="s">
        <v>37</v>
      </c>
      <c r="G24" s="212">
        <v>123933.33</v>
      </c>
      <c r="H24" s="212"/>
      <c r="I24" s="212"/>
      <c r="J24" s="68" t="str">
        <f t="shared" si="0"/>
        <v>CZK</v>
      </c>
    </row>
    <row r="25" spans="1:10" ht="23.25" customHeight="1" x14ac:dyDescent="0.2">
      <c r="A25" s="18"/>
      <c r="B25" s="58" t="s">
        <v>39</v>
      </c>
      <c r="C25" s="59"/>
      <c r="D25" s="60"/>
      <c r="E25" s="69">
        <v>21</v>
      </c>
      <c r="F25" s="66" t="s">
        <v>37</v>
      </c>
      <c r="G25" s="211">
        <v>0</v>
      </c>
      <c r="H25" s="211"/>
      <c r="I25" s="211"/>
      <c r="J25" s="68" t="str">
        <f t="shared" si="0"/>
        <v>CZK</v>
      </c>
    </row>
    <row r="26" spans="1:10" ht="23.25" hidden="1" customHeight="1" x14ac:dyDescent="0.2">
      <c r="A26" s="18"/>
      <c r="B26" s="70" t="s">
        <v>40</v>
      </c>
      <c r="C26" s="71"/>
      <c r="D26" s="56"/>
      <c r="E26" s="72">
        <f>SazbaDPH2</f>
        <v>21</v>
      </c>
      <c r="F26" s="73" t="s">
        <v>37</v>
      </c>
      <c r="G26" s="213">
        <v>20700.28</v>
      </c>
      <c r="H26" s="213"/>
      <c r="I26" s="213"/>
      <c r="J26" s="74" t="str">
        <f t="shared" si="0"/>
        <v>CZK</v>
      </c>
    </row>
    <row r="27" spans="1:10" ht="23.25" customHeight="1" x14ac:dyDescent="0.2">
      <c r="A27" s="18">
        <f>ZakladDPHSni+ZakladDPHZakl</f>
        <v>0</v>
      </c>
      <c r="B27" s="28" t="s">
        <v>41</v>
      </c>
      <c r="C27" s="75"/>
      <c r="D27" s="76"/>
      <c r="E27" s="75"/>
      <c r="F27" s="77"/>
      <c r="G27" s="214">
        <v>0</v>
      </c>
      <c r="H27" s="214"/>
      <c r="I27" s="214"/>
      <c r="J27" s="78" t="str">
        <f t="shared" si="0"/>
        <v>CZK</v>
      </c>
    </row>
    <row r="28" spans="1:10" ht="27.75" customHeight="1" x14ac:dyDescent="0.2">
      <c r="A28" s="18">
        <f>(A27-INT(A27))*100</f>
        <v>0</v>
      </c>
      <c r="B28" s="79" t="s">
        <v>42</v>
      </c>
      <c r="C28" s="80"/>
      <c r="D28" s="80"/>
      <c r="E28" s="81"/>
      <c r="F28" s="82"/>
      <c r="G28" s="215">
        <f>ZakladDPHSni*1.15</f>
        <v>0</v>
      </c>
      <c r="H28" s="215"/>
      <c r="I28" s="215"/>
      <c r="J28" s="83" t="str">
        <f t="shared" si="0"/>
        <v>CZK</v>
      </c>
    </row>
    <row r="29" spans="1:10" ht="27.75" hidden="1" customHeight="1" x14ac:dyDescent="0.2">
      <c r="A29" s="18"/>
      <c r="B29" s="79" t="s">
        <v>42</v>
      </c>
      <c r="C29" s="84"/>
      <c r="D29" s="84"/>
      <c r="E29" s="84"/>
      <c r="F29" s="85"/>
      <c r="G29" s="215">
        <f>ZakladDPHSni+DPHSni+ZakladDPHZakl+DPHZakl+Zaokrouhleni</f>
        <v>144633.60999999999</v>
      </c>
      <c r="H29" s="215"/>
      <c r="I29" s="215"/>
      <c r="J29" s="86" t="s">
        <v>43</v>
      </c>
    </row>
    <row r="30" spans="1:10" ht="12.75" customHeight="1" x14ac:dyDescent="0.2">
      <c r="A30" s="18"/>
      <c r="B30" s="18"/>
      <c r="J30" s="87"/>
    </row>
    <row r="31" spans="1:10" ht="30" customHeight="1" x14ac:dyDescent="0.2">
      <c r="A31" s="18"/>
      <c r="B31" s="18"/>
      <c r="J31" s="87"/>
    </row>
    <row r="32" spans="1:10" ht="18.75" customHeight="1" x14ac:dyDescent="0.2">
      <c r="A32" s="18"/>
      <c r="B32" s="88"/>
      <c r="C32" s="89" t="s">
        <v>44</v>
      </c>
      <c r="D32" s="90"/>
      <c r="E32" s="90"/>
      <c r="F32" s="91" t="s">
        <v>45</v>
      </c>
      <c r="G32" s="92"/>
      <c r="H32" s="93"/>
      <c r="I32" s="92"/>
      <c r="J32" s="87"/>
    </row>
    <row r="33" spans="1:10" ht="47.25" customHeight="1" x14ac:dyDescent="0.2">
      <c r="A33" s="18"/>
      <c r="B33" s="18"/>
      <c r="J33" s="87"/>
    </row>
    <row r="34" spans="1:10" s="15" customFormat="1" ht="18.75" customHeight="1" x14ac:dyDescent="0.2">
      <c r="A34" s="94"/>
      <c r="B34" s="94"/>
      <c r="C34" s="95"/>
      <c r="D34" s="216" t="s">
        <v>46</v>
      </c>
      <c r="E34" s="216"/>
      <c r="G34" s="217"/>
      <c r="H34" s="217"/>
      <c r="I34" s="217"/>
      <c r="J34" s="96"/>
    </row>
    <row r="35" spans="1:10" ht="12.75" customHeight="1" x14ac:dyDescent="0.2">
      <c r="A35" s="18"/>
      <c r="B35" s="18"/>
      <c r="D35" s="218" t="s">
        <v>47</v>
      </c>
      <c r="E35" s="218"/>
      <c r="H35" s="97" t="s">
        <v>48</v>
      </c>
      <c r="J35" s="87"/>
    </row>
    <row r="36" spans="1:10" ht="13.5" customHeight="1" x14ac:dyDescent="0.2">
      <c r="A36" s="98"/>
      <c r="B36" s="98"/>
      <c r="C36" s="99"/>
      <c r="D36" s="99"/>
      <c r="E36" s="99"/>
      <c r="F36" s="100"/>
      <c r="G36" s="100"/>
      <c r="H36" s="100"/>
      <c r="I36" s="100"/>
      <c r="J36" s="101"/>
    </row>
    <row r="37" spans="1:10" ht="27" customHeight="1" x14ac:dyDescent="0.2">
      <c r="B37" s="102" t="s">
        <v>49</v>
      </c>
      <c r="C37" s="103"/>
      <c r="D37" s="103"/>
      <c r="E37" s="103"/>
      <c r="F37" s="104"/>
      <c r="G37" s="104"/>
      <c r="H37" s="104"/>
      <c r="I37" s="104"/>
      <c r="J37" s="105"/>
    </row>
    <row r="38" spans="1:10" ht="25.5" customHeight="1" x14ac:dyDescent="0.2">
      <c r="A38" s="106" t="s">
        <v>50</v>
      </c>
      <c r="B38" s="107" t="s">
        <v>51</v>
      </c>
      <c r="C38" s="108" t="s">
        <v>52</v>
      </c>
      <c r="D38" s="108"/>
      <c r="E38" s="108"/>
      <c r="F38" s="109" t="str">
        <f>B23</f>
        <v>Základ pro sníženou DPH</v>
      </c>
      <c r="G38" s="109" t="str">
        <f>B25</f>
        <v>Základ pro základní DPH</v>
      </c>
      <c r="H38" s="110" t="s">
        <v>53</v>
      </c>
      <c r="I38" s="111" t="s">
        <v>54</v>
      </c>
      <c r="J38" s="112" t="s">
        <v>37</v>
      </c>
    </row>
    <row r="39" spans="1:10" ht="25.5" hidden="1" customHeight="1" x14ac:dyDescent="0.2">
      <c r="A39" s="106">
        <v>1</v>
      </c>
      <c r="B39" s="113" t="s">
        <v>55</v>
      </c>
      <c r="C39" s="219"/>
      <c r="D39" s="219"/>
      <c r="E39" s="219"/>
      <c r="F39" s="114">
        <f>'01 01 Pol'!AE13+'01 02 Pol'!AE147+'01 03 Pol'!AE42+'01 04 Pol'!AE45+'01 05 Pol'!AE73+'01 06 Pol'!AE41+'01 07 Pol'!AE75</f>
        <v>0</v>
      </c>
      <c r="G39" s="115">
        <f>'01 01 Pol'!AF13+'01 02 Pol'!AF147+'01 03 Pol'!AF42+'01 04 Pol'!AF45+'01 05 Pol'!AF73+'01 06 Pol'!AF41+'01 07 Pol'!AF75</f>
        <v>0</v>
      </c>
      <c r="H39" s="116"/>
      <c r="I39" s="117">
        <f>F39+G39+H39</f>
        <v>0</v>
      </c>
      <c r="J39" s="118" t="str">
        <f>IF(_xlfn.SINGLE(CenaCelkemVypocet)=0,"",I39/_xlfn.SINGLE(CenaCelkemVypocet)*100)</f>
        <v/>
      </c>
    </row>
    <row r="40" spans="1:10" ht="25.5" customHeight="1" x14ac:dyDescent="0.2">
      <c r="A40" s="106">
        <v>2</v>
      </c>
      <c r="B40" s="119"/>
      <c r="C40" s="220" t="s">
        <v>56</v>
      </c>
      <c r="D40" s="220"/>
      <c r="E40" s="220"/>
      <c r="F40" s="120"/>
      <c r="G40" s="121"/>
      <c r="H40" s="121"/>
      <c r="I40" s="122"/>
      <c r="J40" s="123"/>
    </row>
    <row r="41" spans="1:10" ht="25.5" customHeight="1" x14ac:dyDescent="0.2">
      <c r="A41" s="106">
        <v>2</v>
      </c>
      <c r="B41" s="119" t="s">
        <v>57</v>
      </c>
      <c r="C41" s="220" t="s">
        <v>58</v>
      </c>
      <c r="D41" s="220"/>
      <c r="E41" s="220"/>
      <c r="F41" s="120">
        <f>SUM(F42:F48)</f>
        <v>0</v>
      </c>
      <c r="G41" s="121">
        <v>0</v>
      </c>
      <c r="H41" s="121"/>
      <c r="I41" s="122">
        <f t="shared" ref="I41:I48" si="1">F41+G41+H41</f>
        <v>0</v>
      </c>
      <c r="J41" s="123"/>
    </row>
    <row r="42" spans="1:10" ht="25.5" customHeight="1" x14ac:dyDescent="0.2">
      <c r="A42" s="106">
        <v>3</v>
      </c>
      <c r="B42" s="124" t="s">
        <v>57</v>
      </c>
      <c r="C42" s="219" t="s">
        <v>59</v>
      </c>
      <c r="D42" s="219"/>
      <c r="E42" s="219"/>
      <c r="F42" s="125">
        <f>'01 01 Pol'!AE13</f>
        <v>0</v>
      </c>
      <c r="G42" s="116">
        <f>'01 01 Pol'!AF13</f>
        <v>0</v>
      </c>
      <c r="H42" s="116"/>
      <c r="I42" s="117">
        <f t="shared" si="1"/>
        <v>0</v>
      </c>
      <c r="J42" s="118"/>
    </row>
    <row r="43" spans="1:10" ht="25.5" customHeight="1" x14ac:dyDescent="0.2">
      <c r="A43" s="106">
        <v>3</v>
      </c>
      <c r="B43" s="124" t="s">
        <v>60</v>
      </c>
      <c r="C43" s="219" t="s">
        <v>61</v>
      </c>
      <c r="D43" s="219"/>
      <c r="E43" s="219"/>
      <c r="F43" s="125">
        <f>'01 02 Pol'!AE147</f>
        <v>0</v>
      </c>
      <c r="G43" s="116">
        <f>'01 02 Pol'!AF147</f>
        <v>0</v>
      </c>
      <c r="H43" s="116"/>
      <c r="I43" s="117">
        <f t="shared" si="1"/>
        <v>0</v>
      </c>
      <c r="J43" s="118"/>
    </row>
    <row r="44" spans="1:10" ht="25.5" customHeight="1" x14ac:dyDescent="0.2">
      <c r="A44" s="106">
        <v>3</v>
      </c>
      <c r="B44" s="124" t="s">
        <v>62</v>
      </c>
      <c r="C44" s="219" t="s">
        <v>63</v>
      </c>
      <c r="D44" s="219"/>
      <c r="E44" s="219"/>
      <c r="F44" s="125">
        <f>'01 03 Pol'!G42</f>
        <v>0</v>
      </c>
      <c r="G44" s="116">
        <v>0</v>
      </c>
      <c r="H44" s="116"/>
      <c r="I44" s="117">
        <f t="shared" si="1"/>
        <v>0</v>
      </c>
      <c r="J44" s="118"/>
    </row>
    <row r="45" spans="1:10" ht="25.5" customHeight="1" x14ac:dyDescent="0.2">
      <c r="A45" s="106">
        <v>3</v>
      </c>
      <c r="B45" s="124" t="s">
        <v>64</v>
      </c>
      <c r="C45" s="219" t="s">
        <v>65</v>
      </c>
      <c r="D45" s="219"/>
      <c r="E45" s="219"/>
      <c r="F45" s="125">
        <f>'01 04 Pol'!G45</f>
        <v>0</v>
      </c>
      <c r="G45" s="116">
        <v>0</v>
      </c>
      <c r="H45" s="116"/>
      <c r="I45" s="117">
        <f t="shared" si="1"/>
        <v>0</v>
      </c>
      <c r="J45" s="118"/>
    </row>
    <row r="46" spans="1:10" ht="25.5" customHeight="1" x14ac:dyDescent="0.2">
      <c r="A46" s="106">
        <v>3</v>
      </c>
      <c r="B46" s="124" t="s">
        <v>66</v>
      </c>
      <c r="C46" s="219" t="s">
        <v>67</v>
      </c>
      <c r="D46" s="219"/>
      <c r="E46" s="219"/>
      <c r="F46" s="125">
        <f>'01 05 Pol'!G73</f>
        <v>0</v>
      </c>
      <c r="G46" s="116">
        <v>0</v>
      </c>
      <c r="H46" s="116"/>
      <c r="I46" s="117">
        <f t="shared" si="1"/>
        <v>0</v>
      </c>
      <c r="J46" s="118"/>
    </row>
    <row r="47" spans="1:10" ht="25.5" customHeight="1" x14ac:dyDescent="0.2">
      <c r="A47" s="106">
        <v>3</v>
      </c>
      <c r="B47" s="124" t="s">
        <v>68</v>
      </c>
      <c r="C47" s="219" t="s">
        <v>69</v>
      </c>
      <c r="D47" s="219"/>
      <c r="E47" s="219"/>
      <c r="F47" s="125">
        <f>'01 06 Pol'!AE41</f>
        <v>0</v>
      </c>
      <c r="G47" s="116">
        <f>'01 06 Pol'!AF41</f>
        <v>0</v>
      </c>
      <c r="H47" s="116"/>
      <c r="I47" s="117">
        <f t="shared" si="1"/>
        <v>0</v>
      </c>
      <c r="J47" s="118"/>
    </row>
    <row r="48" spans="1:10" ht="25.5" customHeight="1" x14ac:dyDescent="0.2">
      <c r="A48" s="106">
        <v>3</v>
      </c>
      <c r="B48" s="124" t="s">
        <v>70</v>
      </c>
      <c r="C48" s="219" t="s">
        <v>71</v>
      </c>
      <c r="D48" s="219"/>
      <c r="E48" s="219"/>
      <c r="F48" s="125">
        <f>'01 07 Pol'!AE75</f>
        <v>0</v>
      </c>
      <c r="G48" s="116">
        <f>'01 07 Pol'!AF75</f>
        <v>0</v>
      </c>
      <c r="H48" s="116"/>
      <c r="I48" s="117">
        <f t="shared" si="1"/>
        <v>0</v>
      </c>
      <c r="J48" s="118"/>
    </row>
    <row r="49" spans="1:10" ht="25.5" customHeight="1" x14ac:dyDescent="0.2">
      <c r="A49" s="106"/>
      <c r="B49" s="221" t="s">
        <v>72</v>
      </c>
      <c r="C49" s="221"/>
      <c r="D49" s="221"/>
      <c r="E49" s="221"/>
      <c r="F49" s="126">
        <f>SUMIF(A39:A48,"=1",F39:F48)</f>
        <v>0</v>
      </c>
      <c r="G49" s="127">
        <f>SUMIF(A39:A48,"=1",G39:G48)</f>
        <v>0</v>
      </c>
      <c r="H49" s="127">
        <f>SUMIF(A39:A48,"=1",H39:H48)</f>
        <v>0</v>
      </c>
      <c r="I49" s="128">
        <f>SUMIF(A39:A48,"=1",I39:I48)</f>
        <v>0</v>
      </c>
      <c r="J49" s="129"/>
    </row>
    <row r="53" spans="1:10" ht="15.75" x14ac:dyDescent="0.25">
      <c r="B53" s="130" t="s">
        <v>73</v>
      </c>
    </row>
    <row r="55" spans="1:10" ht="25.5" customHeight="1" x14ac:dyDescent="0.2">
      <c r="A55" s="131"/>
      <c r="B55" s="132" t="s">
        <v>51</v>
      </c>
      <c r="C55" s="132" t="s">
        <v>52</v>
      </c>
      <c r="D55" s="133"/>
      <c r="E55" s="133"/>
      <c r="F55" s="134" t="s">
        <v>74</v>
      </c>
      <c r="G55" s="134"/>
      <c r="H55" s="134"/>
      <c r="I55" s="134" t="s">
        <v>27</v>
      </c>
      <c r="J55" s="134" t="s">
        <v>37</v>
      </c>
    </row>
    <row r="56" spans="1:10" ht="36.75" customHeight="1" x14ac:dyDescent="0.2">
      <c r="A56" s="135"/>
      <c r="B56" s="136" t="s">
        <v>75</v>
      </c>
      <c r="C56" s="222" t="s">
        <v>76</v>
      </c>
      <c r="D56" s="222"/>
      <c r="E56" s="222"/>
      <c r="F56" s="137" t="s">
        <v>28</v>
      </c>
      <c r="G56" s="138"/>
      <c r="H56" s="138"/>
      <c r="I56" s="138">
        <f>'01 02 Pol'!G8</f>
        <v>0</v>
      </c>
      <c r="J56" s="139" t="str">
        <f>IF(I86=0,"",I56/I86*100)</f>
        <v/>
      </c>
    </row>
    <row r="57" spans="1:10" ht="36.75" customHeight="1" x14ac:dyDescent="0.2">
      <c r="A57" s="135"/>
      <c r="B57" s="136" t="s">
        <v>77</v>
      </c>
      <c r="C57" s="222" t="s">
        <v>78</v>
      </c>
      <c r="D57" s="222"/>
      <c r="E57" s="222"/>
      <c r="F57" s="137" t="s">
        <v>28</v>
      </c>
      <c r="G57" s="138"/>
      <c r="H57" s="138"/>
      <c r="I57" s="138">
        <f>'01 02 Pol'!G21+'01 03 Pol'!G8+'01 04 Pol'!G8+'01 05 Pol'!G52</f>
        <v>0</v>
      </c>
      <c r="J57" s="139" t="str">
        <f>IF(I86=0,"",I57/I86*100)</f>
        <v/>
      </c>
    </row>
    <row r="58" spans="1:10" ht="36.75" customHeight="1" x14ac:dyDescent="0.2">
      <c r="A58" s="135"/>
      <c r="B58" s="136" t="s">
        <v>79</v>
      </c>
      <c r="C58" s="222" t="s">
        <v>80</v>
      </c>
      <c r="D58" s="222"/>
      <c r="E58" s="222"/>
      <c r="F58" s="137" t="s">
        <v>28</v>
      </c>
      <c r="G58" s="138"/>
      <c r="H58" s="138"/>
      <c r="I58" s="138">
        <f>'01 02 Pol'!G30</f>
        <v>0</v>
      </c>
      <c r="J58" s="139" t="str">
        <f>IF(I86=0,"",I58/I86*100)</f>
        <v/>
      </c>
    </row>
    <row r="59" spans="1:10" ht="36.75" customHeight="1" x14ac:dyDescent="0.2">
      <c r="A59" s="135"/>
      <c r="B59" s="136" t="s">
        <v>81</v>
      </c>
      <c r="C59" s="222" t="s">
        <v>82</v>
      </c>
      <c r="D59" s="222"/>
      <c r="E59" s="222"/>
      <c r="F59" s="137" t="s">
        <v>28</v>
      </c>
      <c r="G59" s="138"/>
      <c r="H59" s="138"/>
      <c r="I59" s="138">
        <f>'01 02 Pol'!G36</f>
        <v>0</v>
      </c>
      <c r="J59" s="139" t="str">
        <f>IF(I86=0,"",I59/I86*100)</f>
        <v/>
      </c>
    </row>
    <row r="60" spans="1:10" ht="36.75" customHeight="1" x14ac:dyDescent="0.2">
      <c r="A60" s="135"/>
      <c r="B60" s="136" t="s">
        <v>83</v>
      </c>
      <c r="C60" s="222" t="s">
        <v>84</v>
      </c>
      <c r="D60" s="222"/>
      <c r="E60" s="222"/>
      <c r="F60" s="137" t="s">
        <v>28</v>
      </c>
      <c r="G60" s="138"/>
      <c r="H60" s="138"/>
      <c r="I60" s="138">
        <f>'01 02 Pol'!G38</f>
        <v>0</v>
      </c>
      <c r="J60" s="139" t="str">
        <f>IF(I86=0,"",I60/I86*100)</f>
        <v/>
      </c>
    </row>
    <row r="61" spans="1:10" ht="36.75" customHeight="1" x14ac:dyDescent="0.2">
      <c r="A61" s="135"/>
      <c r="B61" s="136" t="s">
        <v>85</v>
      </c>
      <c r="C61" s="222" t="s">
        <v>86</v>
      </c>
      <c r="D61" s="222"/>
      <c r="E61" s="222"/>
      <c r="F61" s="137" t="s">
        <v>28</v>
      </c>
      <c r="G61" s="138"/>
      <c r="H61" s="138"/>
      <c r="I61" s="138">
        <f>'01 02 Pol'!G40+'01 03 Pol'!G24+'01 04 Pol'!G14+'01 05 Pol'!G8+'01 05 Pol'!G58</f>
        <v>0</v>
      </c>
      <c r="J61" s="139" t="str">
        <f>IF(I86=0,"",I61/I86*100)</f>
        <v/>
      </c>
    </row>
    <row r="62" spans="1:10" ht="36.75" customHeight="1" x14ac:dyDescent="0.2">
      <c r="A62" s="135"/>
      <c r="B62" s="136" t="s">
        <v>87</v>
      </c>
      <c r="C62" s="222" t="s">
        <v>88</v>
      </c>
      <c r="D62" s="222"/>
      <c r="E62" s="222"/>
      <c r="F62" s="137" t="s">
        <v>28</v>
      </c>
      <c r="G62" s="138"/>
      <c r="H62" s="138"/>
      <c r="I62" s="138">
        <f>'01 02 Pol'!G60+'01 03 Pol'!G29</f>
        <v>0</v>
      </c>
      <c r="J62" s="139" t="str">
        <f>IF(I86=0,"",I62/I86*100)</f>
        <v/>
      </c>
    </row>
    <row r="63" spans="1:10" ht="36.75" customHeight="1" x14ac:dyDescent="0.2">
      <c r="A63" s="135"/>
      <c r="B63" s="136" t="s">
        <v>89</v>
      </c>
      <c r="C63" s="222" t="s">
        <v>90</v>
      </c>
      <c r="D63" s="222"/>
      <c r="E63" s="222"/>
      <c r="F63" s="137" t="s">
        <v>28</v>
      </c>
      <c r="G63" s="138"/>
      <c r="H63" s="138"/>
      <c r="I63" s="138">
        <f>'01 07 Pol'!G8</f>
        <v>0</v>
      </c>
      <c r="J63" s="139" t="str">
        <f>IF(I86=0,"",I63/I86*100)</f>
        <v/>
      </c>
    </row>
    <row r="64" spans="1:10" ht="36.75" customHeight="1" x14ac:dyDescent="0.2">
      <c r="A64" s="135"/>
      <c r="B64" s="136" t="s">
        <v>91</v>
      </c>
      <c r="C64" s="222" t="s">
        <v>92</v>
      </c>
      <c r="D64" s="222"/>
      <c r="E64" s="222"/>
      <c r="F64" s="137" t="s">
        <v>29</v>
      </c>
      <c r="G64" s="138"/>
      <c r="H64" s="138"/>
      <c r="I64" s="138">
        <f>'01 04 Pol'!G16</f>
        <v>0</v>
      </c>
      <c r="J64" s="139" t="str">
        <f>IF(I86=0,"",I64/I86*100)</f>
        <v/>
      </c>
    </row>
    <row r="65" spans="1:10" ht="36.75" customHeight="1" x14ac:dyDescent="0.2">
      <c r="A65" s="135"/>
      <c r="B65" s="136" t="s">
        <v>93</v>
      </c>
      <c r="C65" s="222" t="s">
        <v>94</v>
      </c>
      <c r="D65" s="222"/>
      <c r="E65" s="222"/>
      <c r="F65" s="137" t="s">
        <v>29</v>
      </c>
      <c r="G65" s="138"/>
      <c r="H65" s="138"/>
      <c r="I65" s="138">
        <f>'01 03 Pol'!G14</f>
        <v>0</v>
      </c>
      <c r="J65" s="139" t="str">
        <f>IF(I86=0,"",I65/I86*100)</f>
        <v/>
      </c>
    </row>
    <row r="66" spans="1:10" ht="36.75" customHeight="1" x14ac:dyDescent="0.2">
      <c r="A66" s="135"/>
      <c r="B66" s="136" t="s">
        <v>95</v>
      </c>
      <c r="C66" s="222" t="s">
        <v>96</v>
      </c>
      <c r="D66" s="222"/>
      <c r="E66" s="222"/>
      <c r="F66" s="137" t="s">
        <v>29</v>
      </c>
      <c r="G66" s="138"/>
      <c r="H66" s="138"/>
      <c r="I66" s="138">
        <f>'01 05 Pol'!G14</f>
        <v>0</v>
      </c>
      <c r="J66" s="139" t="str">
        <f>IF(I86=0,"",I66/I86*100)</f>
        <v/>
      </c>
    </row>
    <row r="67" spans="1:10" ht="36.75" customHeight="1" x14ac:dyDescent="0.2">
      <c r="A67" s="135"/>
      <c r="B67" s="136" t="s">
        <v>97</v>
      </c>
      <c r="C67" s="222" t="s">
        <v>69</v>
      </c>
      <c r="D67" s="222"/>
      <c r="E67" s="222"/>
      <c r="F67" s="137" t="s">
        <v>29</v>
      </c>
      <c r="G67" s="138"/>
      <c r="H67" s="138"/>
      <c r="I67" s="138">
        <f>'01 06 Pol'!G8</f>
        <v>0</v>
      </c>
      <c r="J67" s="139" t="str">
        <f>IF(I86=0,"",I67/I86*100)</f>
        <v/>
      </c>
    </row>
    <row r="68" spans="1:10" ht="36.75" customHeight="1" x14ac:dyDescent="0.2">
      <c r="A68" s="135"/>
      <c r="B68" s="136" t="s">
        <v>98</v>
      </c>
      <c r="C68" s="222" t="s">
        <v>99</v>
      </c>
      <c r="D68" s="222"/>
      <c r="E68" s="222"/>
      <c r="F68" s="137" t="s">
        <v>29</v>
      </c>
      <c r="G68" s="138"/>
      <c r="H68" s="138"/>
      <c r="I68" s="138">
        <f>'01 05 Pol'!G16</f>
        <v>0</v>
      </c>
      <c r="J68" s="139" t="str">
        <f>IF(I86=0,"",I68/I86*100)</f>
        <v/>
      </c>
    </row>
    <row r="69" spans="1:10" ht="36.75" customHeight="1" x14ac:dyDescent="0.2">
      <c r="A69" s="135"/>
      <c r="B69" s="136" t="s">
        <v>100</v>
      </c>
      <c r="C69" s="222" t="s">
        <v>101</v>
      </c>
      <c r="D69" s="222"/>
      <c r="E69" s="222"/>
      <c r="F69" s="137" t="s">
        <v>29</v>
      </c>
      <c r="G69" s="138"/>
      <c r="H69" s="138"/>
      <c r="I69" s="138">
        <f>'01 05 Pol'!G21</f>
        <v>0</v>
      </c>
      <c r="J69" s="139" t="str">
        <f>IF(I86=0,"",I69/I86*100)</f>
        <v/>
      </c>
    </row>
    <row r="70" spans="1:10" ht="36.75" customHeight="1" x14ac:dyDescent="0.2">
      <c r="A70" s="135"/>
      <c r="B70" s="136" t="s">
        <v>102</v>
      </c>
      <c r="C70" s="222" t="s">
        <v>103</v>
      </c>
      <c r="D70" s="222"/>
      <c r="E70" s="222"/>
      <c r="F70" s="137" t="s">
        <v>29</v>
      </c>
      <c r="G70" s="138"/>
      <c r="H70" s="138"/>
      <c r="I70" s="138">
        <f>'01 05 Pol'!G31+'01 05 Pol'!G43</f>
        <v>0</v>
      </c>
      <c r="J70" s="139" t="str">
        <f>IF(I86=0,"",I70/I86*100)</f>
        <v/>
      </c>
    </row>
    <row r="71" spans="1:10" ht="36.75" customHeight="1" x14ac:dyDescent="0.2">
      <c r="A71" s="135"/>
      <c r="B71" s="136" t="s">
        <v>104</v>
      </c>
      <c r="C71" s="222" t="s">
        <v>105</v>
      </c>
      <c r="D71" s="222"/>
      <c r="E71" s="222"/>
      <c r="F71" s="137" t="s">
        <v>29</v>
      </c>
      <c r="G71" s="138"/>
      <c r="H71" s="138"/>
      <c r="I71" s="138">
        <f>'01 05 Pol'!G33+'01 05 Pol'!G46+'01 05 Pol'!G66</f>
        <v>0</v>
      </c>
      <c r="J71" s="139" t="str">
        <f>IF(I86=0,"",I71/I86*100)</f>
        <v/>
      </c>
    </row>
    <row r="72" spans="1:10" ht="36.75" customHeight="1" x14ac:dyDescent="0.2">
      <c r="A72" s="135"/>
      <c r="B72" s="136" t="s">
        <v>106</v>
      </c>
      <c r="C72" s="222" t="s">
        <v>107</v>
      </c>
      <c r="D72" s="222"/>
      <c r="E72" s="222"/>
      <c r="F72" s="137" t="s">
        <v>29</v>
      </c>
      <c r="G72" s="138"/>
      <c r="H72" s="138"/>
      <c r="I72" s="138">
        <f>'01 02 Pol'!G62</f>
        <v>0</v>
      </c>
      <c r="J72" s="139" t="str">
        <f>IF(I86=0,"",I72/I86*100)</f>
        <v/>
      </c>
    </row>
    <row r="73" spans="1:10" ht="36.75" customHeight="1" x14ac:dyDescent="0.2">
      <c r="A73" s="135"/>
      <c r="B73" s="136" t="s">
        <v>108</v>
      </c>
      <c r="C73" s="222" t="s">
        <v>109</v>
      </c>
      <c r="D73" s="222"/>
      <c r="E73" s="222"/>
      <c r="F73" s="137" t="s">
        <v>29</v>
      </c>
      <c r="G73" s="138"/>
      <c r="H73" s="138"/>
      <c r="I73" s="138">
        <f>'01 02 Pol'!G66</f>
        <v>0</v>
      </c>
      <c r="J73" s="139" t="str">
        <f>IF(I86=0,"",I73/I86*100)</f>
        <v/>
      </c>
    </row>
    <row r="74" spans="1:10" ht="36.75" customHeight="1" x14ac:dyDescent="0.2">
      <c r="A74" s="135"/>
      <c r="B74" s="136" t="s">
        <v>110</v>
      </c>
      <c r="C74" s="222" t="s">
        <v>111</v>
      </c>
      <c r="D74" s="222"/>
      <c r="E74" s="222"/>
      <c r="F74" s="137" t="s">
        <v>29</v>
      </c>
      <c r="G74" s="138"/>
      <c r="H74" s="138"/>
      <c r="I74" s="138">
        <f>'01 02 Pol'!G84</f>
        <v>0</v>
      </c>
      <c r="J74" s="139" t="str">
        <f>IF(I86=0,"",I74/I86*100)</f>
        <v/>
      </c>
    </row>
    <row r="75" spans="1:10" ht="36.75" customHeight="1" x14ac:dyDescent="0.2">
      <c r="A75" s="135"/>
      <c r="B75" s="136" t="s">
        <v>112</v>
      </c>
      <c r="C75" s="222" t="s">
        <v>113</v>
      </c>
      <c r="D75" s="222"/>
      <c r="E75" s="222"/>
      <c r="F75" s="137" t="s">
        <v>29</v>
      </c>
      <c r="G75" s="138"/>
      <c r="H75" s="138"/>
      <c r="I75" s="138">
        <f>'01 02 Pol'!G93</f>
        <v>0</v>
      </c>
      <c r="J75" s="139" t="str">
        <f>IF(I86=0,"",I75/I86*100)</f>
        <v/>
      </c>
    </row>
    <row r="76" spans="1:10" ht="36.75" customHeight="1" x14ac:dyDescent="0.2">
      <c r="A76" s="135"/>
      <c r="B76" s="136" t="s">
        <v>114</v>
      </c>
      <c r="C76" s="222" t="s">
        <v>115</v>
      </c>
      <c r="D76" s="222"/>
      <c r="E76" s="222"/>
      <c r="F76" s="137" t="s">
        <v>29</v>
      </c>
      <c r="G76" s="138"/>
      <c r="H76" s="138"/>
      <c r="I76" s="138">
        <f>'01 02 Pol'!G109</f>
        <v>0</v>
      </c>
      <c r="J76" s="139" t="str">
        <f>IF(I86=0,"",I76/I86*100)</f>
        <v/>
      </c>
    </row>
    <row r="77" spans="1:10" ht="36.75" customHeight="1" x14ac:dyDescent="0.2">
      <c r="A77" s="135"/>
      <c r="B77" s="136" t="s">
        <v>116</v>
      </c>
      <c r="C77" s="222" t="s">
        <v>117</v>
      </c>
      <c r="D77" s="222"/>
      <c r="E77" s="222"/>
      <c r="F77" s="137" t="s">
        <v>29</v>
      </c>
      <c r="G77" s="138"/>
      <c r="H77" s="138"/>
      <c r="I77" s="138">
        <f>'01 02 Pol'!G123</f>
        <v>0</v>
      </c>
      <c r="J77" s="139" t="str">
        <f>IF(I86=0,"",I77/I86*100)</f>
        <v/>
      </c>
    </row>
    <row r="78" spans="1:10" ht="36.75" customHeight="1" x14ac:dyDescent="0.2">
      <c r="A78" s="135"/>
      <c r="B78" s="136" t="s">
        <v>118</v>
      </c>
      <c r="C78" s="222" t="s">
        <v>119</v>
      </c>
      <c r="D78" s="222"/>
      <c r="E78" s="222"/>
      <c r="F78" s="137" t="s">
        <v>29</v>
      </c>
      <c r="G78" s="138"/>
      <c r="H78" s="138"/>
      <c r="I78" s="138">
        <f>'01 02 Pol'!G131</f>
        <v>0</v>
      </c>
      <c r="J78" s="139" t="str">
        <f>IF(I86=0,"",I78/I86*100)</f>
        <v/>
      </c>
    </row>
    <row r="79" spans="1:10" ht="36.75" customHeight="1" x14ac:dyDescent="0.2">
      <c r="A79" s="135"/>
      <c r="B79" s="136" t="s">
        <v>120</v>
      </c>
      <c r="C79" s="222" t="s">
        <v>121</v>
      </c>
      <c r="D79" s="222"/>
      <c r="E79" s="222"/>
      <c r="F79" s="137" t="s">
        <v>30</v>
      </c>
      <c r="G79" s="138"/>
      <c r="H79" s="138"/>
      <c r="I79" s="138">
        <f>'01 07 Pol'!G12+'01 07 Pol'!G35</f>
        <v>0</v>
      </c>
      <c r="J79" s="139" t="str">
        <f>IF(I86=0,"",I79/I86*100)</f>
        <v/>
      </c>
    </row>
    <row r="80" spans="1:10" ht="36.75" customHeight="1" x14ac:dyDescent="0.2">
      <c r="A80" s="135"/>
      <c r="B80" s="136" t="s">
        <v>122</v>
      </c>
      <c r="C80" s="222" t="s">
        <v>123</v>
      </c>
      <c r="D80" s="222"/>
      <c r="E80" s="222"/>
      <c r="F80" s="137" t="s">
        <v>30</v>
      </c>
      <c r="G80" s="138"/>
      <c r="H80" s="138"/>
      <c r="I80" s="138">
        <f>'01 07 Pol'!G43</f>
        <v>0</v>
      </c>
      <c r="J80" s="139" t="str">
        <f>IF(I86=0,"",I80/I86*100)</f>
        <v/>
      </c>
    </row>
    <row r="81" spans="1:10" ht="36.75" customHeight="1" x14ac:dyDescent="0.2">
      <c r="A81" s="135"/>
      <c r="B81" s="136" t="s">
        <v>124</v>
      </c>
      <c r="C81" s="222" t="s">
        <v>125</v>
      </c>
      <c r="D81" s="222"/>
      <c r="E81" s="222"/>
      <c r="F81" s="137" t="s">
        <v>30</v>
      </c>
      <c r="G81" s="138"/>
      <c r="H81" s="138"/>
      <c r="I81" s="138">
        <f>'01 07 Pol'!G10+'01 07 Pol'!G33+'01 07 Pol'!G45</f>
        <v>0</v>
      </c>
      <c r="J81" s="139" t="str">
        <f>IF(I86=0,"",I81/I86*100)</f>
        <v/>
      </c>
    </row>
    <row r="82" spans="1:10" ht="36.75" customHeight="1" x14ac:dyDescent="0.2">
      <c r="A82" s="135"/>
      <c r="B82" s="136" t="s">
        <v>126</v>
      </c>
      <c r="C82" s="222" t="s">
        <v>127</v>
      </c>
      <c r="D82" s="222"/>
      <c r="E82" s="222"/>
      <c r="F82" s="137" t="s">
        <v>30</v>
      </c>
      <c r="G82" s="138"/>
      <c r="H82" s="138"/>
      <c r="I82" s="138">
        <f>'01 07 Pol'!G68</f>
        <v>0</v>
      </c>
      <c r="J82" s="139" t="str">
        <f>IF(I86=0,"",I82/I86*100)</f>
        <v/>
      </c>
    </row>
    <row r="83" spans="1:10" ht="36.75" customHeight="1" x14ac:dyDescent="0.2">
      <c r="A83" s="135"/>
      <c r="B83" s="136" t="s">
        <v>128</v>
      </c>
      <c r="C83" s="222" t="s">
        <v>129</v>
      </c>
      <c r="D83" s="222"/>
      <c r="E83" s="222"/>
      <c r="F83" s="137" t="s">
        <v>30</v>
      </c>
      <c r="G83" s="138"/>
      <c r="H83" s="138"/>
      <c r="I83" s="138">
        <f>'01 07 Pol'!G70</f>
        <v>0</v>
      </c>
      <c r="J83" s="139" t="str">
        <f>IF(I86=0,"",I83/I86*100)</f>
        <v/>
      </c>
    </row>
    <row r="84" spans="1:10" ht="36.75" customHeight="1" x14ac:dyDescent="0.2">
      <c r="A84" s="135"/>
      <c r="B84" s="136" t="s">
        <v>130</v>
      </c>
      <c r="C84" s="222" t="s">
        <v>131</v>
      </c>
      <c r="D84" s="222"/>
      <c r="E84" s="222"/>
      <c r="F84" s="137" t="s">
        <v>132</v>
      </c>
      <c r="G84" s="138"/>
      <c r="H84" s="138"/>
      <c r="I84" s="138">
        <f>'01 02 Pol'!G136+'01 03 Pol'!G32+'01 04 Pol'!G35+'01 05 Pol'!G48+'01 05 Pol'!G60</f>
        <v>0</v>
      </c>
      <c r="J84" s="139" t="str">
        <f>IF(I86=0,"",I84/I86*100)</f>
        <v/>
      </c>
    </row>
    <row r="85" spans="1:10" ht="36.75" customHeight="1" x14ac:dyDescent="0.2">
      <c r="A85" s="135"/>
      <c r="B85" s="136" t="s">
        <v>33</v>
      </c>
      <c r="C85" s="222" t="s">
        <v>34</v>
      </c>
      <c r="D85" s="222"/>
      <c r="E85" s="222"/>
      <c r="F85" s="137" t="s">
        <v>33</v>
      </c>
      <c r="G85" s="138"/>
      <c r="H85" s="138"/>
      <c r="I85" s="138">
        <f>'01 01 Pol'!G8+'01 07 Pol'!G72</f>
        <v>0</v>
      </c>
      <c r="J85" s="139" t="str">
        <f>IF(I86=0,"",I85/I86*100)</f>
        <v/>
      </c>
    </row>
    <row r="86" spans="1:10" ht="25.5" customHeight="1" x14ac:dyDescent="0.2">
      <c r="A86" s="140"/>
      <c r="B86" s="141" t="s">
        <v>54</v>
      </c>
      <c r="C86" s="142"/>
      <c r="D86" s="143"/>
      <c r="E86" s="143"/>
      <c r="F86" s="144"/>
      <c r="G86" s="145"/>
      <c r="H86" s="145"/>
      <c r="I86" s="145">
        <f>SUM(I56:I85)</f>
        <v>0</v>
      </c>
      <c r="J86" s="146">
        <f>SUM(J56:J85)</f>
        <v>0</v>
      </c>
    </row>
    <row r="87" spans="1:10" x14ac:dyDescent="0.2">
      <c r="F87" s="147"/>
      <c r="G87" s="147"/>
      <c r="H87" s="147"/>
      <c r="I87" s="147"/>
      <c r="J87" s="148"/>
    </row>
    <row r="88" spans="1:10" x14ac:dyDescent="0.2">
      <c r="F88" s="147"/>
      <c r="G88" s="147"/>
      <c r="H88" s="147"/>
      <c r="I88" s="147"/>
      <c r="J88" s="148"/>
    </row>
    <row r="89" spans="1:10" x14ac:dyDescent="0.2">
      <c r="F89" s="147"/>
      <c r="G89" s="147"/>
      <c r="H89" s="147"/>
      <c r="I89" s="147"/>
      <c r="J89" s="148"/>
    </row>
  </sheetData>
  <mergeCells count="82">
    <mergeCell ref="C82:E82"/>
    <mergeCell ref="C83:E83"/>
    <mergeCell ref="C84:E84"/>
    <mergeCell ref="C85:E85"/>
    <mergeCell ref="C77:E77"/>
    <mergeCell ref="C78:E78"/>
    <mergeCell ref="C79:E79"/>
    <mergeCell ref="C80:E80"/>
    <mergeCell ref="C81:E81"/>
    <mergeCell ref="C72:E72"/>
    <mergeCell ref="C73:E73"/>
    <mergeCell ref="C74:E74"/>
    <mergeCell ref="C75:E75"/>
    <mergeCell ref="C76:E76"/>
    <mergeCell ref="C67:E67"/>
    <mergeCell ref="C68:E68"/>
    <mergeCell ref="C69:E69"/>
    <mergeCell ref="C70:E70"/>
    <mergeCell ref="C71:E71"/>
    <mergeCell ref="C62:E62"/>
    <mergeCell ref="C63:E63"/>
    <mergeCell ref="C64:E64"/>
    <mergeCell ref="C65:E65"/>
    <mergeCell ref="C66:E66"/>
    <mergeCell ref="C57:E57"/>
    <mergeCell ref="C58:E58"/>
    <mergeCell ref="C59:E59"/>
    <mergeCell ref="C60:E60"/>
    <mergeCell ref="C61:E61"/>
    <mergeCell ref="C46:E46"/>
    <mergeCell ref="C47:E47"/>
    <mergeCell ref="C48:E48"/>
    <mergeCell ref="B49:E49"/>
    <mergeCell ref="C56:E56"/>
    <mergeCell ref="C41:E41"/>
    <mergeCell ref="C42:E42"/>
    <mergeCell ref="C43:E43"/>
    <mergeCell ref="C44:E44"/>
    <mergeCell ref="C45:E45"/>
    <mergeCell ref="D34:E34"/>
    <mergeCell ref="G34:I34"/>
    <mergeCell ref="D35:E35"/>
    <mergeCell ref="C39:E39"/>
    <mergeCell ref="C40:E40"/>
    <mergeCell ref="G25:I25"/>
    <mergeCell ref="G26:I26"/>
    <mergeCell ref="G27:I27"/>
    <mergeCell ref="G28:I28"/>
    <mergeCell ref="G29:I29"/>
    <mergeCell ref="E21:F21"/>
    <mergeCell ref="G21:H21"/>
    <mergeCell ref="I21:J21"/>
    <mergeCell ref="G23:I23"/>
    <mergeCell ref="G24:I24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6:G6"/>
    <mergeCell ref="E7:G7"/>
    <mergeCell ref="D11:G11"/>
    <mergeCell ref="D12:G12"/>
    <mergeCell ref="E13:G13"/>
    <mergeCell ref="B1:J1"/>
    <mergeCell ref="E2:J2"/>
    <mergeCell ref="E3:J3"/>
    <mergeCell ref="E4:J4"/>
    <mergeCell ref="D5:G5"/>
  </mergeCells>
  <pageMargins left="0.39374999999999999" right="0.196527777777778" top="0.59027777777777801" bottom="0.39305555555555599" header="0.51180555555555496" footer="0.196527777777778"/>
  <pageSetup paperSize="9" firstPageNumber="0" fitToHeight="0" orientation="portrait" horizontalDpi="300" verticalDpi="300" r:id="rId1"/>
  <headerFooter>
    <oddFooter>&amp;L&amp;9Zpracováno programem BUILDpower S,  © RTS, a.s.&amp;R&amp;9Stránka &amp;P z &amp;N</oddFooter>
  </headerFooter>
  <rowBreaks count="2" manualBreakCount="2">
    <brk id="36" max="16383" man="1"/>
    <brk id="50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5"/>
  <sheetViews>
    <sheetView zoomScaleNormal="100"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149" customWidth="1"/>
    <col min="2" max="2" width="14.42578125" style="149" customWidth="1"/>
    <col min="3" max="3" width="38.28515625" style="150" customWidth="1"/>
    <col min="4" max="4" width="4.5703125" style="149" customWidth="1"/>
    <col min="5" max="5" width="10.5703125" style="149" customWidth="1"/>
    <col min="6" max="6" width="9.85546875" style="149" customWidth="1"/>
    <col min="7" max="7" width="12.7109375" style="149" customWidth="1"/>
    <col min="8" max="1025" width="9.140625" style="149"/>
  </cols>
  <sheetData>
    <row r="1" spans="1:7" ht="15.75" x14ac:dyDescent="0.2">
      <c r="A1" s="223" t="s">
        <v>133</v>
      </c>
      <c r="B1" s="223"/>
      <c r="C1" s="223"/>
      <c r="D1" s="223"/>
      <c r="E1" s="223"/>
      <c r="F1" s="223"/>
      <c r="G1" s="223"/>
    </row>
    <row r="2" spans="1:7" ht="24.95" customHeight="1" x14ac:dyDescent="0.2">
      <c r="A2" s="151" t="s">
        <v>134</v>
      </c>
      <c r="B2" s="152"/>
      <c r="C2" s="224"/>
      <c r="D2" s="224"/>
      <c r="E2" s="224"/>
      <c r="F2" s="224"/>
      <c r="G2" s="224"/>
    </row>
    <row r="3" spans="1:7" ht="24.95" customHeight="1" x14ac:dyDescent="0.2">
      <c r="A3" s="151" t="s">
        <v>135</v>
      </c>
      <c r="B3" s="152"/>
      <c r="C3" s="224"/>
      <c r="D3" s="224"/>
      <c r="E3" s="224"/>
      <c r="F3" s="224"/>
      <c r="G3" s="224"/>
    </row>
    <row r="4" spans="1:7" ht="24.95" customHeight="1" x14ac:dyDescent="0.2">
      <c r="A4" s="151" t="s">
        <v>136</v>
      </c>
      <c r="B4" s="152"/>
      <c r="C4" s="224"/>
      <c r="D4" s="224"/>
      <c r="E4" s="224"/>
      <c r="F4" s="224"/>
      <c r="G4" s="224"/>
    </row>
    <row r="5" spans="1:7" x14ac:dyDescent="0.2">
      <c r="B5" s="153"/>
      <c r="C5" s="154"/>
      <c r="D5" s="155"/>
    </row>
  </sheetData>
  <sheetProtection algorithmName="SHA-512" hashValue="3upS1rOxvvfD0Si0Q6Uy2y7lY9r0AkSrMDgQH0sHt1S6cMLRudQWd8QSJECLXGFurIWeTlTiwIvyPQF7/5PuSg==" saltValue="B49uFFcnXgAzhrp5SJkDDw==" spinCount="100000" sheet="1"/>
  <mergeCells count="4">
    <mergeCell ref="A1:G1"/>
    <mergeCell ref="C2:G2"/>
    <mergeCell ref="C3:G3"/>
    <mergeCell ref="C4:G4"/>
  </mergeCells>
  <pageMargins left="0.59027777777777801" right="0.39374999999999999" top="0.59027777777777801" bottom="0.98402777777777795" header="0.51180555555555496" footer="0.51180555555555496"/>
  <pageSetup paperSize="9" firstPageNumber="0" orientation="portrait" horizontalDpi="300" verticalDpi="300"/>
  <headerFooter>
    <oddFooter>&amp;L&amp;9Zpracováno programem 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H1014"/>
  <sheetViews>
    <sheetView tabSelected="1" zoomScaleNormal="100" workbookViewId="0">
      <pane ySplit="7" topLeftCell="A8" activePane="bottomLeft" state="frozen"/>
      <selection activeCell="D11" sqref="D11:G11"/>
      <selection pane="bottomLeft" activeCell="D11" sqref="D11:G11"/>
    </sheetView>
  </sheetViews>
  <sheetFormatPr defaultColWidth="8.7109375" defaultRowHeight="12.75" outlineLevelRow="1" x14ac:dyDescent="0.2"/>
  <cols>
    <col min="1" max="1" width="3.42578125" customWidth="1"/>
    <col min="2" max="2" width="12.7109375" style="156" customWidth="1"/>
    <col min="3" max="3" width="63.28515625" style="15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11.5703125" hidden="1" customWidth="1"/>
    <col min="18" max="18" width="6.85546875" customWidth="1"/>
    <col min="20" max="20" width="8.42578125" customWidth="1"/>
    <col min="21" max="24" width="11.5703125" hidden="1" customWidth="1"/>
    <col min="29" max="29" width="11.5703125" hidden="1" customWidth="1"/>
    <col min="31" max="41" width="11.5703125" hidden="1" customWidth="1"/>
  </cols>
  <sheetData>
    <row r="1" spans="1:60" ht="15.75" customHeight="1" x14ac:dyDescent="0.25">
      <c r="A1" s="225" t="s">
        <v>137</v>
      </c>
      <c r="B1" s="225"/>
      <c r="C1" s="225"/>
      <c r="D1" s="225"/>
      <c r="E1" s="225"/>
      <c r="F1" s="225"/>
      <c r="G1" s="225"/>
      <c r="AG1" t="s">
        <v>138</v>
      </c>
    </row>
    <row r="2" spans="1:60" ht="25.15" customHeight="1" x14ac:dyDescent="0.2">
      <c r="A2" s="157" t="s">
        <v>134</v>
      </c>
      <c r="B2" s="152" t="s">
        <v>5</v>
      </c>
      <c r="C2" s="226" t="s">
        <v>58</v>
      </c>
      <c r="D2" s="226"/>
      <c r="E2" s="226"/>
      <c r="F2" s="226"/>
      <c r="G2" s="226"/>
      <c r="AG2" t="s">
        <v>139</v>
      </c>
    </row>
    <row r="3" spans="1:60" ht="25.15" customHeight="1" x14ac:dyDescent="0.2">
      <c r="A3" s="157" t="s">
        <v>135</v>
      </c>
      <c r="B3" s="152" t="s">
        <v>57</v>
      </c>
      <c r="C3" s="226" t="s">
        <v>58</v>
      </c>
      <c r="D3" s="226"/>
      <c r="E3" s="226"/>
      <c r="F3" s="226"/>
      <c r="G3" s="226"/>
      <c r="AC3" s="156" t="s">
        <v>139</v>
      </c>
      <c r="AG3" t="s">
        <v>140</v>
      </c>
    </row>
    <row r="4" spans="1:60" ht="25.15" customHeight="1" x14ac:dyDescent="0.2">
      <c r="A4" s="158" t="s">
        <v>136</v>
      </c>
      <c r="B4" s="159" t="s">
        <v>57</v>
      </c>
      <c r="C4" s="227" t="s">
        <v>59</v>
      </c>
      <c r="D4" s="227"/>
      <c r="E4" s="227"/>
      <c r="F4" s="227"/>
      <c r="G4" s="227"/>
      <c r="AG4" t="s">
        <v>141</v>
      </c>
    </row>
    <row r="5" spans="1:60" x14ac:dyDescent="0.2">
      <c r="D5" s="97"/>
    </row>
    <row r="6" spans="1:60" ht="38.25" x14ac:dyDescent="0.2">
      <c r="A6" s="160" t="s">
        <v>142</v>
      </c>
      <c r="B6" s="161" t="s">
        <v>143</v>
      </c>
      <c r="C6" s="161" t="s">
        <v>144</v>
      </c>
      <c r="D6" s="162" t="s">
        <v>145</v>
      </c>
      <c r="E6" s="160" t="s">
        <v>146</v>
      </c>
      <c r="F6" s="163" t="s">
        <v>147</v>
      </c>
      <c r="G6" s="160" t="s">
        <v>27</v>
      </c>
      <c r="H6" s="164" t="s">
        <v>148</v>
      </c>
      <c r="I6" s="164" t="s">
        <v>149</v>
      </c>
      <c r="J6" s="164" t="s">
        <v>150</v>
      </c>
      <c r="K6" s="164" t="s">
        <v>151</v>
      </c>
      <c r="L6" s="164" t="s">
        <v>152</v>
      </c>
      <c r="M6" s="164" t="s">
        <v>153</v>
      </c>
      <c r="N6" s="164" t="s">
        <v>154</v>
      </c>
      <c r="O6" s="164" t="s">
        <v>155</v>
      </c>
      <c r="P6" s="164" t="s">
        <v>156</v>
      </c>
      <c r="Q6" s="164" t="s">
        <v>157</v>
      </c>
      <c r="R6" s="164" t="s">
        <v>158</v>
      </c>
      <c r="S6" s="164" t="s">
        <v>159</v>
      </c>
      <c r="T6" s="164" t="s">
        <v>160</v>
      </c>
      <c r="U6" s="164" t="s">
        <v>161</v>
      </c>
      <c r="V6" s="164" t="s">
        <v>162</v>
      </c>
      <c r="W6" s="164" t="s">
        <v>163</v>
      </c>
      <c r="X6" s="164" t="s">
        <v>164</v>
      </c>
    </row>
    <row r="7" spans="1:60" hidden="1" x14ac:dyDescent="0.2">
      <c r="A7" s="149"/>
      <c r="B7" s="153"/>
      <c r="C7" s="153"/>
      <c r="D7" s="155"/>
      <c r="E7" s="165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</row>
    <row r="8" spans="1:60" x14ac:dyDescent="0.2">
      <c r="A8" s="167" t="s">
        <v>165</v>
      </c>
      <c r="B8" s="168" t="s">
        <v>33</v>
      </c>
      <c r="C8" s="169" t="s">
        <v>34</v>
      </c>
      <c r="D8" s="170"/>
      <c r="E8" s="171"/>
      <c r="F8" s="172"/>
      <c r="G8" s="172">
        <f>SUMIF(AG9:AG11,"&lt;&gt;NOR",G9:G11)</f>
        <v>0</v>
      </c>
      <c r="H8" s="172"/>
      <c r="I8" s="172">
        <f>SUM(I9:I11)</f>
        <v>0</v>
      </c>
      <c r="J8" s="172"/>
      <c r="K8" s="172">
        <f>SUM(K9:K11)</f>
        <v>25000</v>
      </c>
      <c r="L8" s="172"/>
      <c r="M8" s="172">
        <f>SUM(M9:M11)</f>
        <v>0</v>
      </c>
      <c r="N8" s="172"/>
      <c r="O8" s="172">
        <f>SUM(O9:O11)</f>
        <v>0</v>
      </c>
      <c r="P8" s="172"/>
      <c r="Q8" s="172">
        <f>SUM(Q9:Q11)</f>
        <v>0</v>
      </c>
      <c r="R8" s="172"/>
      <c r="S8" s="172"/>
      <c r="T8" s="173"/>
      <c r="U8" s="174"/>
      <c r="V8" s="174">
        <f>SUM(V9:V11)</f>
        <v>0</v>
      </c>
      <c r="W8" s="174"/>
      <c r="X8" s="174"/>
      <c r="AG8" t="s">
        <v>166</v>
      </c>
    </row>
    <row r="9" spans="1:60" outlineLevel="1" x14ac:dyDescent="0.2">
      <c r="A9" s="175">
        <v>1</v>
      </c>
      <c r="B9" s="176" t="s">
        <v>167</v>
      </c>
      <c r="C9" s="177" t="s">
        <v>168</v>
      </c>
      <c r="D9" s="178" t="s">
        <v>169</v>
      </c>
      <c r="E9" s="179">
        <v>1</v>
      </c>
      <c r="F9" s="180"/>
      <c r="G9" s="181">
        <f>ROUND(E9*F9,2)</f>
        <v>0</v>
      </c>
      <c r="H9" s="180">
        <v>0</v>
      </c>
      <c r="I9" s="181">
        <f>ROUND(E9*H9,2)</f>
        <v>0</v>
      </c>
      <c r="J9" s="180">
        <v>10000</v>
      </c>
      <c r="K9" s="181">
        <f>ROUND(E9*J9,2)</f>
        <v>10000</v>
      </c>
      <c r="L9" s="181">
        <v>15</v>
      </c>
      <c r="M9" s="181">
        <f>G9*(1+L9/100)</f>
        <v>0</v>
      </c>
      <c r="N9" s="181">
        <v>0</v>
      </c>
      <c r="O9" s="181">
        <f>ROUND(E9*N9,2)</f>
        <v>0</v>
      </c>
      <c r="P9" s="181">
        <v>0</v>
      </c>
      <c r="Q9" s="181">
        <f>ROUND(E9*P9,2)</f>
        <v>0</v>
      </c>
      <c r="R9" s="181"/>
      <c r="S9" s="181" t="s">
        <v>170</v>
      </c>
      <c r="T9" s="182" t="s">
        <v>171</v>
      </c>
      <c r="U9" s="183">
        <v>0</v>
      </c>
      <c r="V9" s="183">
        <f>ROUND(E9*U9,2)</f>
        <v>0</v>
      </c>
      <c r="W9" s="183"/>
      <c r="X9" s="183" t="s">
        <v>172</v>
      </c>
      <c r="Y9" s="184"/>
      <c r="Z9" s="184"/>
      <c r="AA9" s="184"/>
      <c r="AB9" s="184"/>
      <c r="AC9" s="184"/>
      <c r="AD9" s="184"/>
      <c r="AE9" s="184"/>
      <c r="AF9" s="184"/>
      <c r="AG9" s="184" t="s">
        <v>173</v>
      </c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  <c r="AY9" s="184"/>
      <c r="AZ9" s="184"/>
      <c r="BA9" s="184"/>
      <c r="BB9" s="184"/>
      <c r="BC9" s="184"/>
      <c r="BD9" s="184"/>
      <c r="BE9" s="184"/>
      <c r="BF9" s="184"/>
      <c r="BG9" s="184"/>
      <c r="BH9" s="184"/>
    </row>
    <row r="10" spans="1:60" outlineLevel="1" x14ac:dyDescent="0.2">
      <c r="A10" s="185">
        <v>2</v>
      </c>
      <c r="B10" s="186" t="s">
        <v>174</v>
      </c>
      <c r="C10" s="187" t="s">
        <v>175</v>
      </c>
      <c r="D10" s="188" t="s">
        <v>169</v>
      </c>
      <c r="E10" s="189">
        <v>1</v>
      </c>
      <c r="F10" s="190"/>
      <c r="G10" s="191">
        <f>ROUND(E10*F10,2)</f>
        <v>0</v>
      </c>
      <c r="H10" s="180">
        <v>0</v>
      </c>
      <c r="I10" s="181">
        <f>ROUND(E10*H10,2)</f>
        <v>0</v>
      </c>
      <c r="J10" s="180">
        <v>15000</v>
      </c>
      <c r="K10" s="181">
        <f>ROUND(E10*J10,2)</f>
        <v>15000</v>
      </c>
      <c r="L10" s="181">
        <v>15</v>
      </c>
      <c r="M10" s="181">
        <f>G10*(1+L10/100)</f>
        <v>0</v>
      </c>
      <c r="N10" s="181">
        <v>0</v>
      </c>
      <c r="O10" s="181">
        <f>ROUND(E10*N10,2)</f>
        <v>0</v>
      </c>
      <c r="P10" s="181">
        <v>0</v>
      </c>
      <c r="Q10" s="181">
        <f>ROUND(E10*P10,2)</f>
        <v>0</v>
      </c>
      <c r="R10" s="181"/>
      <c r="S10" s="181" t="s">
        <v>170</v>
      </c>
      <c r="T10" s="182" t="s">
        <v>171</v>
      </c>
      <c r="U10" s="183">
        <v>0</v>
      </c>
      <c r="V10" s="183">
        <f>ROUND(E10*U10,2)</f>
        <v>0</v>
      </c>
      <c r="W10" s="183"/>
      <c r="X10" s="183" t="s">
        <v>172</v>
      </c>
      <c r="Y10" s="184"/>
      <c r="Z10" s="184"/>
      <c r="AA10" s="184"/>
      <c r="AB10" s="184"/>
      <c r="AC10" s="184"/>
      <c r="AD10" s="184"/>
      <c r="AE10" s="184"/>
      <c r="AF10" s="184"/>
      <c r="AG10" s="184" t="s">
        <v>173</v>
      </c>
      <c r="AH10" s="184"/>
      <c r="AI10" s="184"/>
      <c r="AJ10" s="184"/>
      <c r="AK10" s="184"/>
      <c r="AL10" s="184"/>
      <c r="AM10" s="184"/>
      <c r="AN10" s="184"/>
      <c r="AO10" s="184"/>
      <c r="AP10" s="184"/>
      <c r="AQ10" s="184"/>
      <c r="AR10" s="184"/>
      <c r="AS10" s="184"/>
      <c r="AT10" s="184"/>
      <c r="AU10" s="184"/>
      <c r="AV10" s="184"/>
      <c r="AW10" s="184"/>
      <c r="AX10" s="184"/>
      <c r="AY10" s="184"/>
      <c r="AZ10" s="184"/>
      <c r="BA10" s="184"/>
      <c r="BB10" s="184"/>
      <c r="BC10" s="184"/>
      <c r="BD10" s="184"/>
      <c r="BE10" s="184"/>
      <c r="BF10" s="184"/>
      <c r="BG10" s="184"/>
      <c r="BH10" s="184"/>
    </row>
    <row r="11" spans="1:60" ht="12.75" customHeight="1" outlineLevel="1" x14ac:dyDescent="0.2">
      <c r="A11" s="192"/>
      <c r="B11" s="193"/>
      <c r="C11" s="228" t="s">
        <v>176</v>
      </c>
      <c r="D11" s="228"/>
      <c r="E11" s="228"/>
      <c r="F11" s="228"/>
      <c r="G11" s="228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4"/>
      <c r="Z11" s="184"/>
      <c r="AA11" s="184"/>
      <c r="AB11" s="184"/>
      <c r="AC11" s="184"/>
      <c r="AD11" s="184"/>
      <c r="AE11" s="184"/>
      <c r="AF11" s="184"/>
      <c r="AG11" s="184" t="s">
        <v>177</v>
      </c>
      <c r="AH11" s="184"/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4"/>
      <c r="BF11" s="184"/>
      <c r="BG11" s="184"/>
      <c r="BH11" s="184"/>
    </row>
    <row r="12" spans="1:60" x14ac:dyDescent="0.2">
      <c r="A12" s="149"/>
      <c r="B12" s="153"/>
      <c r="C12" s="194"/>
      <c r="D12" s="155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AE12">
        <v>15</v>
      </c>
      <c r="AF12">
        <v>21</v>
      </c>
      <c r="AG12" t="s">
        <v>152</v>
      </c>
    </row>
    <row r="13" spans="1:60" x14ac:dyDescent="0.2">
      <c r="A13" s="195"/>
      <c r="B13" s="196" t="s">
        <v>27</v>
      </c>
      <c r="C13" s="197"/>
      <c r="D13" s="198"/>
      <c r="E13" s="199"/>
      <c r="F13" s="199"/>
      <c r="G13" s="200">
        <f>G8</f>
        <v>0</v>
      </c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AE13">
        <f>SUMIF(L7:L11,AE12,G7:G11)</f>
        <v>0</v>
      </c>
      <c r="AF13">
        <f>SUMIF(L7:L11,AF12,G7:G11)</f>
        <v>0</v>
      </c>
      <c r="AG13" t="s">
        <v>178</v>
      </c>
    </row>
    <row r="14" spans="1:60" x14ac:dyDescent="0.2">
      <c r="C14" s="201"/>
      <c r="D14" s="97"/>
      <c r="AG14" t="s">
        <v>179</v>
      </c>
    </row>
    <row r="15" spans="1:60" x14ac:dyDescent="0.2">
      <c r="D15" s="97"/>
    </row>
    <row r="16" spans="1:60" x14ac:dyDescent="0.2">
      <c r="D16" s="97"/>
    </row>
    <row r="17" spans="4:4" x14ac:dyDescent="0.2">
      <c r="D17" s="97"/>
    </row>
    <row r="18" spans="4:4" x14ac:dyDescent="0.2">
      <c r="D18" s="97"/>
    </row>
    <row r="19" spans="4:4" x14ac:dyDescent="0.2">
      <c r="D19" s="97"/>
    </row>
    <row r="20" spans="4:4" x14ac:dyDescent="0.2">
      <c r="D20" s="97"/>
    </row>
    <row r="21" spans="4:4" x14ac:dyDescent="0.2">
      <c r="D21" s="97"/>
    </row>
    <row r="22" spans="4:4" x14ac:dyDescent="0.2">
      <c r="D22" s="97"/>
    </row>
    <row r="23" spans="4:4" x14ac:dyDescent="0.2">
      <c r="D23" s="97"/>
    </row>
    <row r="24" spans="4:4" x14ac:dyDescent="0.2">
      <c r="D24" s="97"/>
    </row>
    <row r="25" spans="4:4" x14ac:dyDescent="0.2">
      <c r="D25" s="97"/>
    </row>
    <row r="26" spans="4:4" x14ac:dyDescent="0.2">
      <c r="D26" s="97"/>
    </row>
    <row r="27" spans="4:4" x14ac:dyDescent="0.2">
      <c r="D27" s="97"/>
    </row>
    <row r="28" spans="4:4" x14ac:dyDescent="0.2">
      <c r="D28" s="97"/>
    </row>
    <row r="29" spans="4:4" x14ac:dyDescent="0.2">
      <c r="D29" s="97"/>
    </row>
    <row r="30" spans="4:4" x14ac:dyDescent="0.2">
      <c r="D30" s="97"/>
    </row>
    <row r="31" spans="4:4" x14ac:dyDescent="0.2">
      <c r="D31" s="97"/>
    </row>
    <row r="32" spans="4:4" x14ac:dyDescent="0.2">
      <c r="D32" s="97"/>
    </row>
    <row r="33" spans="4:4" x14ac:dyDescent="0.2">
      <c r="D33" s="97"/>
    </row>
    <row r="34" spans="4:4" x14ac:dyDescent="0.2">
      <c r="D34" s="97"/>
    </row>
    <row r="35" spans="4:4" x14ac:dyDescent="0.2">
      <c r="D35" s="97"/>
    </row>
    <row r="36" spans="4:4" x14ac:dyDescent="0.2">
      <c r="D36" s="97"/>
    </row>
    <row r="37" spans="4:4" x14ac:dyDescent="0.2">
      <c r="D37" s="97"/>
    </row>
    <row r="38" spans="4:4" x14ac:dyDescent="0.2">
      <c r="D38" s="97"/>
    </row>
    <row r="39" spans="4:4" x14ac:dyDescent="0.2">
      <c r="D39" s="97"/>
    </row>
    <row r="40" spans="4:4" x14ac:dyDescent="0.2">
      <c r="D40" s="97"/>
    </row>
    <row r="41" spans="4:4" x14ac:dyDescent="0.2">
      <c r="D41" s="97"/>
    </row>
    <row r="42" spans="4:4" x14ac:dyDescent="0.2">
      <c r="D42" s="97"/>
    </row>
    <row r="43" spans="4:4" x14ac:dyDescent="0.2">
      <c r="D43" s="97"/>
    </row>
    <row r="44" spans="4:4" x14ac:dyDescent="0.2">
      <c r="D44" s="97"/>
    </row>
    <row r="45" spans="4:4" x14ac:dyDescent="0.2">
      <c r="D45" s="97"/>
    </row>
    <row r="46" spans="4:4" x14ac:dyDescent="0.2">
      <c r="D46" s="97"/>
    </row>
    <row r="47" spans="4:4" x14ac:dyDescent="0.2">
      <c r="D47" s="97"/>
    </row>
    <row r="48" spans="4:4" x14ac:dyDescent="0.2">
      <c r="D48" s="97"/>
    </row>
    <row r="49" spans="4:4" x14ac:dyDescent="0.2">
      <c r="D49" s="97"/>
    </row>
    <row r="50" spans="4:4" x14ac:dyDescent="0.2">
      <c r="D50" s="97"/>
    </row>
    <row r="51" spans="4:4" x14ac:dyDescent="0.2">
      <c r="D51" s="97"/>
    </row>
    <row r="52" spans="4:4" x14ac:dyDescent="0.2">
      <c r="D52" s="97"/>
    </row>
    <row r="53" spans="4:4" x14ac:dyDescent="0.2">
      <c r="D53" s="97"/>
    </row>
    <row r="54" spans="4:4" x14ac:dyDescent="0.2">
      <c r="D54" s="97"/>
    </row>
    <row r="55" spans="4:4" x14ac:dyDescent="0.2">
      <c r="D55" s="97"/>
    </row>
    <row r="56" spans="4:4" x14ac:dyDescent="0.2">
      <c r="D56" s="97"/>
    </row>
    <row r="57" spans="4:4" x14ac:dyDescent="0.2">
      <c r="D57" s="97"/>
    </row>
    <row r="58" spans="4:4" x14ac:dyDescent="0.2">
      <c r="D58" s="97"/>
    </row>
    <row r="59" spans="4:4" x14ac:dyDescent="0.2">
      <c r="D59" s="97"/>
    </row>
    <row r="60" spans="4:4" x14ac:dyDescent="0.2">
      <c r="D60" s="97"/>
    </row>
    <row r="61" spans="4:4" x14ac:dyDescent="0.2">
      <c r="D61" s="97"/>
    </row>
    <row r="62" spans="4:4" x14ac:dyDescent="0.2">
      <c r="D62" s="97"/>
    </row>
    <row r="63" spans="4:4" x14ac:dyDescent="0.2">
      <c r="D63" s="97"/>
    </row>
    <row r="64" spans="4:4" x14ac:dyDescent="0.2">
      <c r="D64" s="97"/>
    </row>
    <row r="65" spans="4:4" x14ac:dyDescent="0.2">
      <c r="D65" s="97"/>
    </row>
    <row r="66" spans="4:4" x14ac:dyDescent="0.2">
      <c r="D66" s="97"/>
    </row>
    <row r="67" spans="4:4" x14ac:dyDescent="0.2">
      <c r="D67" s="97"/>
    </row>
    <row r="68" spans="4:4" x14ac:dyDescent="0.2">
      <c r="D68" s="97"/>
    </row>
    <row r="69" spans="4:4" x14ac:dyDescent="0.2">
      <c r="D69" s="97"/>
    </row>
    <row r="70" spans="4:4" x14ac:dyDescent="0.2">
      <c r="D70" s="97"/>
    </row>
    <row r="71" spans="4:4" x14ac:dyDescent="0.2">
      <c r="D71" s="97"/>
    </row>
    <row r="72" spans="4:4" x14ac:dyDescent="0.2">
      <c r="D72" s="97"/>
    </row>
    <row r="73" spans="4:4" x14ac:dyDescent="0.2">
      <c r="D73" s="97"/>
    </row>
    <row r="74" spans="4:4" x14ac:dyDescent="0.2">
      <c r="D74" s="97"/>
    </row>
    <row r="75" spans="4:4" x14ac:dyDescent="0.2">
      <c r="D75" s="97"/>
    </row>
    <row r="76" spans="4:4" x14ac:dyDescent="0.2">
      <c r="D76" s="97"/>
    </row>
    <row r="77" spans="4:4" x14ac:dyDescent="0.2">
      <c r="D77" s="97"/>
    </row>
    <row r="78" spans="4:4" x14ac:dyDescent="0.2">
      <c r="D78" s="97"/>
    </row>
    <row r="79" spans="4:4" x14ac:dyDescent="0.2">
      <c r="D79" s="97"/>
    </row>
    <row r="80" spans="4:4" x14ac:dyDescent="0.2">
      <c r="D80" s="97"/>
    </row>
    <row r="81" spans="4:4" x14ac:dyDescent="0.2">
      <c r="D81" s="97"/>
    </row>
    <row r="82" spans="4:4" x14ac:dyDescent="0.2">
      <c r="D82" s="97"/>
    </row>
    <row r="83" spans="4:4" x14ac:dyDescent="0.2">
      <c r="D83" s="97"/>
    </row>
    <row r="84" spans="4:4" x14ac:dyDescent="0.2">
      <c r="D84" s="97"/>
    </row>
    <row r="85" spans="4:4" x14ac:dyDescent="0.2">
      <c r="D85" s="97"/>
    </row>
    <row r="86" spans="4:4" x14ac:dyDescent="0.2">
      <c r="D86" s="97"/>
    </row>
    <row r="87" spans="4:4" x14ac:dyDescent="0.2">
      <c r="D87" s="97"/>
    </row>
    <row r="88" spans="4:4" x14ac:dyDescent="0.2">
      <c r="D88" s="97"/>
    </row>
    <row r="89" spans="4:4" x14ac:dyDescent="0.2">
      <c r="D89" s="97"/>
    </row>
    <row r="90" spans="4:4" x14ac:dyDescent="0.2">
      <c r="D90" s="97"/>
    </row>
    <row r="91" spans="4:4" x14ac:dyDescent="0.2">
      <c r="D91" s="97"/>
    </row>
    <row r="92" spans="4:4" x14ac:dyDescent="0.2">
      <c r="D92" s="97"/>
    </row>
    <row r="93" spans="4:4" x14ac:dyDescent="0.2">
      <c r="D93" s="97"/>
    </row>
    <row r="94" spans="4:4" x14ac:dyDescent="0.2">
      <c r="D94" s="97"/>
    </row>
    <row r="95" spans="4:4" x14ac:dyDescent="0.2">
      <c r="D95" s="97"/>
    </row>
    <row r="96" spans="4:4" x14ac:dyDescent="0.2">
      <c r="D96" s="97"/>
    </row>
    <row r="97" spans="4:4" x14ac:dyDescent="0.2">
      <c r="D97" s="97"/>
    </row>
    <row r="98" spans="4:4" x14ac:dyDescent="0.2">
      <c r="D98" s="97"/>
    </row>
    <row r="99" spans="4:4" x14ac:dyDescent="0.2">
      <c r="D99" s="97"/>
    </row>
    <row r="100" spans="4:4" x14ac:dyDescent="0.2">
      <c r="D100" s="97"/>
    </row>
    <row r="101" spans="4:4" x14ac:dyDescent="0.2">
      <c r="D101" s="97"/>
    </row>
    <row r="102" spans="4:4" x14ac:dyDescent="0.2">
      <c r="D102" s="97"/>
    </row>
    <row r="103" spans="4:4" x14ac:dyDescent="0.2">
      <c r="D103" s="97"/>
    </row>
    <row r="104" spans="4:4" x14ac:dyDescent="0.2">
      <c r="D104" s="97"/>
    </row>
    <row r="105" spans="4:4" x14ac:dyDescent="0.2">
      <c r="D105" s="97"/>
    </row>
    <row r="106" spans="4:4" x14ac:dyDescent="0.2">
      <c r="D106" s="97"/>
    </row>
    <row r="107" spans="4:4" x14ac:dyDescent="0.2">
      <c r="D107" s="97"/>
    </row>
    <row r="108" spans="4:4" x14ac:dyDescent="0.2">
      <c r="D108" s="97"/>
    </row>
    <row r="109" spans="4:4" x14ac:dyDescent="0.2">
      <c r="D109" s="97"/>
    </row>
    <row r="110" spans="4:4" x14ac:dyDescent="0.2">
      <c r="D110" s="97"/>
    </row>
    <row r="111" spans="4:4" x14ac:dyDescent="0.2">
      <c r="D111" s="97"/>
    </row>
    <row r="112" spans="4:4" x14ac:dyDescent="0.2">
      <c r="D112" s="97"/>
    </row>
    <row r="113" spans="4:4" x14ac:dyDescent="0.2">
      <c r="D113" s="97"/>
    </row>
    <row r="114" spans="4:4" x14ac:dyDescent="0.2">
      <c r="D114" s="97"/>
    </row>
    <row r="115" spans="4:4" x14ac:dyDescent="0.2">
      <c r="D115" s="97"/>
    </row>
    <row r="116" spans="4:4" x14ac:dyDescent="0.2">
      <c r="D116" s="97"/>
    </row>
    <row r="117" spans="4:4" x14ac:dyDescent="0.2">
      <c r="D117" s="97"/>
    </row>
    <row r="118" spans="4:4" x14ac:dyDescent="0.2">
      <c r="D118" s="97"/>
    </row>
    <row r="119" spans="4:4" x14ac:dyDescent="0.2">
      <c r="D119" s="97"/>
    </row>
    <row r="120" spans="4:4" x14ac:dyDescent="0.2">
      <c r="D120" s="97"/>
    </row>
    <row r="121" spans="4:4" x14ac:dyDescent="0.2">
      <c r="D121" s="97"/>
    </row>
    <row r="122" spans="4:4" x14ac:dyDescent="0.2">
      <c r="D122" s="97"/>
    </row>
    <row r="123" spans="4:4" x14ac:dyDescent="0.2">
      <c r="D123" s="97"/>
    </row>
    <row r="124" spans="4:4" x14ac:dyDescent="0.2">
      <c r="D124" s="97"/>
    </row>
    <row r="125" spans="4:4" x14ac:dyDescent="0.2">
      <c r="D125" s="97"/>
    </row>
    <row r="126" spans="4:4" x14ac:dyDescent="0.2">
      <c r="D126" s="97"/>
    </row>
    <row r="127" spans="4:4" x14ac:dyDescent="0.2">
      <c r="D127" s="97"/>
    </row>
    <row r="128" spans="4:4" x14ac:dyDescent="0.2">
      <c r="D128" s="97"/>
    </row>
    <row r="129" spans="4:4" x14ac:dyDescent="0.2">
      <c r="D129" s="97"/>
    </row>
    <row r="130" spans="4:4" x14ac:dyDescent="0.2">
      <c r="D130" s="97"/>
    </row>
    <row r="131" spans="4:4" x14ac:dyDescent="0.2">
      <c r="D131" s="97"/>
    </row>
    <row r="132" spans="4:4" x14ac:dyDescent="0.2">
      <c r="D132" s="97"/>
    </row>
    <row r="133" spans="4:4" x14ac:dyDescent="0.2">
      <c r="D133" s="97"/>
    </row>
    <row r="134" spans="4:4" x14ac:dyDescent="0.2">
      <c r="D134" s="97"/>
    </row>
    <row r="135" spans="4:4" x14ac:dyDescent="0.2">
      <c r="D135" s="97"/>
    </row>
    <row r="136" spans="4:4" x14ac:dyDescent="0.2">
      <c r="D136" s="97"/>
    </row>
    <row r="137" spans="4:4" x14ac:dyDescent="0.2">
      <c r="D137" s="97"/>
    </row>
    <row r="138" spans="4:4" x14ac:dyDescent="0.2">
      <c r="D138" s="97"/>
    </row>
    <row r="139" spans="4:4" x14ac:dyDescent="0.2">
      <c r="D139" s="97"/>
    </row>
    <row r="140" spans="4:4" x14ac:dyDescent="0.2">
      <c r="D140" s="97"/>
    </row>
    <row r="141" spans="4:4" x14ac:dyDescent="0.2">
      <c r="D141" s="97"/>
    </row>
    <row r="142" spans="4:4" x14ac:dyDescent="0.2">
      <c r="D142" s="97"/>
    </row>
    <row r="143" spans="4:4" x14ac:dyDescent="0.2">
      <c r="D143" s="97"/>
    </row>
    <row r="144" spans="4:4" x14ac:dyDescent="0.2">
      <c r="D144" s="97"/>
    </row>
    <row r="145" spans="4:4" x14ac:dyDescent="0.2">
      <c r="D145" s="97"/>
    </row>
    <row r="146" spans="4:4" x14ac:dyDescent="0.2">
      <c r="D146" s="97"/>
    </row>
    <row r="147" spans="4:4" x14ac:dyDescent="0.2">
      <c r="D147" s="97"/>
    </row>
    <row r="148" spans="4:4" x14ac:dyDescent="0.2">
      <c r="D148" s="97"/>
    </row>
    <row r="149" spans="4:4" x14ac:dyDescent="0.2">
      <c r="D149" s="97"/>
    </row>
    <row r="150" spans="4:4" x14ac:dyDescent="0.2">
      <c r="D150" s="97"/>
    </row>
    <row r="151" spans="4:4" x14ac:dyDescent="0.2">
      <c r="D151" s="97"/>
    </row>
    <row r="152" spans="4:4" x14ac:dyDescent="0.2">
      <c r="D152" s="97"/>
    </row>
    <row r="153" spans="4:4" x14ac:dyDescent="0.2">
      <c r="D153" s="97"/>
    </row>
    <row r="154" spans="4:4" x14ac:dyDescent="0.2">
      <c r="D154" s="97"/>
    </row>
    <row r="155" spans="4:4" x14ac:dyDescent="0.2">
      <c r="D155" s="97"/>
    </row>
    <row r="156" spans="4:4" x14ac:dyDescent="0.2">
      <c r="D156" s="97"/>
    </row>
    <row r="157" spans="4:4" x14ac:dyDescent="0.2">
      <c r="D157" s="97"/>
    </row>
    <row r="158" spans="4:4" x14ac:dyDescent="0.2">
      <c r="D158" s="97"/>
    </row>
    <row r="159" spans="4:4" x14ac:dyDescent="0.2">
      <c r="D159" s="97"/>
    </row>
    <row r="160" spans="4:4" x14ac:dyDescent="0.2">
      <c r="D160" s="97"/>
    </row>
    <row r="161" spans="4:4" x14ac:dyDescent="0.2">
      <c r="D161" s="97"/>
    </row>
    <row r="162" spans="4:4" x14ac:dyDescent="0.2">
      <c r="D162" s="97"/>
    </row>
    <row r="163" spans="4:4" x14ac:dyDescent="0.2">
      <c r="D163" s="97"/>
    </row>
    <row r="164" spans="4:4" x14ac:dyDescent="0.2">
      <c r="D164" s="97"/>
    </row>
    <row r="165" spans="4:4" x14ac:dyDescent="0.2">
      <c r="D165" s="97"/>
    </row>
    <row r="166" spans="4:4" x14ac:dyDescent="0.2">
      <c r="D166" s="97"/>
    </row>
    <row r="167" spans="4:4" x14ac:dyDescent="0.2">
      <c r="D167" s="97"/>
    </row>
    <row r="168" spans="4:4" x14ac:dyDescent="0.2">
      <c r="D168" s="97"/>
    </row>
    <row r="169" spans="4:4" x14ac:dyDescent="0.2">
      <c r="D169" s="97"/>
    </row>
    <row r="170" spans="4:4" x14ac:dyDescent="0.2">
      <c r="D170" s="97"/>
    </row>
    <row r="171" spans="4:4" x14ac:dyDescent="0.2">
      <c r="D171" s="97"/>
    </row>
    <row r="172" spans="4:4" x14ac:dyDescent="0.2">
      <c r="D172" s="97"/>
    </row>
    <row r="173" spans="4:4" x14ac:dyDescent="0.2">
      <c r="D173" s="97"/>
    </row>
    <row r="174" spans="4:4" x14ac:dyDescent="0.2">
      <c r="D174" s="97"/>
    </row>
    <row r="175" spans="4:4" x14ac:dyDescent="0.2">
      <c r="D175" s="97"/>
    </row>
    <row r="176" spans="4:4" x14ac:dyDescent="0.2">
      <c r="D176" s="97"/>
    </row>
    <row r="177" spans="4:4" x14ac:dyDescent="0.2">
      <c r="D177" s="97"/>
    </row>
    <row r="178" spans="4:4" x14ac:dyDescent="0.2">
      <c r="D178" s="97"/>
    </row>
    <row r="179" spans="4:4" x14ac:dyDescent="0.2">
      <c r="D179" s="97"/>
    </row>
    <row r="180" spans="4:4" x14ac:dyDescent="0.2">
      <c r="D180" s="97"/>
    </row>
    <row r="181" spans="4:4" x14ac:dyDescent="0.2">
      <c r="D181" s="97"/>
    </row>
    <row r="182" spans="4:4" x14ac:dyDescent="0.2">
      <c r="D182" s="97"/>
    </row>
    <row r="183" spans="4:4" x14ac:dyDescent="0.2">
      <c r="D183" s="97"/>
    </row>
    <row r="184" spans="4:4" x14ac:dyDescent="0.2">
      <c r="D184" s="97"/>
    </row>
    <row r="185" spans="4:4" x14ac:dyDescent="0.2">
      <c r="D185" s="97"/>
    </row>
    <row r="186" spans="4:4" x14ac:dyDescent="0.2">
      <c r="D186" s="97"/>
    </row>
    <row r="187" spans="4:4" x14ac:dyDescent="0.2">
      <c r="D187" s="97"/>
    </row>
    <row r="188" spans="4:4" x14ac:dyDescent="0.2">
      <c r="D188" s="97"/>
    </row>
    <row r="189" spans="4:4" x14ac:dyDescent="0.2">
      <c r="D189" s="97"/>
    </row>
    <row r="190" spans="4:4" x14ac:dyDescent="0.2">
      <c r="D190" s="97"/>
    </row>
    <row r="191" spans="4:4" x14ac:dyDescent="0.2">
      <c r="D191" s="97"/>
    </row>
    <row r="192" spans="4:4" x14ac:dyDescent="0.2">
      <c r="D192" s="97"/>
    </row>
    <row r="193" spans="4:4" x14ac:dyDescent="0.2">
      <c r="D193" s="97"/>
    </row>
    <row r="194" spans="4:4" x14ac:dyDescent="0.2">
      <c r="D194" s="97"/>
    </row>
    <row r="195" spans="4:4" x14ac:dyDescent="0.2">
      <c r="D195" s="97"/>
    </row>
    <row r="196" spans="4:4" x14ac:dyDescent="0.2">
      <c r="D196" s="97"/>
    </row>
    <row r="197" spans="4:4" x14ac:dyDescent="0.2">
      <c r="D197" s="97"/>
    </row>
    <row r="198" spans="4:4" x14ac:dyDescent="0.2">
      <c r="D198" s="97"/>
    </row>
    <row r="199" spans="4:4" x14ac:dyDescent="0.2">
      <c r="D199" s="97"/>
    </row>
    <row r="200" spans="4:4" x14ac:dyDescent="0.2">
      <c r="D200" s="97"/>
    </row>
    <row r="201" spans="4:4" x14ac:dyDescent="0.2">
      <c r="D201" s="97"/>
    </row>
    <row r="202" spans="4:4" x14ac:dyDescent="0.2">
      <c r="D202" s="97"/>
    </row>
    <row r="203" spans="4:4" x14ac:dyDescent="0.2">
      <c r="D203" s="97"/>
    </row>
    <row r="204" spans="4:4" x14ac:dyDescent="0.2">
      <c r="D204" s="97"/>
    </row>
    <row r="205" spans="4:4" x14ac:dyDescent="0.2">
      <c r="D205" s="97"/>
    </row>
    <row r="206" spans="4:4" x14ac:dyDescent="0.2">
      <c r="D206" s="97"/>
    </row>
    <row r="207" spans="4:4" x14ac:dyDescent="0.2">
      <c r="D207" s="97"/>
    </row>
    <row r="208" spans="4:4" x14ac:dyDescent="0.2">
      <c r="D208" s="97"/>
    </row>
    <row r="209" spans="4:4" x14ac:dyDescent="0.2">
      <c r="D209" s="97"/>
    </row>
    <row r="210" spans="4:4" x14ac:dyDescent="0.2">
      <c r="D210" s="97"/>
    </row>
    <row r="211" spans="4:4" x14ac:dyDescent="0.2">
      <c r="D211" s="97"/>
    </row>
    <row r="212" spans="4:4" x14ac:dyDescent="0.2">
      <c r="D212" s="97"/>
    </row>
    <row r="213" spans="4:4" x14ac:dyDescent="0.2">
      <c r="D213" s="97"/>
    </row>
    <row r="214" spans="4:4" x14ac:dyDescent="0.2">
      <c r="D214" s="97"/>
    </row>
    <row r="215" spans="4:4" x14ac:dyDescent="0.2">
      <c r="D215" s="97"/>
    </row>
    <row r="216" spans="4:4" x14ac:dyDescent="0.2">
      <c r="D216" s="97"/>
    </row>
    <row r="217" spans="4:4" x14ac:dyDescent="0.2">
      <c r="D217" s="97"/>
    </row>
    <row r="218" spans="4:4" x14ac:dyDescent="0.2">
      <c r="D218" s="97"/>
    </row>
    <row r="219" spans="4:4" x14ac:dyDescent="0.2">
      <c r="D219" s="97"/>
    </row>
    <row r="220" spans="4:4" x14ac:dyDescent="0.2">
      <c r="D220" s="97"/>
    </row>
    <row r="221" spans="4:4" x14ac:dyDescent="0.2">
      <c r="D221" s="97"/>
    </row>
    <row r="222" spans="4:4" x14ac:dyDescent="0.2">
      <c r="D222" s="97"/>
    </row>
    <row r="223" spans="4:4" x14ac:dyDescent="0.2">
      <c r="D223" s="97"/>
    </row>
    <row r="224" spans="4:4" x14ac:dyDescent="0.2">
      <c r="D224" s="97"/>
    </row>
    <row r="225" spans="4:4" x14ac:dyDescent="0.2">
      <c r="D225" s="97"/>
    </row>
    <row r="226" spans="4:4" x14ac:dyDescent="0.2">
      <c r="D226" s="97"/>
    </row>
    <row r="227" spans="4:4" x14ac:dyDescent="0.2">
      <c r="D227" s="97"/>
    </row>
    <row r="228" spans="4:4" x14ac:dyDescent="0.2">
      <c r="D228" s="97"/>
    </row>
    <row r="229" spans="4:4" x14ac:dyDescent="0.2">
      <c r="D229" s="97"/>
    </row>
    <row r="230" spans="4:4" x14ac:dyDescent="0.2">
      <c r="D230" s="97"/>
    </row>
    <row r="231" spans="4:4" x14ac:dyDescent="0.2">
      <c r="D231" s="97"/>
    </row>
    <row r="232" spans="4:4" x14ac:dyDescent="0.2">
      <c r="D232" s="97"/>
    </row>
    <row r="233" spans="4:4" x14ac:dyDescent="0.2">
      <c r="D233" s="97"/>
    </row>
    <row r="234" spans="4:4" x14ac:dyDescent="0.2">
      <c r="D234" s="97"/>
    </row>
    <row r="235" spans="4:4" x14ac:dyDescent="0.2">
      <c r="D235" s="97"/>
    </row>
    <row r="236" spans="4:4" x14ac:dyDescent="0.2">
      <c r="D236" s="97"/>
    </row>
    <row r="237" spans="4:4" x14ac:dyDescent="0.2">
      <c r="D237" s="97"/>
    </row>
    <row r="238" spans="4:4" x14ac:dyDescent="0.2">
      <c r="D238" s="97"/>
    </row>
    <row r="239" spans="4:4" x14ac:dyDescent="0.2">
      <c r="D239" s="97"/>
    </row>
    <row r="240" spans="4:4" x14ac:dyDescent="0.2">
      <c r="D240" s="97"/>
    </row>
    <row r="241" spans="4:4" x14ac:dyDescent="0.2">
      <c r="D241" s="97"/>
    </row>
    <row r="242" spans="4:4" x14ac:dyDescent="0.2">
      <c r="D242" s="97"/>
    </row>
    <row r="243" spans="4:4" x14ac:dyDescent="0.2">
      <c r="D243" s="97"/>
    </row>
    <row r="244" spans="4:4" x14ac:dyDescent="0.2">
      <c r="D244" s="97"/>
    </row>
    <row r="245" spans="4:4" x14ac:dyDescent="0.2">
      <c r="D245" s="97"/>
    </row>
    <row r="246" spans="4:4" x14ac:dyDescent="0.2">
      <c r="D246" s="97"/>
    </row>
    <row r="247" spans="4:4" x14ac:dyDescent="0.2">
      <c r="D247" s="97"/>
    </row>
    <row r="248" spans="4:4" x14ac:dyDescent="0.2">
      <c r="D248" s="97"/>
    </row>
    <row r="249" spans="4:4" x14ac:dyDescent="0.2">
      <c r="D249" s="97"/>
    </row>
    <row r="250" spans="4:4" x14ac:dyDescent="0.2">
      <c r="D250" s="97"/>
    </row>
    <row r="251" spans="4:4" x14ac:dyDescent="0.2">
      <c r="D251" s="97"/>
    </row>
    <row r="252" spans="4:4" x14ac:dyDescent="0.2">
      <c r="D252" s="97"/>
    </row>
    <row r="253" spans="4:4" x14ac:dyDescent="0.2">
      <c r="D253" s="97"/>
    </row>
    <row r="254" spans="4:4" x14ac:dyDescent="0.2">
      <c r="D254" s="97"/>
    </row>
    <row r="255" spans="4:4" x14ac:dyDescent="0.2">
      <c r="D255" s="97"/>
    </row>
    <row r="256" spans="4:4" x14ac:dyDescent="0.2">
      <c r="D256" s="97"/>
    </row>
    <row r="257" spans="4:4" x14ac:dyDescent="0.2">
      <c r="D257" s="97"/>
    </row>
    <row r="258" spans="4:4" x14ac:dyDescent="0.2">
      <c r="D258" s="97"/>
    </row>
    <row r="259" spans="4:4" x14ac:dyDescent="0.2">
      <c r="D259" s="97"/>
    </row>
    <row r="260" spans="4:4" x14ac:dyDescent="0.2">
      <c r="D260" s="97"/>
    </row>
    <row r="261" spans="4:4" x14ac:dyDescent="0.2">
      <c r="D261" s="97"/>
    </row>
    <row r="262" spans="4:4" x14ac:dyDescent="0.2">
      <c r="D262" s="97"/>
    </row>
    <row r="263" spans="4:4" x14ac:dyDescent="0.2">
      <c r="D263" s="97"/>
    </row>
    <row r="264" spans="4:4" x14ac:dyDescent="0.2">
      <c r="D264" s="97"/>
    </row>
    <row r="265" spans="4:4" x14ac:dyDescent="0.2">
      <c r="D265" s="97"/>
    </row>
    <row r="266" spans="4:4" x14ac:dyDescent="0.2">
      <c r="D266" s="97"/>
    </row>
    <row r="267" spans="4:4" x14ac:dyDescent="0.2">
      <c r="D267" s="97"/>
    </row>
    <row r="268" spans="4:4" x14ac:dyDescent="0.2">
      <c r="D268" s="97"/>
    </row>
    <row r="269" spans="4:4" x14ac:dyDescent="0.2">
      <c r="D269" s="97"/>
    </row>
    <row r="270" spans="4:4" x14ac:dyDescent="0.2">
      <c r="D270" s="97"/>
    </row>
    <row r="271" spans="4:4" x14ac:dyDescent="0.2">
      <c r="D271" s="97"/>
    </row>
    <row r="272" spans="4:4" x14ac:dyDescent="0.2">
      <c r="D272" s="97"/>
    </row>
    <row r="273" spans="4:4" x14ac:dyDescent="0.2">
      <c r="D273" s="97"/>
    </row>
    <row r="274" spans="4:4" x14ac:dyDescent="0.2">
      <c r="D274" s="97"/>
    </row>
    <row r="275" spans="4:4" x14ac:dyDescent="0.2">
      <c r="D275" s="97"/>
    </row>
    <row r="276" spans="4:4" x14ac:dyDescent="0.2">
      <c r="D276" s="97"/>
    </row>
    <row r="277" spans="4:4" x14ac:dyDescent="0.2">
      <c r="D277" s="97"/>
    </row>
    <row r="278" spans="4:4" x14ac:dyDescent="0.2">
      <c r="D278" s="97"/>
    </row>
    <row r="279" spans="4:4" x14ac:dyDescent="0.2">
      <c r="D279" s="97"/>
    </row>
    <row r="280" spans="4:4" x14ac:dyDescent="0.2">
      <c r="D280" s="97"/>
    </row>
    <row r="281" spans="4:4" x14ac:dyDescent="0.2">
      <c r="D281" s="97"/>
    </row>
    <row r="282" spans="4:4" x14ac:dyDescent="0.2">
      <c r="D282" s="97"/>
    </row>
    <row r="283" spans="4:4" x14ac:dyDescent="0.2">
      <c r="D283" s="97"/>
    </row>
    <row r="284" spans="4:4" x14ac:dyDescent="0.2">
      <c r="D284" s="97"/>
    </row>
    <row r="285" spans="4:4" x14ac:dyDescent="0.2">
      <c r="D285" s="97"/>
    </row>
    <row r="286" spans="4:4" x14ac:dyDescent="0.2">
      <c r="D286" s="97"/>
    </row>
    <row r="287" spans="4:4" x14ac:dyDescent="0.2">
      <c r="D287" s="97"/>
    </row>
    <row r="288" spans="4:4" x14ac:dyDescent="0.2">
      <c r="D288" s="97"/>
    </row>
    <row r="289" spans="4:4" x14ac:dyDescent="0.2">
      <c r="D289" s="97"/>
    </row>
    <row r="290" spans="4:4" x14ac:dyDescent="0.2">
      <c r="D290" s="97"/>
    </row>
    <row r="291" spans="4:4" x14ac:dyDescent="0.2">
      <c r="D291" s="97"/>
    </row>
    <row r="292" spans="4:4" x14ac:dyDescent="0.2">
      <c r="D292" s="97"/>
    </row>
    <row r="293" spans="4:4" x14ac:dyDescent="0.2">
      <c r="D293" s="97"/>
    </row>
    <row r="294" spans="4:4" x14ac:dyDescent="0.2">
      <c r="D294" s="97"/>
    </row>
    <row r="295" spans="4:4" x14ac:dyDescent="0.2">
      <c r="D295" s="97"/>
    </row>
    <row r="296" spans="4:4" x14ac:dyDescent="0.2">
      <c r="D296" s="97"/>
    </row>
    <row r="297" spans="4:4" x14ac:dyDescent="0.2">
      <c r="D297" s="97"/>
    </row>
    <row r="298" spans="4:4" x14ac:dyDescent="0.2">
      <c r="D298" s="97"/>
    </row>
    <row r="299" spans="4:4" x14ac:dyDescent="0.2">
      <c r="D299" s="97"/>
    </row>
    <row r="300" spans="4:4" x14ac:dyDescent="0.2">
      <c r="D300" s="97"/>
    </row>
    <row r="301" spans="4:4" x14ac:dyDescent="0.2">
      <c r="D301" s="97"/>
    </row>
    <row r="302" spans="4:4" x14ac:dyDescent="0.2">
      <c r="D302" s="97"/>
    </row>
    <row r="303" spans="4:4" x14ac:dyDescent="0.2">
      <c r="D303" s="97"/>
    </row>
    <row r="304" spans="4:4" x14ac:dyDescent="0.2">
      <c r="D304" s="97"/>
    </row>
    <row r="305" spans="4:4" x14ac:dyDescent="0.2">
      <c r="D305" s="97"/>
    </row>
    <row r="306" spans="4:4" x14ac:dyDescent="0.2">
      <c r="D306" s="97"/>
    </row>
    <row r="307" spans="4:4" x14ac:dyDescent="0.2">
      <c r="D307" s="97"/>
    </row>
    <row r="308" spans="4:4" x14ac:dyDescent="0.2">
      <c r="D308" s="97"/>
    </row>
    <row r="309" spans="4:4" x14ac:dyDescent="0.2">
      <c r="D309" s="97"/>
    </row>
    <row r="310" spans="4:4" x14ac:dyDescent="0.2">
      <c r="D310" s="97"/>
    </row>
    <row r="311" spans="4:4" x14ac:dyDescent="0.2">
      <c r="D311" s="97"/>
    </row>
    <row r="312" spans="4:4" x14ac:dyDescent="0.2">
      <c r="D312" s="97"/>
    </row>
    <row r="313" spans="4:4" x14ac:dyDescent="0.2">
      <c r="D313" s="97"/>
    </row>
    <row r="314" spans="4:4" x14ac:dyDescent="0.2">
      <c r="D314" s="97"/>
    </row>
    <row r="315" spans="4:4" x14ac:dyDescent="0.2">
      <c r="D315" s="97"/>
    </row>
    <row r="316" spans="4:4" x14ac:dyDescent="0.2">
      <c r="D316" s="97"/>
    </row>
    <row r="317" spans="4:4" x14ac:dyDescent="0.2">
      <c r="D317" s="97"/>
    </row>
    <row r="318" spans="4:4" x14ac:dyDescent="0.2">
      <c r="D318" s="97"/>
    </row>
    <row r="319" spans="4:4" x14ac:dyDescent="0.2">
      <c r="D319" s="97"/>
    </row>
    <row r="320" spans="4:4" x14ac:dyDescent="0.2">
      <c r="D320" s="97"/>
    </row>
    <row r="321" spans="4:4" x14ac:dyDescent="0.2">
      <c r="D321" s="97"/>
    </row>
    <row r="322" spans="4:4" x14ac:dyDescent="0.2">
      <c r="D322" s="97"/>
    </row>
    <row r="323" spans="4:4" x14ac:dyDescent="0.2">
      <c r="D323" s="97"/>
    </row>
    <row r="324" spans="4:4" x14ac:dyDescent="0.2">
      <c r="D324" s="97"/>
    </row>
    <row r="325" spans="4:4" x14ac:dyDescent="0.2">
      <c r="D325" s="97"/>
    </row>
    <row r="326" spans="4:4" x14ac:dyDescent="0.2">
      <c r="D326" s="97"/>
    </row>
    <row r="327" spans="4:4" x14ac:dyDescent="0.2">
      <c r="D327" s="97"/>
    </row>
    <row r="328" spans="4:4" x14ac:dyDescent="0.2">
      <c r="D328" s="97"/>
    </row>
    <row r="329" spans="4:4" x14ac:dyDescent="0.2">
      <c r="D329" s="97"/>
    </row>
    <row r="330" spans="4:4" x14ac:dyDescent="0.2">
      <c r="D330" s="97"/>
    </row>
    <row r="331" spans="4:4" x14ac:dyDescent="0.2">
      <c r="D331" s="97"/>
    </row>
    <row r="332" spans="4:4" x14ac:dyDescent="0.2">
      <c r="D332" s="97"/>
    </row>
    <row r="333" spans="4:4" x14ac:dyDescent="0.2">
      <c r="D333" s="97"/>
    </row>
    <row r="334" spans="4:4" x14ac:dyDescent="0.2">
      <c r="D334" s="97"/>
    </row>
    <row r="335" spans="4:4" x14ac:dyDescent="0.2">
      <c r="D335" s="97"/>
    </row>
    <row r="336" spans="4:4" x14ac:dyDescent="0.2">
      <c r="D336" s="97"/>
    </row>
    <row r="337" spans="4:4" x14ac:dyDescent="0.2">
      <c r="D337" s="97"/>
    </row>
    <row r="338" spans="4:4" x14ac:dyDescent="0.2">
      <c r="D338" s="97"/>
    </row>
    <row r="339" spans="4:4" x14ac:dyDescent="0.2">
      <c r="D339" s="97"/>
    </row>
    <row r="340" spans="4:4" x14ac:dyDescent="0.2">
      <c r="D340" s="97"/>
    </row>
    <row r="341" spans="4:4" x14ac:dyDescent="0.2">
      <c r="D341" s="97"/>
    </row>
    <row r="342" spans="4:4" x14ac:dyDescent="0.2">
      <c r="D342" s="97"/>
    </row>
    <row r="343" spans="4:4" x14ac:dyDescent="0.2">
      <c r="D343" s="97"/>
    </row>
    <row r="344" spans="4:4" x14ac:dyDescent="0.2">
      <c r="D344" s="97"/>
    </row>
    <row r="345" spans="4:4" x14ac:dyDescent="0.2">
      <c r="D345" s="97"/>
    </row>
    <row r="346" spans="4:4" x14ac:dyDescent="0.2">
      <c r="D346" s="97"/>
    </row>
    <row r="347" spans="4:4" x14ac:dyDescent="0.2">
      <c r="D347" s="97"/>
    </row>
    <row r="348" spans="4:4" x14ac:dyDescent="0.2">
      <c r="D348" s="97"/>
    </row>
    <row r="349" spans="4:4" x14ac:dyDescent="0.2">
      <c r="D349" s="97"/>
    </row>
    <row r="350" spans="4:4" x14ac:dyDescent="0.2">
      <c r="D350" s="97"/>
    </row>
    <row r="351" spans="4:4" x14ac:dyDescent="0.2">
      <c r="D351" s="97"/>
    </row>
    <row r="352" spans="4:4" x14ac:dyDescent="0.2">
      <c r="D352" s="97"/>
    </row>
    <row r="353" spans="4:4" x14ac:dyDescent="0.2">
      <c r="D353" s="97"/>
    </row>
    <row r="354" spans="4:4" x14ac:dyDescent="0.2">
      <c r="D354" s="97"/>
    </row>
    <row r="355" spans="4:4" x14ac:dyDescent="0.2">
      <c r="D355" s="97"/>
    </row>
    <row r="356" spans="4:4" x14ac:dyDescent="0.2">
      <c r="D356" s="97"/>
    </row>
    <row r="357" spans="4:4" x14ac:dyDescent="0.2">
      <c r="D357" s="97"/>
    </row>
    <row r="358" spans="4:4" x14ac:dyDescent="0.2">
      <c r="D358" s="97"/>
    </row>
    <row r="359" spans="4:4" x14ac:dyDescent="0.2">
      <c r="D359" s="97"/>
    </row>
    <row r="360" spans="4:4" x14ac:dyDescent="0.2">
      <c r="D360" s="97"/>
    </row>
    <row r="361" spans="4:4" x14ac:dyDescent="0.2">
      <c r="D361" s="97"/>
    </row>
    <row r="362" spans="4:4" x14ac:dyDescent="0.2">
      <c r="D362" s="97"/>
    </row>
    <row r="363" spans="4:4" x14ac:dyDescent="0.2">
      <c r="D363" s="97"/>
    </row>
    <row r="364" spans="4:4" x14ac:dyDescent="0.2">
      <c r="D364" s="97"/>
    </row>
    <row r="365" spans="4:4" x14ac:dyDescent="0.2">
      <c r="D365" s="97"/>
    </row>
    <row r="366" spans="4:4" x14ac:dyDescent="0.2">
      <c r="D366" s="97"/>
    </row>
    <row r="367" spans="4:4" x14ac:dyDescent="0.2">
      <c r="D367" s="97"/>
    </row>
    <row r="368" spans="4:4" x14ac:dyDescent="0.2">
      <c r="D368" s="97"/>
    </row>
    <row r="369" spans="4:4" x14ac:dyDescent="0.2">
      <c r="D369" s="97"/>
    </row>
    <row r="370" spans="4:4" x14ac:dyDescent="0.2">
      <c r="D370" s="97"/>
    </row>
    <row r="371" spans="4:4" x14ac:dyDescent="0.2">
      <c r="D371" s="97"/>
    </row>
    <row r="372" spans="4:4" x14ac:dyDescent="0.2">
      <c r="D372" s="97"/>
    </row>
    <row r="373" spans="4:4" x14ac:dyDescent="0.2">
      <c r="D373" s="97"/>
    </row>
    <row r="374" spans="4:4" x14ac:dyDescent="0.2">
      <c r="D374" s="97"/>
    </row>
    <row r="375" spans="4:4" x14ac:dyDescent="0.2">
      <c r="D375" s="97"/>
    </row>
    <row r="376" spans="4:4" x14ac:dyDescent="0.2">
      <c r="D376" s="97"/>
    </row>
    <row r="377" spans="4:4" x14ac:dyDescent="0.2">
      <c r="D377" s="97"/>
    </row>
    <row r="378" spans="4:4" x14ac:dyDescent="0.2">
      <c r="D378" s="97"/>
    </row>
    <row r="379" spans="4:4" x14ac:dyDescent="0.2">
      <c r="D379" s="97"/>
    </row>
    <row r="380" spans="4:4" x14ac:dyDescent="0.2">
      <c r="D380" s="97"/>
    </row>
    <row r="381" spans="4:4" x14ac:dyDescent="0.2">
      <c r="D381" s="97"/>
    </row>
    <row r="382" spans="4:4" x14ac:dyDescent="0.2">
      <c r="D382" s="97"/>
    </row>
    <row r="383" spans="4:4" x14ac:dyDescent="0.2">
      <c r="D383" s="97"/>
    </row>
    <row r="384" spans="4:4" x14ac:dyDescent="0.2">
      <c r="D384" s="97"/>
    </row>
    <row r="385" spans="4:4" x14ac:dyDescent="0.2">
      <c r="D385" s="97"/>
    </row>
    <row r="386" spans="4:4" x14ac:dyDescent="0.2">
      <c r="D386" s="97"/>
    </row>
    <row r="387" spans="4:4" x14ac:dyDescent="0.2">
      <c r="D387" s="97"/>
    </row>
    <row r="388" spans="4:4" x14ac:dyDescent="0.2">
      <c r="D388" s="97"/>
    </row>
    <row r="389" spans="4:4" x14ac:dyDescent="0.2">
      <c r="D389" s="97"/>
    </row>
    <row r="390" spans="4:4" x14ac:dyDescent="0.2">
      <c r="D390" s="97"/>
    </row>
    <row r="391" spans="4:4" x14ac:dyDescent="0.2">
      <c r="D391" s="97"/>
    </row>
    <row r="392" spans="4:4" x14ac:dyDescent="0.2">
      <c r="D392" s="97"/>
    </row>
    <row r="393" spans="4:4" x14ac:dyDescent="0.2">
      <c r="D393" s="97"/>
    </row>
    <row r="394" spans="4:4" x14ac:dyDescent="0.2">
      <c r="D394" s="97"/>
    </row>
    <row r="395" spans="4:4" x14ac:dyDescent="0.2">
      <c r="D395" s="97"/>
    </row>
    <row r="396" spans="4:4" x14ac:dyDescent="0.2">
      <c r="D396" s="97"/>
    </row>
    <row r="397" spans="4:4" x14ac:dyDescent="0.2">
      <c r="D397" s="97"/>
    </row>
    <row r="398" spans="4:4" x14ac:dyDescent="0.2">
      <c r="D398" s="97"/>
    </row>
    <row r="399" spans="4:4" x14ac:dyDescent="0.2">
      <c r="D399" s="97"/>
    </row>
    <row r="400" spans="4:4" x14ac:dyDescent="0.2">
      <c r="D400" s="97"/>
    </row>
    <row r="401" spans="4:4" x14ac:dyDescent="0.2">
      <c r="D401" s="97"/>
    </row>
    <row r="402" spans="4:4" x14ac:dyDescent="0.2">
      <c r="D402" s="97"/>
    </row>
    <row r="403" spans="4:4" x14ac:dyDescent="0.2">
      <c r="D403" s="97"/>
    </row>
    <row r="404" spans="4:4" x14ac:dyDescent="0.2">
      <c r="D404" s="97"/>
    </row>
    <row r="405" spans="4:4" x14ac:dyDescent="0.2">
      <c r="D405" s="97"/>
    </row>
    <row r="406" spans="4:4" x14ac:dyDescent="0.2">
      <c r="D406" s="97"/>
    </row>
    <row r="407" spans="4:4" x14ac:dyDescent="0.2">
      <c r="D407" s="97"/>
    </row>
    <row r="408" spans="4:4" x14ac:dyDescent="0.2">
      <c r="D408" s="97"/>
    </row>
    <row r="409" spans="4:4" x14ac:dyDescent="0.2">
      <c r="D409" s="97"/>
    </row>
    <row r="410" spans="4:4" x14ac:dyDescent="0.2">
      <c r="D410" s="97"/>
    </row>
    <row r="411" spans="4:4" x14ac:dyDescent="0.2">
      <c r="D411" s="97"/>
    </row>
    <row r="412" spans="4:4" x14ac:dyDescent="0.2">
      <c r="D412" s="97"/>
    </row>
    <row r="413" spans="4:4" x14ac:dyDescent="0.2">
      <c r="D413" s="97"/>
    </row>
    <row r="414" spans="4:4" x14ac:dyDescent="0.2">
      <c r="D414" s="97"/>
    </row>
    <row r="415" spans="4:4" x14ac:dyDescent="0.2">
      <c r="D415" s="97"/>
    </row>
    <row r="416" spans="4:4" x14ac:dyDescent="0.2">
      <c r="D416" s="97"/>
    </row>
    <row r="417" spans="4:4" x14ac:dyDescent="0.2">
      <c r="D417" s="97"/>
    </row>
    <row r="418" spans="4:4" x14ac:dyDescent="0.2">
      <c r="D418" s="97"/>
    </row>
    <row r="419" spans="4:4" x14ac:dyDescent="0.2">
      <c r="D419" s="97"/>
    </row>
    <row r="420" spans="4:4" x14ac:dyDescent="0.2">
      <c r="D420" s="97"/>
    </row>
    <row r="421" spans="4:4" x14ac:dyDescent="0.2">
      <c r="D421" s="97"/>
    </row>
    <row r="422" spans="4:4" x14ac:dyDescent="0.2">
      <c r="D422" s="97"/>
    </row>
    <row r="423" spans="4:4" x14ac:dyDescent="0.2">
      <c r="D423" s="97"/>
    </row>
    <row r="424" spans="4:4" x14ac:dyDescent="0.2">
      <c r="D424" s="97"/>
    </row>
    <row r="425" spans="4:4" x14ac:dyDescent="0.2">
      <c r="D425" s="97"/>
    </row>
    <row r="426" spans="4:4" x14ac:dyDescent="0.2">
      <c r="D426" s="97"/>
    </row>
    <row r="427" spans="4:4" x14ac:dyDescent="0.2">
      <c r="D427" s="97"/>
    </row>
    <row r="428" spans="4:4" x14ac:dyDescent="0.2">
      <c r="D428" s="97"/>
    </row>
    <row r="429" spans="4:4" x14ac:dyDescent="0.2">
      <c r="D429" s="97"/>
    </row>
    <row r="430" spans="4:4" x14ac:dyDescent="0.2">
      <c r="D430" s="97"/>
    </row>
    <row r="431" spans="4:4" x14ac:dyDescent="0.2">
      <c r="D431" s="97"/>
    </row>
    <row r="432" spans="4:4" x14ac:dyDescent="0.2">
      <c r="D432" s="97"/>
    </row>
    <row r="433" spans="4:4" x14ac:dyDescent="0.2">
      <c r="D433" s="97"/>
    </row>
    <row r="434" spans="4:4" x14ac:dyDescent="0.2">
      <c r="D434" s="97"/>
    </row>
    <row r="435" spans="4:4" x14ac:dyDescent="0.2">
      <c r="D435" s="97"/>
    </row>
    <row r="436" spans="4:4" x14ac:dyDescent="0.2">
      <c r="D436" s="97"/>
    </row>
    <row r="437" spans="4:4" x14ac:dyDescent="0.2">
      <c r="D437" s="97"/>
    </row>
    <row r="438" spans="4:4" x14ac:dyDescent="0.2">
      <c r="D438" s="97"/>
    </row>
    <row r="439" spans="4:4" x14ac:dyDescent="0.2">
      <c r="D439" s="97"/>
    </row>
    <row r="440" spans="4:4" x14ac:dyDescent="0.2">
      <c r="D440" s="97"/>
    </row>
    <row r="441" spans="4:4" x14ac:dyDescent="0.2">
      <c r="D441" s="97"/>
    </row>
    <row r="442" spans="4:4" x14ac:dyDescent="0.2">
      <c r="D442" s="97"/>
    </row>
    <row r="443" spans="4:4" x14ac:dyDescent="0.2">
      <c r="D443" s="97"/>
    </row>
    <row r="444" spans="4:4" x14ac:dyDescent="0.2">
      <c r="D444" s="97"/>
    </row>
    <row r="445" spans="4:4" x14ac:dyDescent="0.2">
      <c r="D445" s="97"/>
    </row>
    <row r="446" spans="4:4" x14ac:dyDescent="0.2">
      <c r="D446" s="97"/>
    </row>
    <row r="447" spans="4:4" x14ac:dyDescent="0.2">
      <c r="D447" s="97"/>
    </row>
    <row r="448" spans="4:4" x14ac:dyDescent="0.2">
      <c r="D448" s="97"/>
    </row>
    <row r="449" spans="4:4" x14ac:dyDescent="0.2">
      <c r="D449" s="97"/>
    </row>
    <row r="450" spans="4:4" x14ac:dyDescent="0.2">
      <c r="D450" s="97"/>
    </row>
    <row r="451" spans="4:4" x14ac:dyDescent="0.2">
      <c r="D451" s="97"/>
    </row>
    <row r="452" spans="4:4" x14ac:dyDescent="0.2">
      <c r="D452" s="97"/>
    </row>
    <row r="453" spans="4:4" x14ac:dyDescent="0.2">
      <c r="D453" s="97"/>
    </row>
    <row r="454" spans="4:4" x14ac:dyDescent="0.2">
      <c r="D454" s="97"/>
    </row>
    <row r="455" spans="4:4" x14ac:dyDescent="0.2">
      <c r="D455" s="97"/>
    </row>
    <row r="456" spans="4:4" x14ac:dyDescent="0.2">
      <c r="D456" s="97"/>
    </row>
    <row r="457" spans="4:4" x14ac:dyDescent="0.2">
      <c r="D457" s="97"/>
    </row>
    <row r="458" spans="4:4" x14ac:dyDescent="0.2">
      <c r="D458" s="97"/>
    </row>
    <row r="459" spans="4:4" x14ac:dyDescent="0.2">
      <c r="D459" s="97"/>
    </row>
    <row r="460" spans="4:4" x14ac:dyDescent="0.2">
      <c r="D460" s="97"/>
    </row>
    <row r="461" spans="4:4" x14ac:dyDescent="0.2">
      <c r="D461" s="97"/>
    </row>
    <row r="462" spans="4:4" x14ac:dyDescent="0.2">
      <c r="D462" s="97"/>
    </row>
    <row r="463" spans="4:4" x14ac:dyDescent="0.2">
      <c r="D463" s="97"/>
    </row>
    <row r="464" spans="4:4" x14ac:dyDescent="0.2">
      <c r="D464" s="97"/>
    </row>
    <row r="465" spans="4:4" x14ac:dyDescent="0.2">
      <c r="D465" s="97"/>
    </row>
    <row r="466" spans="4:4" x14ac:dyDescent="0.2">
      <c r="D466" s="97"/>
    </row>
    <row r="467" spans="4:4" x14ac:dyDescent="0.2">
      <c r="D467" s="97"/>
    </row>
    <row r="468" spans="4:4" x14ac:dyDescent="0.2">
      <c r="D468" s="97"/>
    </row>
    <row r="469" spans="4:4" x14ac:dyDescent="0.2">
      <c r="D469" s="97"/>
    </row>
    <row r="470" spans="4:4" x14ac:dyDescent="0.2">
      <c r="D470" s="97"/>
    </row>
    <row r="471" spans="4:4" x14ac:dyDescent="0.2">
      <c r="D471" s="97"/>
    </row>
    <row r="472" spans="4:4" x14ac:dyDescent="0.2">
      <c r="D472" s="97"/>
    </row>
    <row r="473" spans="4:4" x14ac:dyDescent="0.2">
      <c r="D473" s="97"/>
    </row>
    <row r="474" spans="4:4" x14ac:dyDescent="0.2">
      <c r="D474" s="97"/>
    </row>
    <row r="475" spans="4:4" x14ac:dyDescent="0.2">
      <c r="D475" s="97"/>
    </row>
    <row r="476" spans="4:4" x14ac:dyDescent="0.2">
      <c r="D476" s="97"/>
    </row>
    <row r="477" spans="4:4" x14ac:dyDescent="0.2">
      <c r="D477" s="97"/>
    </row>
    <row r="478" spans="4:4" x14ac:dyDescent="0.2">
      <c r="D478" s="97"/>
    </row>
    <row r="479" spans="4:4" x14ac:dyDescent="0.2">
      <c r="D479" s="97"/>
    </row>
    <row r="480" spans="4:4" x14ac:dyDescent="0.2">
      <c r="D480" s="97"/>
    </row>
    <row r="481" spans="4:4" x14ac:dyDescent="0.2">
      <c r="D481" s="97"/>
    </row>
    <row r="482" spans="4:4" x14ac:dyDescent="0.2">
      <c r="D482" s="97"/>
    </row>
    <row r="483" spans="4:4" x14ac:dyDescent="0.2">
      <c r="D483" s="97"/>
    </row>
    <row r="484" spans="4:4" x14ac:dyDescent="0.2">
      <c r="D484" s="97"/>
    </row>
    <row r="485" spans="4:4" x14ac:dyDescent="0.2">
      <c r="D485" s="97"/>
    </row>
    <row r="486" spans="4:4" x14ac:dyDescent="0.2">
      <c r="D486" s="97"/>
    </row>
    <row r="487" spans="4:4" x14ac:dyDescent="0.2">
      <c r="D487" s="97"/>
    </row>
    <row r="488" spans="4:4" x14ac:dyDescent="0.2">
      <c r="D488" s="97"/>
    </row>
    <row r="489" spans="4:4" x14ac:dyDescent="0.2">
      <c r="D489" s="97"/>
    </row>
    <row r="490" spans="4:4" x14ac:dyDescent="0.2">
      <c r="D490" s="97"/>
    </row>
    <row r="491" spans="4:4" x14ac:dyDescent="0.2">
      <c r="D491" s="97"/>
    </row>
    <row r="492" spans="4:4" x14ac:dyDescent="0.2">
      <c r="D492" s="97"/>
    </row>
    <row r="493" spans="4:4" x14ac:dyDescent="0.2">
      <c r="D493" s="97"/>
    </row>
    <row r="494" spans="4:4" x14ac:dyDescent="0.2">
      <c r="D494" s="97"/>
    </row>
    <row r="495" spans="4:4" x14ac:dyDescent="0.2">
      <c r="D495" s="97"/>
    </row>
    <row r="496" spans="4:4" x14ac:dyDescent="0.2">
      <c r="D496" s="97"/>
    </row>
    <row r="497" spans="4:4" x14ac:dyDescent="0.2">
      <c r="D497" s="97"/>
    </row>
    <row r="498" spans="4:4" x14ac:dyDescent="0.2">
      <c r="D498" s="97"/>
    </row>
    <row r="499" spans="4:4" x14ac:dyDescent="0.2">
      <c r="D499" s="97"/>
    </row>
    <row r="500" spans="4:4" x14ac:dyDescent="0.2">
      <c r="D500" s="97"/>
    </row>
    <row r="501" spans="4:4" x14ac:dyDescent="0.2">
      <c r="D501" s="97"/>
    </row>
    <row r="502" spans="4:4" x14ac:dyDescent="0.2">
      <c r="D502" s="97"/>
    </row>
    <row r="503" spans="4:4" x14ac:dyDescent="0.2">
      <c r="D503" s="97"/>
    </row>
    <row r="504" spans="4:4" x14ac:dyDescent="0.2">
      <c r="D504" s="97"/>
    </row>
    <row r="505" spans="4:4" x14ac:dyDescent="0.2">
      <c r="D505" s="97"/>
    </row>
    <row r="506" spans="4:4" x14ac:dyDescent="0.2">
      <c r="D506" s="97"/>
    </row>
    <row r="507" spans="4:4" x14ac:dyDescent="0.2">
      <c r="D507" s="97"/>
    </row>
    <row r="508" spans="4:4" x14ac:dyDescent="0.2">
      <c r="D508" s="97"/>
    </row>
    <row r="509" spans="4:4" x14ac:dyDescent="0.2">
      <c r="D509" s="97"/>
    </row>
    <row r="510" spans="4:4" x14ac:dyDescent="0.2">
      <c r="D510" s="97"/>
    </row>
    <row r="511" spans="4:4" x14ac:dyDescent="0.2">
      <c r="D511" s="97"/>
    </row>
    <row r="512" spans="4:4" x14ac:dyDescent="0.2">
      <c r="D512" s="97"/>
    </row>
    <row r="513" spans="4:4" x14ac:dyDescent="0.2">
      <c r="D513" s="97"/>
    </row>
    <row r="514" spans="4:4" x14ac:dyDescent="0.2">
      <c r="D514" s="97"/>
    </row>
    <row r="515" spans="4:4" x14ac:dyDescent="0.2">
      <c r="D515" s="97"/>
    </row>
    <row r="516" spans="4:4" x14ac:dyDescent="0.2">
      <c r="D516" s="97"/>
    </row>
    <row r="517" spans="4:4" x14ac:dyDescent="0.2">
      <c r="D517" s="97"/>
    </row>
    <row r="518" spans="4:4" x14ac:dyDescent="0.2">
      <c r="D518" s="97"/>
    </row>
    <row r="519" spans="4:4" x14ac:dyDescent="0.2">
      <c r="D519" s="97"/>
    </row>
    <row r="520" spans="4:4" x14ac:dyDescent="0.2">
      <c r="D520" s="97"/>
    </row>
    <row r="521" spans="4:4" x14ac:dyDescent="0.2">
      <c r="D521" s="97"/>
    </row>
    <row r="522" spans="4:4" x14ac:dyDescent="0.2">
      <c r="D522" s="97"/>
    </row>
    <row r="523" spans="4:4" x14ac:dyDescent="0.2">
      <c r="D523" s="97"/>
    </row>
    <row r="524" spans="4:4" x14ac:dyDescent="0.2">
      <c r="D524" s="97"/>
    </row>
    <row r="525" spans="4:4" x14ac:dyDescent="0.2">
      <c r="D525" s="97"/>
    </row>
    <row r="526" spans="4:4" x14ac:dyDescent="0.2">
      <c r="D526" s="97"/>
    </row>
    <row r="527" spans="4:4" x14ac:dyDescent="0.2">
      <c r="D527" s="97"/>
    </row>
    <row r="528" spans="4:4" x14ac:dyDescent="0.2">
      <c r="D528" s="97"/>
    </row>
    <row r="529" spans="4:4" x14ac:dyDescent="0.2">
      <c r="D529" s="97"/>
    </row>
    <row r="530" spans="4:4" x14ac:dyDescent="0.2">
      <c r="D530" s="97"/>
    </row>
    <row r="531" spans="4:4" x14ac:dyDescent="0.2">
      <c r="D531" s="97"/>
    </row>
    <row r="532" spans="4:4" x14ac:dyDescent="0.2">
      <c r="D532" s="97"/>
    </row>
    <row r="533" spans="4:4" x14ac:dyDescent="0.2">
      <c r="D533" s="97"/>
    </row>
    <row r="534" spans="4:4" x14ac:dyDescent="0.2">
      <c r="D534" s="97"/>
    </row>
    <row r="535" spans="4:4" x14ac:dyDescent="0.2">
      <c r="D535" s="97"/>
    </row>
    <row r="536" spans="4:4" x14ac:dyDescent="0.2">
      <c r="D536" s="97"/>
    </row>
    <row r="537" spans="4:4" x14ac:dyDescent="0.2">
      <c r="D537" s="97"/>
    </row>
    <row r="538" spans="4:4" x14ac:dyDescent="0.2">
      <c r="D538" s="97"/>
    </row>
    <row r="539" spans="4:4" x14ac:dyDescent="0.2">
      <c r="D539" s="97"/>
    </row>
    <row r="540" spans="4:4" x14ac:dyDescent="0.2">
      <c r="D540" s="97"/>
    </row>
    <row r="541" spans="4:4" x14ac:dyDescent="0.2">
      <c r="D541" s="97"/>
    </row>
    <row r="542" spans="4:4" x14ac:dyDescent="0.2">
      <c r="D542" s="97"/>
    </row>
    <row r="543" spans="4:4" x14ac:dyDescent="0.2">
      <c r="D543" s="97"/>
    </row>
    <row r="544" spans="4:4" x14ac:dyDescent="0.2">
      <c r="D544" s="97"/>
    </row>
    <row r="545" spans="4:4" x14ac:dyDescent="0.2">
      <c r="D545" s="97"/>
    </row>
    <row r="546" spans="4:4" x14ac:dyDescent="0.2">
      <c r="D546" s="97"/>
    </row>
    <row r="547" spans="4:4" x14ac:dyDescent="0.2">
      <c r="D547" s="97"/>
    </row>
    <row r="548" spans="4:4" x14ac:dyDescent="0.2">
      <c r="D548" s="97"/>
    </row>
    <row r="549" spans="4:4" x14ac:dyDescent="0.2">
      <c r="D549" s="97"/>
    </row>
    <row r="550" spans="4:4" x14ac:dyDescent="0.2">
      <c r="D550" s="97"/>
    </row>
    <row r="551" spans="4:4" x14ac:dyDescent="0.2">
      <c r="D551" s="97"/>
    </row>
    <row r="552" spans="4:4" x14ac:dyDescent="0.2">
      <c r="D552" s="97"/>
    </row>
    <row r="553" spans="4:4" x14ac:dyDescent="0.2">
      <c r="D553" s="97"/>
    </row>
    <row r="554" spans="4:4" x14ac:dyDescent="0.2">
      <c r="D554" s="97"/>
    </row>
    <row r="555" spans="4:4" x14ac:dyDescent="0.2">
      <c r="D555" s="97"/>
    </row>
    <row r="556" spans="4:4" x14ac:dyDescent="0.2">
      <c r="D556" s="97"/>
    </row>
    <row r="557" spans="4:4" x14ac:dyDescent="0.2">
      <c r="D557" s="97"/>
    </row>
    <row r="558" spans="4:4" x14ac:dyDescent="0.2">
      <c r="D558" s="97"/>
    </row>
    <row r="559" spans="4:4" x14ac:dyDescent="0.2">
      <c r="D559" s="97"/>
    </row>
    <row r="560" spans="4:4" x14ac:dyDescent="0.2">
      <c r="D560" s="97"/>
    </row>
    <row r="561" spans="4:4" x14ac:dyDescent="0.2">
      <c r="D561" s="97"/>
    </row>
    <row r="562" spans="4:4" x14ac:dyDescent="0.2">
      <c r="D562" s="97"/>
    </row>
    <row r="563" spans="4:4" x14ac:dyDescent="0.2">
      <c r="D563" s="97"/>
    </row>
    <row r="564" spans="4:4" x14ac:dyDescent="0.2">
      <c r="D564" s="97"/>
    </row>
    <row r="565" spans="4:4" x14ac:dyDescent="0.2">
      <c r="D565" s="97"/>
    </row>
    <row r="566" spans="4:4" x14ac:dyDescent="0.2">
      <c r="D566" s="97"/>
    </row>
    <row r="567" spans="4:4" x14ac:dyDescent="0.2">
      <c r="D567" s="97"/>
    </row>
    <row r="568" spans="4:4" x14ac:dyDescent="0.2">
      <c r="D568" s="97"/>
    </row>
    <row r="569" spans="4:4" x14ac:dyDescent="0.2">
      <c r="D569" s="97"/>
    </row>
    <row r="570" spans="4:4" x14ac:dyDescent="0.2">
      <c r="D570" s="97"/>
    </row>
    <row r="571" spans="4:4" x14ac:dyDescent="0.2">
      <c r="D571" s="97"/>
    </row>
    <row r="572" spans="4:4" x14ac:dyDescent="0.2">
      <c r="D572" s="97"/>
    </row>
    <row r="573" spans="4:4" x14ac:dyDescent="0.2">
      <c r="D573" s="97"/>
    </row>
    <row r="574" spans="4:4" x14ac:dyDescent="0.2">
      <c r="D574" s="97"/>
    </row>
    <row r="575" spans="4:4" x14ac:dyDescent="0.2">
      <c r="D575" s="97"/>
    </row>
    <row r="576" spans="4:4" x14ac:dyDescent="0.2">
      <c r="D576" s="97"/>
    </row>
    <row r="577" spans="4:4" x14ac:dyDescent="0.2">
      <c r="D577" s="97"/>
    </row>
    <row r="578" spans="4:4" x14ac:dyDescent="0.2">
      <c r="D578" s="97"/>
    </row>
    <row r="579" spans="4:4" x14ac:dyDescent="0.2">
      <c r="D579" s="97"/>
    </row>
    <row r="580" spans="4:4" x14ac:dyDescent="0.2">
      <c r="D580" s="97"/>
    </row>
    <row r="581" spans="4:4" x14ac:dyDescent="0.2">
      <c r="D581" s="97"/>
    </row>
    <row r="582" spans="4:4" x14ac:dyDescent="0.2">
      <c r="D582" s="97"/>
    </row>
    <row r="583" spans="4:4" x14ac:dyDescent="0.2">
      <c r="D583" s="97"/>
    </row>
    <row r="584" spans="4:4" x14ac:dyDescent="0.2">
      <c r="D584" s="97"/>
    </row>
    <row r="585" spans="4:4" x14ac:dyDescent="0.2">
      <c r="D585" s="97"/>
    </row>
    <row r="586" spans="4:4" x14ac:dyDescent="0.2">
      <c r="D586" s="97"/>
    </row>
    <row r="587" spans="4:4" x14ac:dyDescent="0.2">
      <c r="D587" s="97"/>
    </row>
    <row r="588" spans="4:4" x14ac:dyDescent="0.2">
      <c r="D588" s="97"/>
    </row>
    <row r="589" spans="4:4" x14ac:dyDescent="0.2">
      <c r="D589" s="97"/>
    </row>
    <row r="590" spans="4:4" x14ac:dyDescent="0.2">
      <c r="D590" s="97"/>
    </row>
    <row r="591" spans="4:4" x14ac:dyDescent="0.2">
      <c r="D591" s="97"/>
    </row>
    <row r="592" spans="4:4" x14ac:dyDescent="0.2">
      <c r="D592" s="97"/>
    </row>
    <row r="593" spans="4:4" x14ac:dyDescent="0.2">
      <c r="D593" s="97"/>
    </row>
    <row r="594" spans="4:4" x14ac:dyDescent="0.2">
      <c r="D594" s="97"/>
    </row>
    <row r="595" spans="4:4" x14ac:dyDescent="0.2">
      <c r="D595" s="97"/>
    </row>
    <row r="596" spans="4:4" x14ac:dyDescent="0.2">
      <c r="D596" s="97"/>
    </row>
    <row r="597" spans="4:4" x14ac:dyDescent="0.2">
      <c r="D597" s="97"/>
    </row>
    <row r="598" spans="4:4" x14ac:dyDescent="0.2">
      <c r="D598" s="97"/>
    </row>
    <row r="599" spans="4:4" x14ac:dyDescent="0.2">
      <c r="D599" s="97"/>
    </row>
    <row r="600" spans="4:4" x14ac:dyDescent="0.2">
      <c r="D600" s="97"/>
    </row>
    <row r="601" spans="4:4" x14ac:dyDescent="0.2">
      <c r="D601" s="97"/>
    </row>
    <row r="602" spans="4:4" x14ac:dyDescent="0.2">
      <c r="D602" s="97"/>
    </row>
    <row r="603" spans="4:4" x14ac:dyDescent="0.2">
      <c r="D603" s="97"/>
    </row>
    <row r="604" spans="4:4" x14ac:dyDescent="0.2">
      <c r="D604" s="97"/>
    </row>
    <row r="605" spans="4:4" x14ac:dyDescent="0.2">
      <c r="D605" s="97"/>
    </row>
    <row r="606" spans="4:4" x14ac:dyDescent="0.2">
      <c r="D606" s="97"/>
    </row>
    <row r="607" spans="4:4" x14ac:dyDescent="0.2">
      <c r="D607" s="97"/>
    </row>
    <row r="608" spans="4:4" x14ac:dyDescent="0.2">
      <c r="D608" s="97"/>
    </row>
    <row r="609" spans="4:4" x14ac:dyDescent="0.2">
      <c r="D609" s="97"/>
    </row>
    <row r="610" spans="4:4" x14ac:dyDescent="0.2">
      <c r="D610" s="97"/>
    </row>
    <row r="611" spans="4:4" x14ac:dyDescent="0.2">
      <c r="D611" s="97"/>
    </row>
    <row r="612" spans="4:4" x14ac:dyDescent="0.2">
      <c r="D612" s="97"/>
    </row>
    <row r="613" spans="4:4" x14ac:dyDescent="0.2">
      <c r="D613" s="97"/>
    </row>
    <row r="614" spans="4:4" x14ac:dyDescent="0.2">
      <c r="D614" s="97"/>
    </row>
    <row r="615" spans="4:4" x14ac:dyDescent="0.2">
      <c r="D615" s="97"/>
    </row>
    <row r="616" spans="4:4" x14ac:dyDescent="0.2">
      <c r="D616" s="97"/>
    </row>
    <row r="617" spans="4:4" x14ac:dyDescent="0.2">
      <c r="D617" s="97"/>
    </row>
    <row r="618" spans="4:4" x14ac:dyDescent="0.2">
      <c r="D618" s="97"/>
    </row>
    <row r="619" spans="4:4" x14ac:dyDescent="0.2">
      <c r="D619" s="97"/>
    </row>
    <row r="620" spans="4:4" x14ac:dyDescent="0.2">
      <c r="D620" s="97"/>
    </row>
    <row r="621" spans="4:4" x14ac:dyDescent="0.2">
      <c r="D621" s="97"/>
    </row>
    <row r="622" spans="4:4" x14ac:dyDescent="0.2">
      <c r="D622" s="97"/>
    </row>
    <row r="623" spans="4:4" x14ac:dyDescent="0.2">
      <c r="D623" s="97"/>
    </row>
    <row r="624" spans="4:4" x14ac:dyDescent="0.2">
      <c r="D624" s="97"/>
    </row>
    <row r="625" spans="4:4" x14ac:dyDescent="0.2">
      <c r="D625" s="97"/>
    </row>
    <row r="626" spans="4:4" x14ac:dyDescent="0.2">
      <c r="D626" s="97"/>
    </row>
    <row r="627" spans="4:4" x14ac:dyDescent="0.2">
      <c r="D627" s="97"/>
    </row>
    <row r="628" spans="4:4" x14ac:dyDescent="0.2">
      <c r="D628" s="97"/>
    </row>
    <row r="629" spans="4:4" x14ac:dyDescent="0.2">
      <c r="D629" s="97"/>
    </row>
    <row r="630" spans="4:4" x14ac:dyDescent="0.2">
      <c r="D630" s="97"/>
    </row>
    <row r="631" spans="4:4" x14ac:dyDescent="0.2">
      <c r="D631" s="97"/>
    </row>
    <row r="632" spans="4:4" x14ac:dyDescent="0.2">
      <c r="D632" s="97"/>
    </row>
    <row r="633" spans="4:4" x14ac:dyDescent="0.2">
      <c r="D633" s="97"/>
    </row>
    <row r="634" spans="4:4" x14ac:dyDescent="0.2">
      <c r="D634" s="97"/>
    </row>
    <row r="635" spans="4:4" x14ac:dyDescent="0.2">
      <c r="D635" s="97"/>
    </row>
    <row r="636" spans="4:4" x14ac:dyDescent="0.2">
      <c r="D636" s="97"/>
    </row>
    <row r="637" spans="4:4" x14ac:dyDescent="0.2">
      <c r="D637" s="97"/>
    </row>
    <row r="638" spans="4:4" x14ac:dyDescent="0.2">
      <c r="D638" s="97"/>
    </row>
    <row r="639" spans="4:4" x14ac:dyDescent="0.2">
      <c r="D639" s="97"/>
    </row>
    <row r="640" spans="4:4" x14ac:dyDescent="0.2">
      <c r="D640" s="97"/>
    </row>
    <row r="641" spans="4:4" x14ac:dyDescent="0.2">
      <c r="D641" s="97"/>
    </row>
    <row r="642" spans="4:4" x14ac:dyDescent="0.2">
      <c r="D642" s="97"/>
    </row>
    <row r="643" spans="4:4" x14ac:dyDescent="0.2">
      <c r="D643" s="97"/>
    </row>
    <row r="644" spans="4:4" x14ac:dyDescent="0.2">
      <c r="D644" s="97"/>
    </row>
    <row r="645" spans="4:4" x14ac:dyDescent="0.2">
      <c r="D645" s="97"/>
    </row>
    <row r="646" spans="4:4" x14ac:dyDescent="0.2">
      <c r="D646" s="97"/>
    </row>
    <row r="647" spans="4:4" x14ac:dyDescent="0.2">
      <c r="D647" s="97"/>
    </row>
    <row r="648" spans="4:4" x14ac:dyDescent="0.2">
      <c r="D648" s="97"/>
    </row>
    <row r="649" spans="4:4" x14ac:dyDescent="0.2">
      <c r="D649" s="97"/>
    </row>
    <row r="650" spans="4:4" x14ac:dyDescent="0.2">
      <c r="D650" s="97"/>
    </row>
    <row r="651" spans="4:4" x14ac:dyDescent="0.2">
      <c r="D651" s="97"/>
    </row>
    <row r="652" spans="4:4" x14ac:dyDescent="0.2">
      <c r="D652" s="97"/>
    </row>
    <row r="653" spans="4:4" x14ac:dyDescent="0.2">
      <c r="D653" s="97"/>
    </row>
    <row r="654" spans="4:4" x14ac:dyDescent="0.2">
      <c r="D654" s="97"/>
    </row>
    <row r="655" spans="4:4" x14ac:dyDescent="0.2">
      <c r="D655" s="97"/>
    </row>
    <row r="656" spans="4:4" x14ac:dyDescent="0.2">
      <c r="D656" s="97"/>
    </row>
    <row r="657" spans="4:4" x14ac:dyDescent="0.2">
      <c r="D657" s="97"/>
    </row>
    <row r="658" spans="4:4" x14ac:dyDescent="0.2">
      <c r="D658" s="97"/>
    </row>
    <row r="659" spans="4:4" x14ac:dyDescent="0.2">
      <c r="D659" s="97"/>
    </row>
    <row r="660" spans="4:4" x14ac:dyDescent="0.2">
      <c r="D660" s="97"/>
    </row>
    <row r="661" spans="4:4" x14ac:dyDescent="0.2">
      <c r="D661" s="97"/>
    </row>
    <row r="662" spans="4:4" x14ac:dyDescent="0.2">
      <c r="D662" s="97"/>
    </row>
    <row r="663" spans="4:4" x14ac:dyDescent="0.2">
      <c r="D663" s="97"/>
    </row>
    <row r="664" spans="4:4" x14ac:dyDescent="0.2">
      <c r="D664" s="97"/>
    </row>
    <row r="665" spans="4:4" x14ac:dyDescent="0.2">
      <c r="D665" s="97"/>
    </row>
    <row r="666" spans="4:4" x14ac:dyDescent="0.2">
      <c r="D666" s="97"/>
    </row>
    <row r="667" spans="4:4" x14ac:dyDescent="0.2">
      <c r="D667" s="97"/>
    </row>
    <row r="668" spans="4:4" x14ac:dyDescent="0.2">
      <c r="D668" s="97"/>
    </row>
    <row r="669" spans="4:4" x14ac:dyDescent="0.2">
      <c r="D669" s="97"/>
    </row>
    <row r="670" spans="4:4" x14ac:dyDescent="0.2">
      <c r="D670" s="97"/>
    </row>
    <row r="671" spans="4:4" x14ac:dyDescent="0.2">
      <c r="D671" s="97"/>
    </row>
    <row r="672" spans="4:4" x14ac:dyDescent="0.2">
      <c r="D672" s="97"/>
    </row>
    <row r="673" spans="4:4" x14ac:dyDescent="0.2">
      <c r="D673" s="97"/>
    </row>
    <row r="674" spans="4:4" x14ac:dyDescent="0.2">
      <c r="D674" s="97"/>
    </row>
    <row r="675" spans="4:4" x14ac:dyDescent="0.2">
      <c r="D675" s="97"/>
    </row>
    <row r="676" spans="4:4" x14ac:dyDescent="0.2">
      <c r="D676" s="97"/>
    </row>
    <row r="677" spans="4:4" x14ac:dyDescent="0.2">
      <c r="D677" s="97"/>
    </row>
    <row r="678" spans="4:4" x14ac:dyDescent="0.2">
      <c r="D678" s="97"/>
    </row>
    <row r="679" spans="4:4" x14ac:dyDescent="0.2">
      <c r="D679" s="97"/>
    </row>
    <row r="680" spans="4:4" x14ac:dyDescent="0.2">
      <c r="D680" s="97"/>
    </row>
    <row r="681" spans="4:4" x14ac:dyDescent="0.2">
      <c r="D681" s="97"/>
    </row>
    <row r="682" spans="4:4" x14ac:dyDescent="0.2">
      <c r="D682" s="97"/>
    </row>
    <row r="683" spans="4:4" x14ac:dyDescent="0.2">
      <c r="D683" s="97"/>
    </row>
    <row r="684" spans="4:4" x14ac:dyDescent="0.2">
      <c r="D684" s="97"/>
    </row>
    <row r="685" spans="4:4" x14ac:dyDescent="0.2">
      <c r="D685" s="97"/>
    </row>
    <row r="686" spans="4:4" x14ac:dyDescent="0.2">
      <c r="D686" s="97"/>
    </row>
    <row r="687" spans="4:4" x14ac:dyDescent="0.2">
      <c r="D687" s="97"/>
    </row>
    <row r="688" spans="4:4" x14ac:dyDescent="0.2">
      <c r="D688" s="97"/>
    </row>
    <row r="689" spans="4:4" x14ac:dyDescent="0.2">
      <c r="D689" s="97"/>
    </row>
    <row r="690" spans="4:4" x14ac:dyDescent="0.2">
      <c r="D690" s="97"/>
    </row>
    <row r="691" spans="4:4" x14ac:dyDescent="0.2">
      <c r="D691" s="97"/>
    </row>
    <row r="692" spans="4:4" x14ac:dyDescent="0.2">
      <c r="D692" s="97"/>
    </row>
    <row r="693" spans="4:4" x14ac:dyDescent="0.2">
      <c r="D693" s="97"/>
    </row>
    <row r="694" spans="4:4" x14ac:dyDescent="0.2">
      <c r="D694" s="97"/>
    </row>
    <row r="695" spans="4:4" x14ac:dyDescent="0.2">
      <c r="D695" s="97"/>
    </row>
    <row r="696" spans="4:4" x14ac:dyDescent="0.2">
      <c r="D696" s="97"/>
    </row>
    <row r="697" spans="4:4" x14ac:dyDescent="0.2">
      <c r="D697" s="97"/>
    </row>
    <row r="698" spans="4:4" x14ac:dyDescent="0.2">
      <c r="D698" s="97"/>
    </row>
    <row r="699" spans="4:4" x14ac:dyDescent="0.2">
      <c r="D699" s="97"/>
    </row>
    <row r="700" spans="4:4" x14ac:dyDescent="0.2">
      <c r="D700" s="97"/>
    </row>
    <row r="701" spans="4:4" x14ac:dyDescent="0.2">
      <c r="D701" s="97"/>
    </row>
    <row r="702" spans="4:4" x14ac:dyDescent="0.2">
      <c r="D702" s="97"/>
    </row>
    <row r="703" spans="4:4" x14ac:dyDescent="0.2">
      <c r="D703" s="97"/>
    </row>
    <row r="704" spans="4:4" x14ac:dyDescent="0.2">
      <c r="D704" s="97"/>
    </row>
    <row r="705" spans="4:4" x14ac:dyDescent="0.2">
      <c r="D705" s="97"/>
    </row>
    <row r="706" spans="4:4" x14ac:dyDescent="0.2">
      <c r="D706" s="97"/>
    </row>
    <row r="707" spans="4:4" x14ac:dyDescent="0.2">
      <c r="D707" s="97"/>
    </row>
    <row r="708" spans="4:4" x14ac:dyDescent="0.2">
      <c r="D708" s="97"/>
    </row>
    <row r="709" spans="4:4" x14ac:dyDescent="0.2">
      <c r="D709" s="97"/>
    </row>
    <row r="710" spans="4:4" x14ac:dyDescent="0.2">
      <c r="D710" s="97"/>
    </row>
    <row r="711" spans="4:4" x14ac:dyDescent="0.2">
      <c r="D711" s="97"/>
    </row>
    <row r="712" spans="4:4" x14ac:dyDescent="0.2">
      <c r="D712" s="97"/>
    </row>
    <row r="713" spans="4:4" x14ac:dyDescent="0.2">
      <c r="D713" s="97"/>
    </row>
    <row r="714" spans="4:4" x14ac:dyDescent="0.2">
      <c r="D714" s="97"/>
    </row>
    <row r="715" spans="4:4" x14ac:dyDescent="0.2">
      <c r="D715" s="97"/>
    </row>
    <row r="716" spans="4:4" x14ac:dyDescent="0.2">
      <c r="D716" s="97"/>
    </row>
    <row r="717" spans="4:4" x14ac:dyDescent="0.2">
      <c r="D717" s="97"/>
    </row>
    <row r="718" spans="4:4" x14ac:dyDescent="0.2">
      <c r="D718" s="97"/>
    </row>
    <row r="719" spans="4:4" x14ac:dyDescent="0.2">
      <c r="D719" s="97"/>
    </row>
    <row r="720" spans="4:4" x14ac:dyDescent="0.2">
      <c r="D720" s="97"/>
    </row>
    <row r="721" spans="4:4" x14ac:dyDescent="0.2">
      <c r="D721" s="97"/>
    </row>
    <row r="722" spans="4:4" x14ac:dyDescent="0.2">
      <c r="D722" s="97"/>
    </row>
    <row r="723" spans="4:4" x14ac:dyDescent="0.2">
      <c r="D723" s="97"/>
    </row>
    <row r="724" spans="4:4" x14ac:dyDescent="0.2">
      <c r="D724" s="97"/>
    </row>
    <row r="725" spans="4:4" x14ac:dyDescent="0.2">
      <c r="D725" s="97"/>
    </row>
    <row r="726" spans="4:4" x14ac:dyDescent="0.2">
      <c r="D726" s="97"/>
    </row>
    <row r="727" spans="4:4" x14ac:dyDescent="0.2">
      <c r="D727" s="97"/>
    </row>
    <row r="728" spans="4:4" x14ac:dyDescent="0.2">
      <c r="D728" s="97"/>
    </row>
    <row r="729" spans="4:4" x14ac:dyDescent="0.2">
      <c r="D729" s="97"/>
    </row>
    <row r="730" spans="4:4" x14ac:dyDescent="0.2">
      <c r="D730" s="97"/>
    </row>
    <row r="731" spans="4:4" x14ac:dyDescent="0.2">
      <c r="D731" s="97"/>
    </row>
    <row r="732" spans="4:4" x14ac:dyDescent="0.2">
      <c r="D732" s="97"/>
    </row>
    <row r="733" spans="4:4" x14ac:dyDescent="0.2">
      <c r="D733" s="97"/>
    </row>
    <row r="734" spans="4:4" x14ac:dyDescent="0.2">
      <c r="D734" s="97"/>
    </row>
    <row r="735" spans="4:4" x14ac:dyDescent="0.2">
      <c r="D735" s="97"/>
    </row>
    <row r="736" spans="4:4" x14ac:dyDescent="0.2">
      <c r="D736" s="97"/>
    </row>
    <row r="737" spans="4:4" x14ac:dyDescent="0.2">
      <c r="D737" s="97"/>
    </row>
    <row r="738" spans="4:4" x14ac:dyDescent="0.2">
      <c r="D738" s="97"/>
    </row>
    <row r="739" spans="4:4" x14ac:dyDescent="0.2">
      <c r="D739" s="97"/>
    </row>
    <row r="740" spans="4:4" x14ac:dyDescent="0.2">
      <c r="D740" s="97"/>
    </row>
    <row r="741" spans="4:4" x14ac:dyDescent="0.2">
      <c r="D741" s="97"/>
    </row>
    <row r="742" spans="4:4" x14ac:dyDescent="0.2">
      <c r="D742" s="97"/>
    </row>
    <row r="743" spans="4:4" x14ac:dyDescent="0.2">
      <c r="D743" s="97"/>
    </row>
    <row r="744" spans="4:4" x14ac:dyDescent="0.2">
      <c r="D744" s="97"/>
    </row>
    <row r="745" spans="4:4" x14ac:dyDescent="0.2">
      <c r="D745" s="97"/>
    </row>
    <row r="746" spans="4:4" x14ac:dyDescent="0.2">
      <c r="D746" s="97"/>
    </row>
    <row r="747" spans="4:4" x14ac:dyDescent="0.2">
      <c r="D747" s="97"/>
    </row>
    <row r="748" spans="4:4" x14ac:dyDescent="0.2">
      <c r="D748" s="97"/>
    </row>
    <row r="749" spans="4:4" x14ac:dyDescent="0.2">
      <c r="D749" s="97"/>
    </row>
    <row r="750" spans="4:4" x14ac:dyDescent="0.2">
      <c r="D750" s="97"/>
    </row>
    <row r="751" spans="4:4" x14ac:dyDescent="0.2">
      <c r="D751" s="97"/>
    </row>
    <row r="752" spans="4:4" x14ac:dyDescent="0.2">
      <c r="D752" s="97"/>
    </row>
    <row r="753" spans="4:4" x14ac:dyDescent="0.2">
      <c r="D753" s="97"/>
    </row>
    <row r="754" spans="4:4" x14ac:dyDescent="0.2">
      <c r="D754" s="97"/>
    </row>
    <row r="755" spans="4:4" x14ac:dyDescent="0.2">
      <c r="D755" s="97"/>
    </row>
    <row r="756" spans="4:4" x14ac:dyDescent="0.2">
      <c r="D756" s="97"/>
    </row>
    <row r="757" spans="4:4" x14ac:dyDescent="0.2">
      <c r="D757" s="97"/>
    </row>
    <row r="758" spans="4:4" x14ac:dyDescent="0.2">
      <c r="D758" s="97"/>
    </row>
    <row r="759" spans="4:4" x14ac:dyDescent="0.2">
      <c r="D759" s="97"/>
    </row>
    <row r="760" spans="4:4" x14ac:dyDescent="0.2">
      <c r="D760" s="97"/>
    </row>
    <row r="761" spans="4:4" x14ac:dyDescent="0.2">
      <c r="D761" s="97"/>
    </row>
    <row r="762" spans="4:4" x14ac:dyDescent="0.2">
      <c r="D762" s="97"/>
    </row>
    <row r="763" spans="4:4" x14ac:dyDescent="0.2">
      <c r="D763" s="97"/>
    </row>
    <row r="764" spans="4:4" x14ac:dyDescent="0.2">
      <c r="D764" s="97"/>
    </row>
    <row r="765" spans="4:4" x14ac:dyDescent="0.2">
      <c r="D765" s="97"/>
    </row>
    <row r="766" spans="4:4" x14ac:dyDescent="0.2">
      <c r="D766" s="97"/>
    </row>
    <row r="767" spans="4:4" x14ac:dyDescent="0.2">
      <c r="D767" s="97"/>
    </row>
    <row r="768" spans="4:4" x14ac:dyDescent="0.2">
      <c r="D768" s="97"/>
    </row>
    <row r="769" spans="4:4" x14ac:dyDescent="0.2">
      <c r="D769" s="97"/>
    </row>
    <row r="770" spans="4:4" x14ac:dyDescent="0.2">
      <c r="D770" s="97"/>
    </row>
    <row r="771" spans="4:4" x14ac:dyDescent="0.2">
      <c r="D771" s="97"/>
    </row>
    <row r="772" spans="4:4" x14ac:dyDescent="0.2">
      <c r="D772" s="97"/>
    </row>
    <row r="773" spans="4:4" x14ac:dyDescent="0.2">
      <c r="D773" s="97"/>
    </row>
    <row r="774" spans="4:4" x14ac:dyDescent="0.2">
      <c r="D774" s="97"/>
    </row>
    <row r="775" spans="4:4" x14ac:dyDescent="0.2">
      <c r="D775" s="97"/>
    </row>
    <row r="776" spans="4:4" x14ac:dyDescent="0.2">
      <c r="D776" s="97"/>
    </row>
    <row r="777" spans="4:4" x14ac:dyDescent="0.2">
      <c r="D777" s="97"/>
    </row>
    <row r="778" spans="4:4" x14ac:dyDescent="0.2">
      <c r="D778" s="97"/>
    </row>
    <row r="779" spans="4:4" x14ac:dyDescent="0.2">
      <c r="D779" s="97"/>
    </row>
    <row r="780" spans="4:4" x14ac:dyDescent="0.2">
      <c r="D780" s="97"/>
    </row>
    <row r="781" spans="4:4" x14ac:dyDescent="0.2">
      <c r="D781" s="97"/>
    </row>
    <row r="782" spans="4:4" x14ac:dyDescent="0.2">
      <c r="D782" s="97"/>
    </row>
    <row r="783" spans="4:4" x14ac:dyDescent="0.2">
      <c r="D783" s="97"/>
    </row>
    <row r="784" spans="4:4" x14ac:dyDescent="0.2">
      <c r="D784" s="97"/>
    </row>
    <row r="785" spans="4:4" x14ac:dyDescent="0.2">
      <c r="D785" s="97"/>
    </row>
    <row r="786" spans="4:4" x14ac:dyDescent="0.2">
      <c r="D786" s="97"/>
    </row>
    <row r="787" spans="4:4" x14ac:dyDescent="0.2">
      <c r="D787" s="97"/>
    </row>
    <row r="788" spans="4:4" x14ac:dyDescent="0.2">
      <c r="D788" s="97"/>
    </row>
    <row r="789" spans="4:4" x14ac:dyDescent="0.2">
      <c r="D789" s="97"/>
    </row>
    <row r="790" spans="4:4" x14ac:dyDescent="0.2">
      <c r="D790" s="97"/>
    </row>
    <row r="791" spans="4:4" x14ac:dyDescent="0.2">
      <c r="D791" s="97"/>
    </row>
    <row r="792" spans="4:4" x14ac:dyDescent="0.2">
      <c r="D792" s="97"/>
    </row>
    <row r="793" spans="4:4" x14ac:dyDescent="0.2">
      <c r="D793" s="97"/>
    </row>
    <row r="794" spans="4:4" x14ac:dyDescent="0.2">
      <c r="D794" s="97"/>
    </row>
    <row r="795" spans="4:4" x14ac:dyDescent="0.2">
      <c r="D795" s="97"/>
    </row>
    <row r="796" spans="4:4" x14ac:dyDescent="0.2">
      <c r="D796" s="97"/>
    </row>
    <row r="797" spans="4:4" x14ac:dyDescent="0.2">
      <c r="D797" s="97"/>
    </row>
    <row r="798" spans="4:4" x14ac:dyDescent="0.2">
      <c r="D798" s="97"/>
    </row>
    <row r="799" spans="4:4" x14ac:dyDescent="0.2">
      <c r="D799" s="97"/>
    </row>
    <row r="800" spans="4:4" x14ac:dyDescent="0.2">
      <c r="D800" s="97"/>
    </row>
    <row r="801" spans="4:4" x14ac:dyDescent="0.2">
      <c r="D801" s="97"/>
    </row>
    <row r="802" spans="4:4" x14ac:dyDescent="0.2">
      <c r="D802" s="97"/>
    </row>
    <row r="803" spans="4:4" x14ac:dyDescent="0.2">
      <c r="D803" s="97"/>
    </row>
    <row r="804" spans="4:4" x14ac:dyDescent="0.2">
      <c r="D804" s="97"/>
    </row>
    <row r="805" spans="4:4" x14ac:dyDescent="0.2">
      <c r="D805" s="97"/>
    </row>
    <row r="806" spans="4:4" x14ac:dyDescent="0.2">
      <c r="D806" s="97"/>
    </row>
    <row r="807" spans="4:4" x14ac:dyDescent="0.2">
      <c r="D807" s="97"/>
    </row>
    <row r="808" spans="4:4" x14ac:dyDescent="0.2">
      <c r="D808" s="97"/>
    </row>
    <row r="809" spans="4:4" x14ac:dyDescent="0.2">
      <c r="D809" s="97"/>
    </row>
    <row r="810" spans="4:4" x14ac:dyDescent="0.2">
      <c r="D810" s="97"/>
    </row>
    <row r="811" spans="4:4" x14ac:dyDescent="0.2">
      <c r="D811" s="97"/>
    </row>
    <row r="812" spans="4:4" x14ac:dyDescent="0.2">
      <c r="D812" s="97"/>
    </row>
    <row r="813" spans="4:4" x14ac:dyDescent="0.2">
      <c r="D813" s="97"/>
    </row>
    <row r="814" spans="4:4" x14ac:dyDescent="0.2">
      <c r="D814" s="97"/>
    </row>
    <row r="815" spans="4:4" x14ac:dyDescent="0.2">
      <c r="D815" s="97"/>
    </row>
    <row r="816" spans="4:4" x14ac:dyDescent="0.2">
      <c r="D816" s="97"/>
    </row>
    <row r="817" spans="4:4" x14ac:dyDescent="0.2">
      <c r="D817" s="97"/>
    </row>
    <row r="818" spans="4:4" x14ac:dyDescent="0.2">
      <c r="D818" s="97"/>
    </row>
    <row r="819" spans="4:4" x14ac:dyDescent="0.2">
      <c r="D819" s="97"/>
    </row>
    <row r="820" spans="4:4" x14ac:dyDescent="0.2">
      <c r="D820" s="97"/>
    </row>
    <row r="821" spans="4:4" x14ac:dyDescent="0.2">
      <c r="D821" s="97"/>
    </row>
    <row r="822" spans="4:4" x14ac:dyDescent="0.2">
      <c r="D822" s="97"/>
    </row>
    <row r="823" spans="4:4" x14ac:dyDescent="0.2">
      <c r="D823" s="97"/>
    </row>
    <row r="824" spans="4:4" x14ac:dyDescent="0.2">
      <c r="D824" s="97"/>
    </row>
    <row r="825" spans="4:4" x14ac:dyDescent="0.2">
      <c r="D825" s="97"/>
    </row>
    <row r="826" spans="4:4" x14ac:dyDescent="0.2">
      <c r="D826" s="97"/>
    </row>
    <row r="827" spans="4:4" x14ac:dyDescent="0.2">
      <c r="D827" s="97"/>
    </row>
    <row r="828" spans="4:4" x14ac:dyDescent="0.2">
      <c r="D828" s="97"/>
    </row>
    <row r="829" spans="4:4" x14ac:dyDescent="0.2">
      <c r="D829" s="97"/>
    </row>
    <row r="830" spans="4:4" x14ac:dyDescent="0.2">
      <c r="D830" s="97"/>
    </row>
    <row r="831" spans="4:4" x14ac:dyDescent="0.2">
      <c r="D831" s="97"/>
    </row>
    <row r="832" spans="4:4" x14ac:dyDescent="0.2">
      <c r="D832" s="97"/>
    </row>
    <row r="833" spans="4:4" x14ac:dyDescent="0.2">
      <c r="D833" s="97"/>
    </row>
    <row r="834" spans="4:4" x14ac:dyDescent="0.2">
      <c r="D834" s="97"/>
    </row>
    <row r="835" spans="4:4" x14ac:dyDescent="0.2">
      <c r="D835" s="97"/>
    </row>
    <row r="836" spans="4:4" x14ac:dyDescent="0.2">
      <c r="D836" s="97"/>
    </row>
    <row r="837" spans="4:4" x14ac:dyDescent="0.2">
      <c r="D837" s="97"/>
    </row>
    <row r="838" spans="4:4" x14ac:dyDescent="0.2">
      <c r="D838" s="97"/>
    </row>
    <row r="839" spans="4:4" x14ac:dyDescent="0.2">
      <c r="D839" s="97"/>
    </row>
    <row r="840" spans="4:4" x14ac:dyDescent="0.2">
      <c r="D840" s="97"/>
    </row>
    <row r="841" spans="4:4" x14ac:dyDescent="0.2">
      <c r="D841" s="97"/>
    </row>
    <row r="842" spans="4:4" x14ac:dyDescent="0.2">
      <c r="D842" s="97"/>
    </row>
    <row r="843" spans="4:4" x14ac:dyDescent="0.2">
      <c r="D843" s="97"/>
    </row>
    <row r="844" spans="4:4" x14ac:dyDescent="0.2">
      <c r="D844" s="97"/>
    </row>
    <row r="845" spans="4:4" x14ac:dyDescent="0.2">
      <c r="D845" s="97"/>
    </row>
    <row r="846" spans="4:4" x14ac:dyDescent="0.2">
      <c r="D846" s="97"/>
    </row>
    <row r="847" spans="4:4" x14ac:dyDescent="0.2">
      <c r="D847" s="97"/>
    </row>
    <row r="848" spans="4:4" x14ac:dyDescent="0.2">
      <c r="D848" s="97"/>
    </row>
    <row r="849" spans="4:4" x14ac:dyDescent="0.2">
      <c r="D849" s="97"/>
    </row>
    <row r="850" spans="4:4" x14ac:dyDescent="0.2">
      <c r="D850" s="97"/>
    </row>
    <row r="851" spans="4:4" x14ac:dyDescent="0.2">
      <c r="D851" s="97"/>
    </row>
    <row r="852" spans="4:4" x14ac:dyDescent="0.2">
      <c r="D852" s="97"/>
    </row>
    <row r="853" spans="4:4" x14ac:dyDescent="0.2">
      <c r="D853" s="97"/>
    </row>
    <row r="854" spans="4:4" x14ac:dyDescent="0.2">
      <c r="D854" s="97"/>
    </row>
    <row r="855" spans="4:4" x14ac:dyDescent="0.2">
      <c r="D855" s="97"/>
    </row>
    <row r="856" spans="4:4" x14ac:dyDescent="0.2">
      <c r="D856" s="97"/>
    </row>
    <row r="857" spans="4:4" x14ac:dyDescent="0.2">
      <c r="D857" s="97"/>
    </row>
    <row r="858" spans="4:4" x14ac:dyDescent="0.2">
      <c r="D858" s="97"/>
    </row>
    <row r="859" spans="4:4" x14ac:dyDescent="0.2">
      <c r="D859" s="97"/>
    </row>
    <row r="860" spans="4:4" x14ac:dyDescent="0.2">
      <c r="D860" s="97"/>
    </row>
    <row r="861" spans="4:4" x14ac:dyDescent="0.2">
      <c r="D861" s="97"/>
    </row>
    <row r="862" spans="4:4" x14ac:dyDescent="0.2">
      <c r="D862" s="97"/>
    </row>
    <row r="863" spans="4:4" x14ac:dyDescent="0.2">
      <c r="D863" s="97"/>
    </row>
    <row r="864" spans="4:4" x14ac:dyDescent="0.2">
      <c r="D864" s="97"/>
    </row>
    <row r="865" spans="4:4" x14ac:dyDescent="0.2">
      <c r="D865" s="97"/>
    </row>
    <row r="866" spans="4:4" x14ac:dyDescent="0.2">
      <c r="D866" s="97"/>
    </row>
    <row r="867" spans="4:4" x14ac:dyDescent="0.2">
      <c r="D867" s="97"/>
    </row>
    <row r="868" spans="4:4" x14ac:dyDescent="0.2">
      <c r="D868" s="97"/>
    </row>
    <row r="869" spans="4:4" x14ac:dyDescent="0.2">
      <c r="D869" s="97"/>
    </row>
    <row r="870" spans="4:4" x14ac:dyDescent="0.2">
      <c r="D870" s="97"/>
    </row>
    <row r="871" spans="4:4" x14ac:dyDescent="0.2">
      <c r="D871" s="97"/>
    </row>
    <row r="872" spans="4:4" x14ac:dyDescent="0.2">
      <c r="D872" s="97"/>
    </row>
    <row r="873" spans="4:4" x14ac:dyDescent="0.2">
      <c r="D873" s="97"/>
    </row>
    <row r="874" spans="4:4" x14ac:dyDescent="0.2">
      <c r="D874" s="97"/>
    </row>
    <row r="875" spans="4:4" x14ac:dyDescent="0.2">
      <c r="D875" s="97"/>
    </row>
    <row r="876" spans="4:4" x14ac:dyDescent="0.2">
      <c r="D876" s="97"/>
    </row>
    <row r="877" spans="4:4" x14ac:dyDescent="0.2">
      <c r="D877" s="97"/>
    </row>
    <row r="878" spans="4:4" x14ac:dyDescent="0.2">
      <c r="D878" s="97"/>
    </row>
    <row r="879" spans="4:4" x14ac:dyDescent="0.2">
      <c r="D879" s="97"/>
    </row>
    <row r="880" spans="4:4" x14ac:dyDescent="0.2">
      <c r="D880" s="97"/>
    </row>
    <row r="881" spans="4:4" x14ac:dyDescent="0.2">
      <c r="D881" s="97"/>
    </row>
    <row r="882" spans="4:4" x14ac:dyDescent="0.2">
      <c r="D882" s="97"/>
    </row>
    <row r="883" spans="4:4" x14ac:dyDescent="0.2">
      <c r="D883" s="97"/>
    </row>
    <row r="884" spans="4:4" x14ac:dyDescent="0.2">
      <c r="D884" s="97"/>
    </row>
    <row r="885" spans="4:4" x14ac:dyDescent="0.2">
      <c r="D885" s="97"/>
    </row>
    <row r="886" spans="4:4" x14ac:dyDescent="0.2">
      <c r="D886" s="97"/>
    </row>
    <row r="887" spans="4:4" x14ac:dyDescent="0.2">
      <c r="D887" s="97"/>
    </row>
    <row r="888" spans="4:4" x14ac:dyDescent="0.2">
      <c r="D888" s="97"/>
    </row>
    <row r="889" spans="4:4" x14ac:dyDescent="0.2">
      <c r="D889" s="97"/>
    </row>
    <row r="890" spans="4:4" x14ac:dyDescent="0.2">
      <c r="D890" s="97"/>
    </row>
    <row r="891" spans="4:4" x14ac:dyDescent="0.2">
      <c r="D891" s="97"/>
    </row>
    <row r="892" spans="4:4" x14ac:dyDescent="0.2">
      <c r="D892" s="97"/>
    </row>
    <row r="893" spans="4:4" x14ac:dyDescent="0.2">
      <c r="D893" s="97"/>
    </row>
    <row r="894" spans="4:4" x14ac:dyDescent="0.2">
      <c r="D894" s="97"/>
    </row>
    <row r="895" spans="4:4" x14ac:dyDescent="0.2">
      <c r="D895" s="97"/>
    </row>
    <row r="896" spans="4:4" x14ac:dyDescent="0.2">
      <c r="D896" s="97"/>
    </row>
    <row r="897" spans="4:4" x14ac:dyDescent="0.2">
      <c r="D897" s="97"/>
    </row>
    <row r="898" spans="4:4" x14ac:dyDescent="0.2">
      <c r="D898" s="97"/>
    </row>
    <row r="899" spans="4:4" x14ac:dyDescent="0.2">
      <c r="D899" s="97"/>
    </row>
    <row r="900" spans="4:4" x14ac:dyDescent="0.2">
      <c r="D900" s="97"/>
    </row>
    <row r="901" spans="4:4" x14ac:dyDescent="0.2">
      <c r="D901" s="97"/>
    </row>
    <row r="902" spans="4:4" x14ac:dyDescent="0.2">
      <c r="D902" s="97"/>
    </row>
    <row r="903" spans="4:4" x14ac:dyDescent="0.2">
      <c r="D903" s="97"/>
    </row>
    <row r="904" spans="4:4" x14ac:dyDescent="0.2">
      <c r="D904" s="97"/>
    </row>
    <row r="905" spans="4:4" x14ac:dyDescent="0.2">
      <c r="D905" s="97"/>
    </row>
    <row r="906" spans="4:4" x14ac:dyDescent="0.2">
      <c r="D906" s="97"/>
    </row>
    <row r="907" spans="4:4" x14ac:dyDescent="0.2">
      <c r="D907" s="97"/>
    </row>
    <row r="908" spans="4:4" x14ac:dyDescent="0.2">
      <c r="D908" s="97"/>
    </row>
    <row r="909" spans="4:4" x14ac:dyDescent="0.2">
      <c r="D909" s="97"/>
    </row>
    <row r="910" spans="4:4" x14ac:dyDescent="0.2">
      <c r="D910" s="97"/>
    </row>
    <row r="911" spans="4:4" x14ac:dyDescent="0.2">
      <c r="D911" s="97"/>
    </row>
    <row r="912" spans="4:4" x14ac:dyDescent="0.2">
      <c r="D912" s="97"/>
    </row>
    <row r="913" spans="4:4" x14ac:dyDescent="0.2">
      <c r="D913" s="97"/>
    </row>
    <row r="914" spans="4:4" x14ac:dyDescent="0.2">
      <c r="D914" s="97"/>
    </row>
    <row r="915" spans="4:4" x14ac:dyDescent="0.2">
      <c r="D915" s="97"/>
    </row>
    <row r="916" spans="4:4" x14ac:dyDescent="0.2">
      <c r="D916" s="97"/>
    </row>
    <row r="917" spans="4:4" x14ac:dyDescent="0.2">
      <c r="D917" s="97"/>
    </row>
    <row r="918" spans="4:4" x14ac:dyDescent="0.2">
      <c r="D918" s="97"/>
    </row>
    <row r="919" spans="4:4" x14ac:dyDescent="0.2">
      <c r="D919" s="97"/>
    </row>
    <row r="920" spans="4:4" x14ac:dyDescent="0.2">
      <c r="D920" s="97"/>
    </row>
    <row r="921" spans="4:4" x14ac:dyDescent="0.2">
      <c r="D921" s="97"/>
    </row>
    <row r="922" spans="4:4" x14ac:dyDescent="0.2">
      <c r="D922" s="97"/>
    </row>
    <row r="923" spans="4:4" x14ac:dyDescent="0.2">
      <c r="D923" s="97"/>
    </row>
    <row r="924" spans="4:4" x14ac:dyDescent="0.2">
      <c r="D924" s="97"/>
    </row>
    <row r="925" spans="4:4" x14ac:dyDescent="0.2">
      <c r="D925" s="97"/>
    </row>
    <row r="926" spans="4:4" x14ac:dyDescent="0.2">
      <c r="D926" s="97"/>
    </row>
    <row r="927" spans="4:4" x14ac:dyDescent="0.2">
      <c r="D927" s="97"/>
    </row>
    <row r="928" spans="4:4" x14ac:dyDescent="0.2">
      <c r="D928" s="97"/>
    </row>
    <row r="929" spans="4:4" x14ac:dyDescent="0.2">
      <c r="D929" s="97"/>
    </row>
    <row r="930" spans="4:4" x14ac:dyDescent="0.2">
      <c r="D930" s="97"/>
    </row>
    <row r="931" spans="4:4" x14ac:dyDescent="0.2">
      <c r="D931" s="97"/>
    </row>
    <row r="932" spans="4:4" x14ac:dyDescent="0.2">
      <c r="D932" s="97"/>
    </row>
    <row r="933" spans="4:4" x14ac:dyDescent="0.2">
      <c r="D933" s="97"/>
    </row>
    <row r="934" spans="4:4" x14ac:dyDescent="0.2">
      <c r="D934" s="97"/>
    </row>
    <row r="935" spans="4:4" x14ac:dyDescent="0.2">
      <c r="D935" s="97"/>
    </row>
    <row r="936" spans="4:4" x14ac:dyDescent="0.2">
      <c r="D936" s="97"/>
    </row>
    <row r="937" spans="4:4" x14ac:dyDescent="0.2">
      <c r="D937" s="97"/>
    </row>
    <row r="938" spans="4:4" x14ac:dyDescent="0.2">
      <c r="D938" s="97"/>
    </row>
    <row r="939" spans="4:4" x14ac:dyDescent="0.2">
      <c r="D939" s="97"/>
    </row>
    <row r="940" spans="4:4" x14ac:dyDescent="0.2">
      <c r="D940" s="97"/>
    </row>
    <row r="941" spans="4:4" x14ac:dyDescent="0.2">
      <c r="D941" s="97"/>
    </row>
    <row r="942" spans="4:4" x14ac:dyDescent="0.2">
      <c r="D942" s="97"/>
    </row>
    <row r="943" spans="4:4" x14ac:dyDescent="0.2">
      <c r="D943" s="97"/>
    </row>
    <row r="944" spans="4:4" x14ac:dyDescent="0.2">
      <c r="D944" s="97"/>
    </row>
    <row r="945" spans="4:4" x14ac:dyDescent="0.2">
      <c r="D945" s="97"/>
    </row>
    <row r="946" spans="4:4" x14ac:dyDescent="0.2">
      <c r="D946" s="97"/>
    </row>
    <row r="947" spans="4:4" x14ac:dyDescent="0.2">
      <c r="D947" s="97"/>
    </row>
    <row r="948" spans="4:4" x14ac:dyDescent="0.2">
      <c r="D948" s="97"/>
    </row>
    <row r="949" spans="4:4" x14ac:dyDescent="0.2">
      <c r="D949" s="97"/>
    </row>
    <row r="950" spans="4:4" x14ac:dyDescent="0.2">
      <c r="D950" s="97"/>
    </row>
    <row r="951" spans="4:4" x14ac:dyDescent="0.2">
      <c r="D951" s="97"/>
    </row>
    <row r="952" spans="4:4" x14ac:dyDescent="0.2">
      <c r="D952" s="97"/>
    </row>
    <row r="953" spans="4:4" x14ac:dyDescent="0.2">
      <c r="D953" s="97"/>
    </row>
    <row r="954" spans="4:4" x14ac:dyDescent="0.2">
      <c r="D954" s="97"/>
    </row>
    <row r="955" spans="4:4" x14ac:dyDescent="0.2">
      <c r="D955" s="97"/>
    </row>
    <row r="956" spans="4:4" x14ac:dyDescent="0.2">
      <c r="D956" s="97"/>
    </row>
    <row r="957" spans="4:4" x14ac:dyDescent="0.2">
      <c r="D957" s="97"/>
    </row>
    <row r="958" spans="4:4" x14ac:dyDescent="0.2">
      <c r="D958" s="97"/>
    </row>
    <row r="959" spans="4:4" x14ac:dyDescent="0.2">
      <c r="D959" s="97"/>
    </row>
    <row r="960" spans="4:4" x14ac:dyDescent="0.2">
      <c r="D960" s="97"/>
    </row>
    <row r="961" spans="4:4" x14ac:dyDescent="0.2">
      <c r="D961" s="97"/>
    </row>
    <row r="962" spans="4:4" x14ac:dyDescent="0.2">
      <c r="D962" s="97"/>
    </row>
    <row r="963" spans="4:4" x14ac:dyDescent="0.2">
      <c r="D963" s="97"/>
    </row>
    <row r="964" spans="4:4" x14ac:dyDescent="0.2">
      <c r="D964" s="97"/>
    </row>
    <row r="965" spans="4:4" x14ac:dyDescent="0.2">
      <c r="D965" s="97"/>
    </row>
    <row r="966" spans="4:4" x14ac:dyDescent="0.2">
      <c r="D966" s="97"/>
    </row>
    <row r="967" spans="4:4" x14ac:dyDescent="0.2">
      <c r="D967" s="97"/>
    </row>
    <row r="968" spans="4:4" x14ac:dyDescent="0.2">
      <c r="D968" s="97"/>
    </row>
    <row r="969" spans="4:4" x14ac:dyDescent="0.2">
      <c r="D969" s="97"/>
    </row>
    <row r="970" spans="4:4" x14ac:dyDescent="0.2">
      <c r="D970" s="97"/>
    </row>
    <row r="971" spans="4:4" x14ac:dyDescent="0.2">
      <c r="D971" s="97"/>
    </row>
    <row r="972" spans="4:4" x14ac:dyDescent="0.2">
      <c r="D972" s="97"/>
    </row>
    <row r="973" spans="4:4" x14ac:dyDescent="0.2">
      <c r="D973" s="97"/>
    </row>
    <row r="974" spans="4:4" x14ac:dyDescent="0.2">
      <c r="D974" s="97"/>
    </row>
    <row r="975" spans="4:4" x14ac:dyDescent="0.2">
      <c r="D975" s="97"/>
    </row>
    <row r="976" spans="4:4" x14ac:dyDescent="0.2">
      <c r="D976" s="97"/>
    </row>
    <row r="977" spans="4:4" x14ac:dyDescent="0.2">
      <c r="D977" s="97"/>
    </row>
    <row r="978" spans="4:4" x14ac:dyDescent="0.2">
      <c r="D978" s="97"/>
    </row>
    <row r="979" spans="4:4" x14ac:dyDescent="0.2">
      <c r="D979" s="97"/>
    </row>
    <row r="980" spans="4:4" x14ac:dyDescent="0.2">
      <c r="D980" s="97"/>
    </row>
    <row r="981" spans="4:4" x14ac:dyDescent="0.2">
      <c r="D981" s="97"/>
    </row>
    <row r="982" spans="4:4" x14ac:dyDescent="0.2">
      <c r="D982" s="97"/>
    </row>
    <row r="983" spans="4:4" x14ac:dyDescent="0.2">
      <c r="D983" s="97"/>
    </row>
    <row r="984" spans="4:4" x14ac:dyDescent="0.2">
      <c r="D984" s="97"/>
    </row>
    <row r="985" spans="4:4" x14ac:dyDescent="0.2">
      <c r="D985" s="97"/>
    </row>
    <row r="986" spans="4:4" x14ac:dyDescent="0.2">
      <c r="D986" s="97"/>
    </row>
    <row r="987" spans="4:4" x14ac:dyDescent="0.2">
      <c r="D987" s="97"/>
    </row>
    <row r="988" spans="4:4" x14ac:dyDescent="0.2">
      <c r="D988" s="97"/>
    </row>
    <row r="989" spans="4:4" x14ac:dyDescent="0.2">
      <c r="D989" s="97"/>
    </row>
    <row r="990" spans="4:4" x14ac:dyDescent="0.2">
      <c r="D990" s="97"/>
    </row>
    <row r="991" spans="4:4" x14ac:dyDescent="0.2">
      <c r="D991" s="97"/>
    </row>
    <row r="992" spans="4:4" x14ac:dyDescent="0.2">
      <c r="D992" s="97"/>
    </row>
    <row r="993" spans="4:4" x14ac:dyDescent="0.2">
      <c r="D993" s="97"/>
    </row>
    <row r="994" spans="4:4" x14ac:dyDescent="0.2">
      <c r="D994" s="97"/>
    </row>
    <row r="995" spans="4:4" x14ac:dyDescent="0.2">
      <c r="D995" s="97"/>
    </row>
    <row r="996" spans="4:4" x14ac:dyDescent="0.2">
      <c r="D996" s="97"/>
    </row>
    <row r="997" spans="4:4" x14ac:dyDescent="0.2">
      <c r="D997" s="97"/>
    </row>
    <row r="998" spans="4:4" x14ac:dyDescent="0.2">
      <c r="D998" s="97"/>
    </row>
    <row r="999" spans="4:4" x14ac:dyDescent="0.2">
      <c r="D999" s="97"/>
    </row>
    <row r="1000" spans="4:4" x14ac:dyDescent="0.2">
      <c r="D1000" s="97"/>
    </row>
    <row r="1001" spans="4:4" x14ac:dyDescent="0.2">
      <c r="D1001" s="97"/>
    </row>
    <row r="1002" spans="4:4" x14ac:dyDescent="0.2">
      <c r="D1002" s="97"/>
    </row>
    <row r="1003" spans="4:4" x14ac:dyDescent="0.2">
      <c r="D1003" s="97"/>
    </row>
    <row r="1004" spans="4:4" x14ac:dyDescent="0.2">
      <c r="D1004" s="97"/>
    </row>
    <row r="1005" spans="4:4" x14ac:dyDescent="0.2">
      <c r="D1005" s="97"/>
    </row>
    <row r="1006" spans="4:4" x14ac:dyDescent="0.2">
      <c r="D1006" s="97"/>
    </row>
    <row r="1007" spans="4:4" x14ac:dyDescent="0.2">
      <c r="D1007" s="97"/>
    </row>
    <row r="1008" spans="4:4" x14ac:dyDescent="0.2">
      <c r="D1008" s="97"/>
    </row>
    <row r="1009" spans="4:4" x14ac:dyDescent="0.2">
      <c r="D1009" s="97"/>
    </row>
    <row r="1010" spans="4:4" x14ac:dyDescent="0.2">
      <c r="D1010" s="97"/>
    </row>
    <row r="1011" spans="4:4" x14ac:dyDescent="0.2">
      <c r="D1011" s="97"/>
    </row>
    <row r="1012" spans="4:4" x14ac:dyDescent="0.2">
      <c r="D1012" s="97"/>
    </row>
    <row r="1013" spans="4:4" x14ac:dyDescent="0.2">
      <c r="D1013" s="97"/>
    </row>
    <row r="1014" spans="4:4" x14ac:dyDescent="0.2">
      <c r="D1014" s="97"/>
    </row>
  </sheetData>
  <mergeCells count="5">
    <mergeCell ref="A1:G1"/>
    <mergeCell ref="C2:G2"/>
    <mergeCell ref="C3:G3"/>
    <mergeCell ref="C4:G4"/>
    <mergeCell ref="C11:G11"/>
  </mergeCells>
  <pageMargins left="0.39374999999999999" right="0.196527777777778" top="0.59027777777777801" bottom="0.39305555555555599" header="0.51180555555555496" footer="0.196527777777778"/>
  <pageSetup paperSize="9" scale="70" firstPageNumber="0" fitToHeight="0" orientation="portrait" r:id="rId1"/>
  <headerFooter>
    <oddFooter>&amp;L&amp;9Zpracováno programem BUILDpower S,  © RTS, a.s.&amp;R&amp;9Stránka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H1148"/>
  <sheetViews>
    <sheetView tabSelected="1" zoomScaleNormal="100" workbookViewId="0">
      <pane ySplit="7" topLeftCell="A131" activePane="bottomLeft" state="frozen"/>
      <selection activeCell="D11" sqref="D11:G11"/>
      <selection pane="bottomLeft" activeCell="D11" sqref="D11:G11"/>
    </sheetView>
  </sheetViews>
  <sheetFormatPr defaultColWidth="8.7109375" defaultRowHeight="12.75" outlineLevelRow="1" x14ac:dyDescent="0.2"/>
  <cols>
    <col min="1" max="1" width="3.42578125" customWidth="1"/>
    <col min="2" max="2" width="12.7109375" style="156" customWidth="1"/>
    <col min="3" max="3" width="63.28515625" style="15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11.5703125" hidden="1" customWidth="1"/>
    <col min="18" max="18" width="6.85546875" customWidth="1"/>
    <col min="20" max="20" width="8.42578125" customWidth="1"/>
    <col min="21" max="24" width="11.5703125" hidden="1" customWidth="1"/>
    <col min="29" max="29" width="11.5703125" hidden="1" customWidth="1"/>
    <col min="31" max="41" width="11.5703125" hidden="1" customWidth="1"/>
    <col min="53" max="53" width="98.7109375" customWidth="1"/>
  </cols>
  <sheetData>
    <row r="1" spans="1:60" ht="15.75" customHeight="1" x14ac:dyDescent="0.25">
      <c r="A1" s="225" t="s">
        <v>137</v>
      </c>
      <c r="B1" s="225"/>
      <c r="C1" s="225"/>
      <c r="D1" s="225"/>
      <c r="E1" s="225"/>
      <c r="F1" s="225"/>
      <c r="G1" s="225"/>
      <c r="AG1" t="s">
        <v>138</v>
      </c>
    </row>
    <row r="2" spans="1:60" ht="25.15" customHeight="1" x14ac:dyDescent="0.2">
      <c r="A2" s="157" t="s">
        <v>134</v>
      </c>
      <c r="B2" s="152" t="s">
        <v>5</v>
      </c>
      <c r="C2" s="226" t="s">
        <v>58</v>
      </c>
      <c r="D2" s="226"/>
      <c r="E2" s="226"/>
      <c r="F2" s="226"/>
      <c r="G2" s="226"/>
      <c r="AG2" t="s">
        <v>139</v>
      </c>
    </row>
    <row r="3" spans="1:60" ht="25.15" customHeight="1" x14ac:dyDescent="0.2">
      <c r="A3" s="157" t="s">
        <v>135</v>
      </c>
      <c r="B3" s="152" t="s">
        <v>57</v>
      </c>
      <c r="C3" s="226" t="s">
        <v>58</v>
      </c>
      <c r="D3" s="226"/>
      <c r="E3" s="226"/>
      <c r="F3" s="226"/>
      <c r="G3" s="226"/>
      <c r="AC3" s="156" t="s">
        <v>139</v>
      </c>
      <c r="AG3" t="s">
        <v>140</v>
      </c>
    </row>
    <row r="4" spans="1:60" ht="25.15" customHeight="1" x14ac:dyDescent="0.2">
      <c r="A4" s="158" t="s">
        <v>136</v>
      </c>
      <c r="B4" s="159" t="s">
        <v>60</v>
      </c>
      <c r="C4" s="227" t="s">
        <v>61</v>
      </c>
      <c r="D4" s="227"/>
      <c r="E4" s="227"/>
      <c r="F4" s="227"/>
      <c r="G4" s="227"/>
      <c r="AG4" t="s">
        <v>141</v>
      </c>
    </row>
    <row r="5" spans="1:60" x14ac:dyDescent="0.2">
      <c r="D5" s="97"/>
    </row>
    <row r="6" spans="1:60" ht="38.25" x14ac:dyDescent="0.2">
      <c r="A6" s="160" t="s">
        <v>142</v>
      </c>
      <c r="B6" s="161" t="s">
        <v>143</v>
      </c>
      <c r="C6" s="161" t="s">
        <v>144</v>
      </c>
      <c r="D6" s="162" t="s">
        <v>145</v>
      </c>
      <c r="E6" s="160" t="s">
        <v>146</v>
      </c>
      <c r="F6" s="163" t="s">
        <v>147</v>
      </c>
      <c r="G6" s="160" t="s">
        <v>27</v>
      </c>
      <c r="H6" s="164" t="s">
        <v>148</v>
      </c>
      <c r="I6" s="164" t="s">
        <v>149</v>
      </c>
      <c r="J6" s="164" t="s">
        <v>150</v>
      </c>
      <c r="K6" s="164" t="s">
        <v>151</v>
      </c>
      <c r="L6" s="164" t="s">
        <v>152</v>
      </c>
      <c r="M6" s="164" t="s">
        <v>153</v>
      </c>
      <c r="N6" s="164" t="s">
        <v>154</v>
      </c>
      <c r="O6" s="164" t="s">
        <v>155</v>
      </c>
      <c r="P6" s="164" t="s">
        <v>156</v>
      </c>
      <c r="Q6" s="164" t="s">
        <v>157</v>
      </c>
      <c r="R6" s="164" t="s">
        <v>158</v>
      </c>
      <c r="S6" s="164" t="s">
        <v>159</v>
      </c>
      <c r="T6" s="164" t="s">
        <v>160</v>
      </c>
      <c r="U6" s="164" t="s">
        <v>161</v>
      </c>
      <c r="V6" s="164" t="s">
        <v>162</v>
      </c>
      <c r="W6" s="164" t="s">
        <v>163</v>
      </c>
      <c r="X6" s="164" t="s">
        <v>164</v>
      </c>
    </row>
    <row r="7" spans="1:60" hidden="1" x14ac:dyDescent="0.2">
      <c r="A7" s="149"/>
      <c r="B7" s="153"/>
      <c r="C7" s="153"/>
      <c r="D7" s="155"/>
      <c r="E7" s="165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</row>
    <row r="8" spans="1:60" x14ac:dyDescent="0.2">
      <c r="A8" s="167" t="s">
        <v>165</v>
      </c>
      <c r="B8" s="168" t="s">
        <v>75</v>
      </c>
      <c r="C8" s="169" t="s">
        <v>76</v>
      </c>
      <c r="D8" s="170"/>
      <c r="E8" s="171"/>
      <c r="F8" s="172"/>
      <c r="G8" s="172">
        <f>SUMIF(AG9:AG20,"&lt;&gt;NOR",G9:G20)</f>
        <v>0</v>
      </c>
      <c r="H8" s="172"/>
      <c r="I8" s="172">
        <f>SUM(I9:I20)</f>
        <v>0</v>
      </c>
      <c r="J8" s="172"/>
      <c r="K8" s="172">
        <f>SUM(K9:K20)</f>
        <v>24184.68</v>
      </c>
      <c r="L8" s="172"/>
      <c r="M8" s="172">
        <f>SUM(M9:M20)</f>
        <v>0</v>
      </c>
      <c r="N8" s="172"/>
      <c r="O8" s="172">
        <f>SUM(O9:O20)</f>
        <v>1.1299999999999999</v>
      </c>
      <c r="P8" s="172"/>
      <c r="Q8" s="172">
        <f>SUM(Q9:Q20)</f>
        <v>0</v>
      </c>
      <c r="R8" s="172"/>
      <c r="S8" s="172"/>
      <c r="T8" s="173"/>
      <c r="U8" s="174"/>
      <c r="V8" s="174">
        <f>SUM(V9:V20)</f>
        <v>0</v>
      </c>
      <c r="W8" s="174"/>
      <c r="X8" s="174"/>
      <c r="AG8" t="s">
        <v>166</v>
      </c>
    </row>
    <row r="9" spans="1:60" outlineLevel="1" x14ac:dyDescent="0.2">
      <c r="A9" s="185">
        <v>1</v>
      </c>
      <c r="B9" s="186" t="s">
        <v>180</v>
      </c>
      <c r="C9" s="187" t="s">
        <v>181</v>
      </c>
      <c r="D9" s="188" t="s">
        <v>182</v>
      </c>
      <c r="E9" s="189">
        <v>0.78400000000000003</v>
      </c>
      <c r="F9" s="190"/>
      <c r="G9" s="191">
        <f>ROUND(E9*F9,2)</f>
        <v>0</v>
      </c>
      <c r="H9" s="190">
        <v>0</v>
      </c>
      <c r="I9" s="191">
        <f>ROUND(E9*H9,2)</f>
        <v>0</v>
      </c>
      <c r="J9" s="190">
        <v>6230</v>
      </c>
      <c r="K9" s="191">
        <f>ROUND(E9*J9,2)</f>
        <v>4884.32</v>
      </c>
      <c r="L9" s="191">
        <v>15</v>
      </c>
      <c r="M9" s="191">
        <f>G9*(1+L9/100)</f>
        <v>0</v>
      </c>
      <c r="N9" s="191">
        <v>0.76182000000000005</v>
      </c>
      <c r="O9" s="191">
        <f>ROUND(E9*N9,2)</f>
        <v>0.6</v>
      </c>
      <c r="P9" s="191">
        <v>0</v>
      </c>
      <c r="Q9" s="191">
        <f>ROUND(E9*P9,2)</f>
        <v>0</v>
      </c>
      <c r="R9" s="191"/>
      <c r="S9" s="191" t="s">
        <v>183</v>
      </c>
      <c r="T9" s="202" t="s">
        <v>171</v>
      </c>
      <c r="U9" s="183">
        <v>0</v>
      </c>
      <c r="V9" s="183">
        <f>ROUND(E9*U9,2)</f>
        <v>0</v>
      </c>
      <c r="W9" s="183"/>
      <c r="X9" s="183" t="s">
        <v>184</v>
      </c>
      <c r="Y9" s="184"/>
      <c r="Z9" s="184"/>
      <c r="AA9" s="184"/>
      <c r="AB9" s="184"/>
      <c r="AC9" s="184"/>
      <c r="AD9" s="184"/>
      <c r="AE9" s="184"/>
      <c r="AF9" s="184"/>
      <c r="AG9" s="184" t="s">
        <v>185</v>
      </c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  <c r="AY9" s="184"/>
      <c r="AZ9" s="184"/>
      <c r="BA9" s="184"/>
      <c r="BB9" s="184"/>
      <c r="BC9" s="184"/>
      <c r="BD9" s="184"/>
      <c r="BE9" s="184"/>
      <c r="BF9" s="184"/>
      <c r="BG9" s="184"/>
      <c r="BH9" s="184"/>
    </row>
    <row r="10" spans="1:60" outlineLevel="1" x14ac:dyDescent="0.2">
      <c r="A10" s="192"/>
      <c r="B10" s="193"/>
      <c r="C10" s="203" t="s">
        <v>186</v>
      </c>
      <c r="D10" s="204"/>
      <c r="E10" s="205">
        <v>0.78</v>
      </c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4"/>
      <c r="Z10" s="184"/>
      <c r="AA10" s="184"/>
      <c r="AB10" s="184"/>
      <c r="AC10" s="184"/>
      <c r="AD10" s="184"/>
      <c r="AE10" s="184"/>
      <c r="AF10" s="184"/>
      <c r="AG10" s="184" t="s">
        <v>187</v>
      </c>
      <c r="AH10" s="184">
        <v>0</v>
      </c>
      <c r="AI10" s="184"/>
      <c r="AJ10" s="184"/>
      <c r="AK10" s="184"/>
      <c r="AL10" s="184"/>
      <c r="AM10" s="184"/>
      <c r="AN10" s="184"/>
      <c r="AO10" s="184"/>
      <c r="AP10" s="184"/>
      <c r="AQ10" s="184"/>
      <c r="AR10" s="184"/>
      <c r="AS10" s="184"/>
      <c r="AT10" s="184"/>
      <c r="AU10" s="184"/>
      <c r="AV10" s="184"/>
      <c r="AW10" s="184"/>
      <c r="AX10" s="184"/>
      <c r="AY10" s="184"/>
      <c r="AZ10" s="184"/>
      <c r="BA10" s="184"/>
      <c r="BB10" s="184"/>
      <c r="BC10" s="184"/>
      <c r="BD10" s="184"/>
      <c r="BE10" s="184"/>
      <c r="BF10" s="184"/>
      <c r="BG10" s="184"/>
      <c r="BH10" s="184"/>
    </row>
    <row r="11" spans="1:60" outlineLevel="1" x14ac:dyDescent="0.2">
      <c r="A11" s="185">
        <v>2</v>
      </c>
      <c r="B11" s="186" t="s">
        <v>188</v>
      </c>
      <c r="C11" s="187" t="s">
        <v>189</v>
      </c>
      <c r="D11" s="188" t="s">
        <v>190</v>
      </c>
      <c r="E11" s="189">
        <v>6.4080000000000004</v>
      </c>
      <c r="F11" s="190"/>
      <c r="G11" s="191">
        <f>ROUND(E11*F11,2)</f>
        <v>0</v>
      </c>
      <c r="H11" s="190">
        <v>0</v>
      </c>
      <c r="I11" s="191">
        <f>ROUND(E11*H11,2)</f>
        <v>0</v>
      </c>
      <c r="J11" s="190">
        <v>566</v>
      </c>
      <c r="K11" s="191">
        <f>ROUND(E11*J11,2)</f>
        <v>3626.93</v>
      </c>
      <c r="L11" s="191">
        <v>15</v>
      </c>
      <c r="M11" s="191">
        <f>G11*(1+L11/100)</f>
        <v>0</v>
      </c>
      <c r="N11" s="191">
        <v>1.201E-2</v>
      </c>
      <c r="O11" s="191">
        <f>ROUND(E11*N11,2)</f>
        <v>0.08</v>
      </c>
      <c r="P11" s="191">
        <v>0</v>
      </c>
      <c r="Q11" s="191">
        <f>ROUND(E11*P11,2)</f>
        <v>0</v>
      </c>
      <c r="R11" s="191"/>
      <c r="S11" s="191" t="s">
        <v>170</v>
      </c>
      <c r="T11" s="202" t="s">
        <v>171</v>
      </c>
      <c r="U11" s="183">
        <v>0</v>
      </c>
      <c r="V11" s="183">
        <f>ROUND(E11*U11,2)</f>
        <v>0</v>
      </c>
      <c r="W11" s="183"/>
      <c r="X11" s="183" t="s">
        <v>184</v>
      </c>
      <c r="Y11" s="184"/>
      <c r="Z11" s="184"/>
      <c r="AA11" s="184"/>
      <c r="AB11" s="184"/>
      <c r="AC11" s="184"/>
      <c r="AD11" s="184"/>
      <c r="AE11" s="184"/>
      <c r="AF11" s="184"/>
      <c r="AG11" s="184" t="s">
        <v>185</v>
      </c>
      <c r="AH11" s="184"/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4"/>
      <c r="BF11" s="184"/>
      <c r="BG11" s="184"/>
      <c r="BH11" s="184"/>
    </row>
    <row r="12" spans="1:60" ht="12.75" customHeight="1" outlineLevel="1" x14ac:dyDescent="0.2">
      <c r="A12" s="192"/>
      <c r="B12" s="193"/>
      <c r="C12" s="228" t="s">
        <v>191</v>
      </c>
      <c r="D12" s="228"/>
      <c r="E12" s="228"/>
      <c r="F12" s="228"/>
      <c r="G12" s="228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4"/>
      <c r="Z12" s="184"/>
      <c r="AA12" s="184"/>
      <c r="AB12" s="184"/>
      <c r="AC12" s="184"/>
      <c r="AD12" s="184"/>
      <c r="AE12" s="184"/>
      <c r="AF12" s="184"/>
      <c r="AG12" s="184" t="s">
        <v>177</v>
      </c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184"/>
      <c r="AT12" s="184"/>
      <c r="AU12" s="184"/>
      <c r="AV12" s="184"/>
      <c r="AW12" s="184"/>
      <c r="AX12" s="184"/>
      <c r="AY12" s="184"/>
      <c r="AZ12" s="184"/>
      <c r="BA12" s="184"/>
      <c r="BB12" s="184"/>
      <c r="BC12" s="184"/>
      <c r="BD12" s="184"/>
      <c r="BE12" s="184"/>
      <c r="BF12" s="184"/>
      <c r="BG12" s="184"/>
      <c r="BH12" s="184"/>
    </row>
    <row r="13" spans="1:60" ht="12.75" customHeight="1" outlineLevel="1" x14ac:dyDescent="0.2">
      <c r="A13" s="192"/>
      <c r="B13" s="193"/>
      <c r="C13" s="229" t="s">
        <v>192</v>
      </c>
      <c r="D13" s="229"/>
      <c r="E13" s="229"/>
      <c r="F13" s="229"/>
      <c r="G13" s="229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4"/>
      <c r="Z13" s="184"/>
      <c r="AA13" s="184"/>
      <c r="AB13" s="184"/>
      <c r="AC13" s="184"/>
      <c r="AD13" s="184"/>
      <c r="AE13" s="184"/>
      <c r="AF13" s="184"/>
      <c r="AG13" s="184" t="s">
        <v>177</v>
      </c>
      <c r="AH13" s="184"/>
      <c r="AI13" s="184"/>
      <c r="AJ13" s="184"/>
      <c r="AK13" s="184"/>
      <c r="AL13" s="184"/>
      <c r="AM13" s="184"/>
      <c r="AN13" s="184"/>
      <c r="AO13" s="184"/>
      <c r="AP13" s="184"/>
      <c r="AQ13" s="184"/>
      <c r="AR13" s="184"/>
      <c r="AS13" s="184"/>
      <c r="AT13" s="184"/>
      <c r="AU13" s="184"/>
      <c r="AV13" s="184"/>
      <c r="AW13" s="184"/>
      <c r="AX13" s="184"/>
      <c r="AY13" s="184"/>
      <c r="AZ13" s="184"/>
      <c r="BA13" s="184"/>
      <c r="BB13" s="184"/>
      <c r="BC13" s="184"/>
      <c r="BD13" s="184"/>
      <c r="BE13" s="184"/>
      <c r="BF13" s="184"/>
      <c r="BG13" s="184"/>
      <c r="BH13" s="184"/>
    </row>
    <row r="14" spans="1:60" ht="12.75" customHeight="1" outlineLevel="1" x14ac:dyDescent="0.2">
      <c r="A14" s="192"/>
      <c r="B14" s="193"/>
      <c r="C14" s="229" t="s">
        <v>193</v>
      </c>
      <c r="D14" s="229"/>
      <c r="E14" s="229"/>
      <c r="F14" s="229"/>
      <c r="G14" s="229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4"/>
      <c r="Z14" s="184"/>
      <c r="AA14" s="184"/>
      <c r="AB14" s="184"/>
      <c r="AC14" s="184"/>
      <c r="AD14" s="184"/>
      <c r="AE14" s="184"/>
      <c r="AF14" s="184"/>
      <c r="AG14" s="184" t="s">
        <v>177</v>
      </c>
      <c r="AH14" s="184"/>
      <c r="AI14" s="184"/>
      <c r="AJ14" s="184"/>
      <c r="AK14" s="184"/>
      <c r="AL14" s="184"/>
      <c r="AM14" s="184"/>
      <c r="AN14" s="184"/>
      <c r="AO14" s="184"/>
      <c r="AP14" s="184"/>
      <c r="AQ14" s="184"/>
      <c r="AR14" s="184"/>
      <c r="AS14" s="184"/>
      <c r="AT14" s="184"/>
      <c r="AU14" s="184"/>
      <c r="AV14" s="184"/>
      <c r="AW14" s="184"/>
      <c r="AX14" s="184"/>
      <c r="AY14" s="184"/>
      <c r="AZ14" s="184"/>
      <c r="BA14" s="184"/>
      <c r="BB14" s="184"/>
      <c r="BC14" s="184"/>
      <c r="BD14" s="184"/>
      <c r="BE14" s="184"/>
      <c r="BF14" s="184"/>
      <c r="BG14" s="184"/>
      <c r="BH14" s="184"/>
    </row>
    <row r="15" spans="1:60" ht="12.75" customHeight="1" outlineLevel="1" x14ac:dyDescent="0.2">
      <c r="A15" s="192"/>
      <c r="B15" s="193"/>
      <c r="C15" s="229" t="s">
        <v>194</v>
      </c>
      <c r="D15" s="229"/>
      <c r="E15" s="229"/>
      <c r="F15" s="229"/>
      <c r="G15" s="229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4"/>
      <c r="Z15" s="184"/>
      <c r="AA15" s="184"/>
      <c r="AB15" s="184"/>
      <c r="AC15" s="184"/>
      <c r="AD15" s="184"/>
      <c r="AE15" s="184"/>
      <c r="AF15" s="184"/>
      <c r="AG15" s="184" t="s">
        <v>177</v>
      </c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  <c r="AW15" s="184"/>
      <c r="AX15" s="184"/>
      <c r="AY15" s="184"/>
      <c r="AZ15" s="184"/>
      <c r="BA15" s="206" t="str">
        <f>C15</f>
        <v>- standardního tmelení Q2, to je: základní tmelení Q1+ dodatečné tmelení (tmelení najemno) a případné přebroušení.</v>
      </c>
      <c r="BB15" s="184"/>
      <c r="BC15" s="184"/>
      <c r="BD15" s="184"/>
      <c r="BE15" s="184"/>
      <c r="BF15" s="184"/>
      <c r="BG15" s="184"/>
      <c r="BH15" s="184"/>
    </row>
    <row r="16" spans="1:60" outlineLevel="1" x14ac:dyDescent="0.2">
      <c r="A16" s="192"/>
      <c r="B16" s="193"/>
      <c r="C16" s="203" t="s">
        <v>195</v>
      </c>
      <c r="D16" s="204"/>
      <c r="E16" s="205">
        <v>6.41</v>
      </c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4"/>
      <c r="Z16" s="184"/>
      <c r="AA16" s="184"/>
      <c r="AB16" s="184"/>
      <c r="AC16" s="184"/>
      <c r="AD16" s="184"/>
      <c r="AE16" s="184"/>
      <c r="AF16" s="184"/>
      <c r="AG16" s="184" t="s">
        <v>187</v>
      </c>
      <c r="AH16" s="184">
        <v>0</v>
      </c>
      <c r="AI16" s="184"/>
      <c r="AJ16" s="184"/>
      <c r="AK16" s="184"/>
      <c r="AL16" s="184"/>
      <c r="AM16" s="184"/>
      <c r="AN16" s="184"/>
      <c r="AO16" s="184"/>
      <c r="AP16" s="184"/>
      <c r="AQ16" s="184"/>
      <c r="AR16" s="184"/>
      <c r="AS16" s="184"/>
      <c r="AT16" s="184"/>
      <c r="AU16" s="184"/>
      <c r="AV16" s="184"/>
      <c r="AW16" s="184"/>
      <c r="AX16" s="184"/>
      <c r="AY16" s="184"/>
      <c r="AZ16" s="184"/>
      <c r="BA16" s="184"/>
      <c r="BB16" s="184"/>
      <c r="BC16" s="184"/>
      <c r="BD16" s="184"/>
      <c r="BE16" s="184"/>
      <c r="BF16" s="184"/>
      <c r="BG16" s="184"/>
      <c r="BH16" s="184"/>
    </row>
    <row r="17" spans="1:60" outlineLevel="1" x14ac:dyDescent="0.2">
      <c r="A17" s="185">
        <v>3</v>
      </c>
      <c r="B17" s="186" t="s">
        <v>196</v>
      </c>
      <c r="C17" s="187" t="s">
        <v>197</v>
      </c>
      <c r="D17" s="188" t="s">
        <v>190</v>
      </c>
      <c r="E17" s="189">
        <v>17.5318</v>
      </c>
      <c r="F17" s="190"/>
      <c r="G17" s="191">
        <f>ROUND(E17*F17,2)</f>
        <v>0</v>
      </c>
      <c r="H17" s="190">
        <v>0</v>
      </c>
      <c r="I17" s="191">
        <f>ROUND(E17*H17,2)</f>
        <v>0</v>
      </c>
      <c r="J17" s="190">
        <v>894</v>
      </c>
      <c r="K17" s="191">
        <f>ROUND(E17*J17,2)</f>
        <v>15673.43</v>
      </c>
      <c r="L17" s="191">
        <v>15</v>
      </c>
      <c r="M17" s="191">
        <f>G17*(1+L17/100)</f>
        <v>0</v>
      </c>
      <c r="N17" s="191">
        <v>2.5399999999999999E-2</v>
      </c>
      <c r="O17" s="191">
        <f>ROUND(E17*N17,2)</f>
        <v>0.45</v>
      </c>
      <c r="P17" s="191">
        <v>0</v>
      </c>
      <c r="Q17" s="191">
        <f>ROUND(E17*P17,2)</f>
        <v>0</v>
      </c>
      <c r="R17" s="191"/>
      <c r="S17" s="191" t="s">
        <v>170</v>
      </c>
      <c r="T17" s="202" t="s">
        <v>171</v>
      </c>
      <c r="U17" s="183">
        <v>0</v>
      </c>
      <c r="V17" s="183">
        <f>ROUND(E17*U17,2)</f>
        <v>0</v>
      </c>
      <c r="W17" s="183"/>
      <c r="X17" s="183" t="s">
        <v>184</v>
      </c>
      <c r="Y17" s="184"/>
      <c r="Z17" s="184"/>
      <c r="AA17" s="184"/>
      <c r="AB17" s="184"/>
      <c r="AC17" s="184"/>
      <c r="AD17" s="184"/>
      <c r="AE17" s="184"/>
      <c r="AF17" s="184"/>
      <c r="AG17" s="184" t="s">
        <v>185</v>
      </c>
      <c r="AH17" s="184"/>
      <c r="AI17" s="184"/>
      <c r="AJ17" s="184"/>
      <c r="AK17" s="184"/>
      <c r="AL17" s="184"/>
      <c r="AM17" s="184"/>
      <c r="AN17" s="184"/>
      <c r="AO17" s="184"/>
      <c r="AP17" s="184"/>
      <c r="AQ17" s="184"/>
      <c r="AR17" s="184"/>
      <c r="AS17" s="184"/>
      <c r="AT17" s="184"/>
      <c r="AU17" s="184"/>
      <c r="AV17" s="184"/>
      <c r="AW17" s="184"/>
      <c r="AX17" s="184"/>
      <c r="AY17" s="184"/>
      <c r="AZ17" s="184"/>
      <c r="BA17" s="184"/>
      <c r="BB17" s="184"/>
      <c r="BC17" s="184"/>
      <c r="BD17" s="184"/>
      <c r="BE17" s="184"/>
      <c r="BF17" s="184"/>
      <c r="BG17" s="184"/>
      <c r="BH17" s="184"/>
    </row>
    <row r="18" spans="1:60" outlineLevel="1" x14ac:dyDescent="0.2">
      <c r="A18" s="192"/>
      <c r="B18" s="193"/>
      <c r="C18" s="203" t="s">
        <v>198</v>
      </c>
      <c r="D18" s="204"/>
      <c r="E18" s="205">
        <v>4.33</v>
      </c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183"/>
      <c r="Y18" s="184"/>
      <c r="Z18" s="184"/>
      <c r="AA18" s="184"/>
      <c r="AB18" s="184"/>
      <c r="AC18" s="184"/>
      <c r="AD18" s="184"/>
      <c r="AE18" s="184"/>
      <c r="AF18" s="184"/>
      <c r="AG18" s="184" t="s">
        <v>187</v>
      </c>
      <c r="AH18" s="184">
        <v>0</v>
      </c>
      <c r="AI18" s="184"/>
      <c r="AJ18" s="184"/>
      <c r="AK18" s="184"/>
      <c r="AL18" s="184"/>
      <c r="AM18" s="184"/>
      <c r="AN18" s="184"/>
      <c r="AO18" s="184"/>
      <c r="AP18" s="184"/>
      <c r="AQ18" s="184"/>
      <c r="AR18" s="184"/>
      <c r="AS18" s="184"/>
      <c r="AT18" s="184"/>
      <c r="AU18" s="184"/>
      <c r="AV18" s="184"/>
      <c r="AW18" s="184"/>
      <c r="AX18" s="184"/>
      <c r="AY18" s="184"/>
      <c r="AZ18" s="184"/>
      <c r="BA18" s="184"/>
      <c r="BB18" s="184"/>
      <c r="BC18" s="184"/>
      <c r="BD18" s="184"/>
      <c r="BE18" s="184"/>
      <c r="BF18" s="184"/>
      <c r="BG18" s="184"/>
      <c r="BH18" s="184"/>
    </row>
    <row r="19" spans="1:60" outlineLevel="1" x14ac:dyDescent="0.2">
      <c r="A19" s="192"/>
      <c r="B19" s="193"/>
      <c r="C19" s="203" t="s">
        <v>199</v>
      </c>
      <c r="D19" s="204"/>
      <c r="E19" s="205">
        <v>6.42</v>
      </c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4"/>
      <c r="Z19" s="184"/>
      <c r="AA19" s="184"/>
      <c r="AB19" s="184"/>
      <c r="AC19" s="184"/>
      <c r="AD19" s="184"/>
      <c r="AE19" s="184"/>
      <c r="AF19" s="184"/>
      <c r="AG19" s="184" t="s">
        <v>187</v>
      </c>
      <c r="AH19" s="184">
        <v>0</v>
      </c>
      <c r="AI19" s="184"/>
      <c r="AJ19" s="184"/>
      <c r="AK19" s="184"/>
      <c r="AL19" s="184"/>
      <c r="AM19" s="184"/>
      <c r="AN19" s="184"/>
      <c r="AO19" s="184"/>
      <c r="AP19" s="184"/>
      <c r="AQ19" s="184"/>
      <c r="AR19" s="184"/>
      <c r="AS19" s="184"/>
      <c r="AT19" s="184"/>
      <c r="AU19" s="184"/>
      <c r="AV19" s="184"/>
      <c r="AW19" s="184"/>
      <c r="AX19" s="184"/>
      <c r="AY19" s="184"/>
      <c r="AZ19" s="184"/>
      <c r="BA19" s="184"/>
      <c r="BB19" s="184"/>
      <c r="BC19" s="184"/>
      <c r="BD19" s="184"/>
      <c r="BE19" s="184"/>
      <c r="BF19" s="184"/>
      <c r="BG19" s="184"/>
      <c r="BH19" s="184"/>
    </row>
    <row r="20" spans="1:60" outlineLevel="1" x14ac:dyDescent="0.2">
      <c r="A20" s="192"/>
      <c r="B20" s="193"/>
      <c r="C20" s="203" t="s">
        <v>200</v>
      </c>
      <c r="D20" s="204"/>
      <c r="E20" s="205">
        <v>6.78</v>
      </c>
      <c r="F20" s="183"/>
      <c r="G20" s="183"/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3"/>
      <c r="X20" s="183"/>
      <c r="Y20" s="184"/>
      <c r="Z20" s="184"/>
      <c r="AA20" s="184"/>
      <c r="AB20" s="184"/>
      <c r="AC20" s="184"/>
      <c r="AD20" s="184"/>
      <c r="AE20" s="184"/>
      <c r="AF20" s="184"/>
      <c r="AG20" s="184" t="s">
        <v>187</v>
      </c>
      <c r="AH20" s="184">
        <v>0</v>
      </c>
      <c r="AI20" s="184"/>
      <c r="AJ20" s="184"/>
      <c r="AK20" s="184"/>
      <c r="AL20" s="184"/>
      <c r="AM20" s="184"/>
      <c r="AN20" s="184"/>
      <c r="AO20" s="184"/>
      <c r="AP20" s="184"/>
      <c r="AQ20" s="184"/>
      <c r="AR20" s="184"/>
      <c r="AS20" s="184"/>
      <c r="AT20" s="184"/>
      <c r="AU20" s="184"/>
      <c r="AV20" s="184"/>
      <c r="AW20" s="184"/>
      <c r="AX20" s="184"/>
      <c r="AY20" s="184"/>
      <c r="AZ20" s="184"/>
      <c r="BA20" s="184"/>
      <c r="BB20" s="184"/>
      <c r="BC20" s="184"/>
      <c r="BD20" s="184"/>
      <c r="BE20" s="184"/>
      <c r="BF20" s="184"/>
      <c r="BG20" s="184"/>
      <c r="BH20" s="184"/>
    </row>
    <row r="21" spans="1:60" x14ac:dyDescent="0.2">
      <c r="A21" s="167" t="s">
        <v>165</v>
      </c>
      <c r="B21" s="168" t="s">
        <v>77</v>
      </c>
      <c r="C21" s="169" t="s">
        <v>78</v>
      </c>
      <c r="D21" s="170"/>
      <c r="E21" s="171"/>
      <c r="F21" s="172"/>
      <c r="G21" s="172">
        <f>SUMIF(AG22:AG29,"&lt;&gt;NOR",G22:G29)</f>
        <v>0</v>
      </c>
      <c r="H21" s="172"/>
      <c r="I21" s="172">
        <f>SUM(I22:I29)</f>
        <v>0</v>
      </c>
      <c r="J21" s="172"/>
      <c r="K21" s="172">
        <f>SUM(K22:K29)</f>
        <v>107466.67</v>
      </c>
      <c r="L21" s="172"/>
      <c r="M21" s="172">
        <f>SUM(M22:M29)</f>
        <v>0</v>
      </c>
      <c r="N21" s="172"/>
      <c r="O21" s="172">
        <f>SUM(O22:O29)</f>
        <v>5.0199999999999996</v>
      </c>
      <c r="P21" s="172"/>
      <c r="Q21" s="172">
        <f>SUM(Q22:Q29)</f>
        <v>0</v>
      </c>
      <c r="R21" s="172"/>
      <c r="S21" s="172"/>
      <c r="T21" s="173"/>
      <c r="U21" s="174"/>
      <c r="V21" s="174">
        <f>SUM(V22:V29)</f>
        <v>0</v>
      </c>
      <c r="W21" s="174"/>
      <c r="X21" s="174"/>
      <c r="AG21" t="s">
        <v>166</v>
      </c>
    </row>
    <row r="22" spans="1:60" outlineLevel="1" x14ac:dyDescent="0.2">
      <c r="A22" s="185">
        <v>4</v>
      </c>
      <c r="B22" s="186" t="s">
        <v>201</v>
      </c>
      <c r="C22" s="187" t="s">
        <v>202</v>
      </c>
      <c r="D22" s="188" t="s">
        <v>190</v>
      </c>
      <c r="E22" s="189">
        <v>3.2</v>
      </c>
      <c r="F22" s="190"/>
      <c r="G22" s="191">
        <f>ROUND(E22*F22,2)</f>
        <v>0</v>
      </c>
      <c r="H22" s="190">
        <v>0</v>
      </c>
      <c r="I22" s="191">
        <f>ROUND(E22*H22,2)</f>
        <v>0</v>
      </c>
      <c r="J22" s="190">
        <v>531</v>
      </c>
      <c r="K22" s="191">
        <f>ROUND(E22*J22,2)</f>
        <v>1699.2</v>
      </c>
      <c r="L22" s="191">
        <v>15</v>
      </c>
      <c r="M22" s="191">
        <f>G22*(1+L22/100)</f>
        <v>0</v>
      </c>
      <c r="N22" s="191">
        <v>3.2030000000000003E-2</v>
      </c>
      <c r="O22" s="191">
        <f>ROUND(E22*N22,2)</f>
        <v>0.1</v>
      </c>
      <c r="P22" s="191">
        <v>0</v>
      </c>
      <c r="Q22" s="191">
        <f>ROUND(E22*P22,2)</f>
        <v>0</v>
      </c>
      <c r="R22" s="191"/>
      <c r="S22" s="191" t="s">
        <v>183</v>
      </c>
      <c r="T22" s="202" t="s">
        <v>171</v>
      </c>
      <c r="U22" s="183">
        <v>0</v>
      </c>
      <c r="V22" s="183">
        <f>ROUND(E22*U22,2)</f>
        <v>0</v>
      </c>
      <c r="W22" s="183"/>
      <c r="X22" s="183" t="s">
        <v>184</v>
      </c>
      <c r="Y22" s="184"/>
      <c r="Z22" s="184"/>
      <c r="AA22" s="184"/>
      <c r="AB22" s="184"/>
      <c r="AC22" s="184"/>
      <c r="AD22" s="184"/>
      <c r="AE22" s="184"/>
      <c r="AF22" s="184"/>
      <c r="AG22" s="184" t="s">
        <v>185</v>
      </c>
      <c r="AH22" s="184"/>
      <c r="AI22" s="184"/>
      <c r="AJ22" s="184"/>
      <c r="AK22" s="184"/>
      <c r="AL22" s="184"/>
      <c r="AM22" s="184"/>
      <c r="AN22" s="184"/>
      <c r="AO22" s="184"/>
      <c r="AP22" s="184"/>
      <c r="AQ22" s="184"/>
      <c r="AR22" s="184"/>
      <c r="AS22" s="184"/>
      <c r="AT22" s="184"/>
      <c r="AU22" s="184"/>
      <c r="AV22" s="184"/>
      <c r="AW22" s="184"/>
      <c r="AX22" s="184"/>
      <c r="AY22" s="184"/>
      <c r="AZ22" s="184"/>
      <c r="BA22" s="184"/>
      <c r="BB22" s="184"/>
      <c r="BC22" s="184"/>
      <c r="BD22" s="184"/>
      <c r="BE22" s="184"/>
      <c r="BF22" s="184"/>
      <c r="BG22" s="184"/>
      <c r="BH22" s="184"/>
    </row>
    <row r="23" spans="1:60" outlineLevel="1" x14ac:dyDescent="0.2">
      <c r="A23" s="192"/>
      <c r="B23" s="193"/>
      <c r="C23" s="203" t="s">
        <v>203</v>
      </c>
      <c r="D23" s="204"/>
      <c r="E23" s="205">
        <v>3.2</v>
      </c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4"/>
      <c r="Z23" s="184"/>
      <c r="AA23" s="184"/>
      <c r="AB23" s="184"/>
      <c r="AC23" s="184"/>
      <c r="AD23" s="184"/>
      <c r="AE23" s="184"/>
      <c r="AF23" s="184"/>
      <c r="AG23" s="184" t="s">
        <v>187</v>
      </c>
      <c r="AH23" s="184">
        <v>0</v>
      </c>
      <c r="AI23" s="184"/>
      <c r="AJ23" s="184"/>
      <c r="AK23" s="184"/>
      <c r="AL23" s="184"/>
      <c r="AM23" s="184"/>
      <c r="AN23" s="184"/>
      <c r="AO23" s="184"/>
      <c r="AP23" s="184"/>
      <c r="AQ23" s="184"/>
      <c r="AR23" s="184"/>
      <c r="AS23" s="184"/>
      <c r="AT23" s="184"/>
      <c r="AU23" s="184"/>
      <c r="AV23" s="184"/>
      <c r="AW23" s="184"/>
      <c r="AX23" s="184"/>
      <c r="AY23" s="184"/>
      <c r="AZ23" s="184"/>
      <c r="BA23" s="184"/>
      <c r="BB23" s="184"/>
      <c r="BC23" s="184"/>
      <c r="BD23" s="184"/>
      <c r="BE23" s="184"/>
      <c r="BF23" s="184"/>
      <c r="BG23" s="184"/>
      <c r="BH23" s="184"/>
    </row>
    <row r="24" spans="1:60" outlineLevel="1" x14ac:dyDescent="0.2">
      <c r="A24" s="185">
        <v>5</v>
      </c>
      <c r="B24" s="186" t="s">
        <v>204</v>
      </c>
      <c r="C24" s="187" t="s">
        <v>205</v>
      </c>
      <c r="D24" s="188" t="s">
        <v>190</v>
      </c>
      <c r="E24" s="189">
        <v>19.920000000000002</v>
      </c>
      <c r="F24" s="190"/>
      <c r="G24" s="191">
        <f>ROUND(E24*F24,2)</f>
        <v>0</v>
      </c>
      <c r="H24" s="190">
        <v>0</v>
      </c>
      <c r="I24" s="191">
        <f>ROUND(E24*H24,2)</f>
        <v>0</v>
      </c>
      <c r="J24" s="190">
        <v>46.6</v>
      </c>
      <c r="K24" s="191">
        <f>ROUND(E24*J24,2)</f>
        <v>928.27</v>
      </c>
      <c r="L24" s="191">
        <v>15</v>
      </c>
      <c r="M24" s="191">
        <f>G24*(1+L24/100)</f>
        <v>0</v>
      </c>
      <c r="N24" s="191">
        <v>4.0000000000000003E-5</v>
      </c>
      <c r="O24" s="191">
        <f>ROUND(E24*N24,2)</f>
        <v>0</v>
      </c>
      <c r="P24" s="191">
        <v>0</v>
      </c>
      <c r="Q24" s="191">
        <f>ROUND(E24*P24,2)</f>
        <v>0</v>
      </c>
      <c r="R24" s="191"/>
      <c r="S24" s="191" t="s">
        <v>183</v>
      </c>
      <c r="T24" s="202" t="s">
        <v>171</v>
      </c>
      <c r="U24" s="183">
        <v>0</v>
      </c>
      <c r="V24" s="183">
        <f>ROUND(E24*U24,2)</f>
        <v>0</v>
      </c>
      <c r="W24" s="183"/>
      <c r="X24" s="183" t="s">
        <v>184</v>
      </c>
      <c r="Y24" s="184"/>
      <c r="Z24" s="184"/>
      <c r="AA24" s="184"/>
      <c r="AB24" s="184"/>
      <c r="AC24" s="184"/>
      <c r="AD24" s="184"/>
      <c r="AE24" s="184"/>
      <c r="AF24" s="184"/>
      <c r="AG24" s="184" t="s">
        <v>185</v>
      </c>
      <c r="AH24" s="184"/>
      <c r="AI24" s="184"/>
      <c r="AJ24" s="184"/>
      <c r="AK24" s="184"/>
      <c r="AL24" s="184"/>
      <c r="AM24" s="184"/>
      <c r="AN24" s="184"/>
      <c r="AO24" s="184"/>
      <c r="AP24" s="184"/>
      <c r="AQ24" s="184"/>
      <c r="AR24" s="184"/>
      <c r="AS24" s="184"/>
      <c r="AT24" s="184"/>
      <c r="AU24" s="184"/>
      <c r="AV24" s="184"/>
      <c r="AW24" s="184"/>
      <c r="AX24" s="184"/>
      <c r="AY24" s="184"/>
      <c r="AZ24" s="184"/>
      <c r="BA24" s="184"/>
      <c r="BB24" s="184"/>
      <c r="BC24" s="184"/>
      <c r="BD24" s="184"/>
      <c r="BE24" s="184"/>
      <c r="BF24" s="184"/>
      <c r="BG24" s="184"/>
      <c r="BH24" s="184"/>
    </row>
    <row r="25" spans="1:60" outlineLevel="1" x14ac:dyDescent="0.2">
      <c r="A25" s="192"/>
      <c r="B25" s="193"/>
      <c r="C25" s="203" t="s">
        <v>206</v>
      </c>
      <c r="D25" s="204"/>
      <c r="E25" s="205">
        <v>19.920000000000002</v>
      </c>
      <c r="F25" s="183"/>
      <c r="G25" s="183"/>
      <c r="H25" s="183"/>
      <c r="I25" s="183"/>
      <c r="J25" s="183"/>
      <c r="K25" s="183"/>
      <c r="L25" s="183"/>
      <c r="M25" s="183"/>
      <c r="N25" s="183"/>
      <c r="O25" s="183"/>
      <c r="P25" s="183"/>
      <c r="Q25" s="183"/>
      <c r="R25" s="183"/>
      <c r="S25" s="183"/>
      <c r="T25" s="183"/>
      <c r="U25" s="183"/>
      <c r="V25" s="183"/>
      <c r="W25" s="183"/>
      <c r="X25" s="183"/>
      <c r="Y25" s="184"/>
      <c r="Z25" s="184"/>
      <c r="AA25" s="184"/>
      <c r="AB25" s="184"/>
      <c r="AC25" s="184"/>
      <c r="AD25" s="184"/>
      <c r="AE25" s="184"/>
      <c r="AF25" s="184"/>
      <c r="AG25" s="184" t="s">
        <v>187</v>
      </c>
      <c r="AH25" s="184">
        <v>0</v>
      </c>
      <c r="AI25" s="184"/>
      <c r="AJ25" s="184"/>
      <c r="AK25" s="184"/>
      <c r="AL25" s="184"/>
      <c r="AM25" s="184"/>
      <c r="AN25" s="184"/>
      <c r="AO25" s="184"/>
      <c r="AP25" s="184"/>
      <c r="AQ25" s="184"/>
      <c r="AR25" s="184"/>
      <c r="AS25" s="184"/>
      <c r="AT25" s="184"/>
      <c r="AU25" s="184"/>
      <c r="AV25" s="184"/>
      <c r="AW25" s="184"/>
      <c r="AX25" s="184"/>
      <c r="AY25" s="184"/>
      <c r="AZ25" s="184"/>
      <c r="BA25" s="184"/>
      <c r="BB25" s="184"/>
      <c r="BC25" s="184"/>
      <c r="BD25" s="184"/>
      <c r="BE25" s="184"/>
      <c r="BF25" s="184"/>
      <c r="BG25" s="184"/>
      <c r="BH25" s="184"/>
    </row>
    <row r="26" spans="1:60" outlineLevel="1" x14ac:dyDescent="0.2">
      <c r="A26" s="185">
        <v>6</v>
      </c>
      <c r="B26" s="186" t="s">
        <v>207</v>
      </c>
      <c r="C26" s="187" t="s">
        <v>208</v>
      </c>
      <c r="D26" s="188" t="s">
        <v>190</v>
      </c>
      <c r="E26" s="189">
        <v>110.4</v>
      </c>
      <c r="F26" s="190"/>
      <c r="G26" s="191">
        <f>ROUND(E26*F26,2)</f>
        <v>0</v>
      </c>
      <c r="H26" s="190">
        <v>0</v>
      </c>
      <c r="I26" s="191">
        <f>ROUND(E26*H26,2)</f>
        <v>0</v>
      </c>
      <c r="J26" s="190">
        <v>253</v>
      </c>
      <c r="K26" s="191">
        <f>ROUND(E26*J26,2)</f>
        <v>27931.200000000001</v>
      </c>
      <c r="L26" s="191">
        <v>15</v>
      </c>
      <c r="M26" s="191">
        <f>G26*(1+L26/100)</f>
        <v>0</v>
      </c>
      <c r="N26" s="191">
        <v>1.184E-2</v>
      </c>
      <c r="O26" s="191">
        <f>ROUND(E26*N26,2)</f>
        <v>1.31</v>
      </c>
      <c r="P26" s="191">
        <v>0</v>
      </c>
      <c r="Q26" s="191">
        <f>ROUND(E26*P26,2)</f>
        <v>0</v>
      </c>
      <c r="R26" s="191"/>
      <c r="S26" s="191" t="s">
        <v>183</v>
      </c>
      <c r="T26" s="202" t="s">
        <v>171</v>
      </c>
      <c r="U26" s="183">
        <v>0</v>
      </c>
      <c r="V26" s="183">
        <f>ROUND(E26*U26,2)</f>
        <v>0</v>
      </c>
      <c r="W26" s="183"/>
      <c r="X26" s="183" t="s">
        <v>184</v>
      </c>
      <c r="Y26" s="184"/>
      <c r="Z26" s="184"/>
      <c r="AA26" s="184"/>
      <c r="AB26" s="184"/>
      <c r="AC26" s="184"/>
      <c r="AD26" s="184"/>
      <c r="AE26" s="184"/>
      <c r="AF26" s="184"/>
      <c r="AG26" s="184" t="s">
        <v>185</v>
      </c>
      <c r="AH26" s="184"/>
      <c r="AI26" s="184"/>
      <c r="AJ26" s="184"/>
      <c r="AK26" s="184"/>
      <c r="AL26" s="184"/>
      <c r="AM26" s="184"/>
      <c r="AN26" s="184"/>
      <c r="AO26" s="184"/>
      <c r="AP26" s="184"/>
      <c r="AQ26" s="184"/>
      <c r="AR26" s="184"/>
      <c r="AS26" s="184"/>
      <c r="AT26" s="184"/>
      <c r="AU26" s="184"/>
      <c r="AV26" s="184"/>
      <c r="AW26" s="184"/>
      <c r="AX26" s="184"/>
      <c r="AY26" s="184"/>
      <c r="AZ26" s="184"/>
      <c r="BA26" s="184"/>
      <c r="BB26" s="184"/>
      <c r="BC26" s="184"/>
      <c r="BD26" s="184"/>
      <c r="BE26" s="184"/>
      <c r="BF26" s="184"/>
      <c r="BG26" s="184"/>
      <c r="BH26" s="184"/>
    </row>
    <row r="27" spans="1:60" ht="12.75" customHeight="1" outlineLevel="1" x14ac:dyDescent="0.2">
      <c r="A27" s="192"/>
      <c r="B27" s="193"/>
      <c r="C27" s="228" t="s">
        <v>209</v>
      </c>
      <c r="D27" s="228"/>
      <c r="E27" s="228"/>
      <c r="F27" s="228"/>
      <c r="G27" s="228"/>
      <c r="H27" s="183"/>
      <c r="I27" s="183"/>
      <c r="J27" s="183"/>
      <c r="K27" s="183"/>
      <c r="L27" s="183"/>
      <c r="M27" s="183"/>
      <c r="N27" s="183"/>
      <c r="O27" s="183"/>
      <c r="P27" s="183"/>
      <c r="Q27" s="183"/>
      <c r="R27" s="183"/>
      <c r="S27" s="183"/>
      <c r="T27" s="183"/>
      <c r="U27" s="183"/>
      <c r="V27" s="183"/>
      <c r="W27" s="183"/>
      <c r="X27" s="183"/>
      <c r="Y27" s="184"/>
      <c r="Z27" s="184"/>
      <c r="AA27" s="184"/>
      <c r="AB27" s="184"/>
      <c r="AC27" s="184"/>
      <c r="AD27" s="184"/>
      <c r="AE27" s="184"/>
      <c r="AF27" s="184"/>
      <c r="AG27" s="184" t="s">
        <v>177</v>
      </c>
      <c r="AH27" s="184"/>
      <c r="AI27" s="184"/>
      <c r="AJ27" s="184"/>
      <c r="AK27" s="184"/>
      <c r="AL27" s="184"/>
      <c r="AM27" s="184"/>
      <c r="AN27" s="184"/>
      <c r="AO27" s="184"/>
      <c r="AP27" s="184"/>
      <c r="AQ27" s="184"/>
      <c r="AR27" s="184"/>
      <c r="AS27" s="184"/>
      <c r="AT27" s="184"/>
      <c r="AU27" s="184"/>
      <c r="AV27" s="184"/>
      <c r="AW27" s="184"/>
      <c r="AX27" s="184"/>
      <c r="AY27" s="184"/>
      <c r="AZ27" s="184"/>
      <c r="BA27" s="184"/>
      <c r="BB27" s="184"/>
      <c r="BC27" s="184"/>
      <c r="BD27" s="184"/>
      <c r="BE27" s="184"/>
      <c r="BF27" s="184"/>
      <c r="BG27" s="184"/>
      <c r="BH27" s="184"/>
    </row>
    <row r="28" spans="1:60" outlineLevel="1" x14ac:dyDescent="0.2">
      <c r="A28" s="185">
        <v>7</v>
      </c>
      <c r="B28" s="186" t="s">
        <v>210</v>
      </c>
      <c r="C28" s="187" t="s">
        <v>211</v>
      </c>
      <c r="D28" s="188" t="s">
        <v>190</v>
      </c>
      <c r="E28" s="189">
        <v>348</v>
      </c>
      <c r="F28" s="190"/>
      <c r="G28" s="191">
        <f>ROUND(E28*F28,2)</f>
        <v>0</v>
      </c>
      <c r="H28" s="190">
        <v>0</v>
      </c>
      <c r="I28" s="191">
        <f>ROUND(E28*H28,2)</f>
        <v>0</v>
      </c>
      <c r="J28" s="190">
        <v>221</v>
      </c>
      <c r="K28" s="191">
        <f>ROUND(E28*J28,2)</f>
        <v>76908</v>
      </c>
      <c r="L28" s="191">
        <v>15</v>
      </c>
      <c r="M28" s="191">
        <f>G28*(1+L28/100)</f>
        <v>0</v>
      </c>
      <c r="N28" s="191">
        <v>1.038E-2</v>
      </c>
      <c r="O28" s="191">
        <f>ROUND(E28*N28,2)</f>
        <v>3.61</v>
      </c>
      <c r="P28" s="191">
        <v>0</v>
      </c>
      <c r="Q28" s="191">
        <f>ROUND(E28*P28,2)</f>
        <v>0</v>
      </c>
      <c r="R28" s="191"/>
      <c r="S28" s="191" t="s">
        <v>183</v>
      </c>
      <c r="T28" s="202" t="s">
        <v>171</v>
      </c>
      <c r="U28" s="183">
        <v>0</v>
      </c>
      <c r="V28" s="183">
        <f>ROUND(E28*U28,2)</f>
        <v>0</v>
      </c>
      <c r="W28" s="183"/>
      <c r="X28" s="183" t="s">
        <v>184</v>
      </c>
      <c r="Y28" s="184"/>
      <c r="Z28" s="184"/>
      <c r="AA28" s="184"/>
      <c r="AB28" s="184"/>
      <c r="AC28" s="184"/>
      <c r="AD28" s="184"/>
      <c r="AE28" s="184"/>
      <c r="AF28" s="184"/>
      <c r="AG28" s="184" t="s">
        <v>185</v>
      </c>
      <c r="AH28" s="184"/>
      <c r="AI28" s="184"/>
      <c r="AJ28" s="184"/>
      <c r="AK28" s="184"/>
      <c r="AL28" s="184"/>
      <c r="AM28" s="184"/>
      <c r="AN28" s="184"/>
      <c r="AO28" s="184"/>
      <c r="AP28" s="184"/>
      <c r="AQ28" s="184"/>
      <c r="AR28" s="184"/>
      <c r="AS28" s="184"/>
      <c r="AT28" s="184"/>
      <c r="AU28" s="184"/>
      <c r="AV28" s="184"/>
      <c r="AW28" s="184"/>
      <c r="AX28" s="184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</row>
    <row r="29" spans="1:60" ht="12.75" customHeight="1" outlineLevel="1" x14ac:dyDescent="0.2">
      <c r="A29" s="192"/>
      <c r="B29" s="193"/>
      <c r="C29" s="228" t="s">
        <v>209</v>
      </c>
      <c r="D29" s="228"/>
      <c r="E29" s="228"/>
      <c r="F29" s="228"/>
      <c r="G29" s="228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83"/>
      <c r="S29" s="183"/>
      <c r="T29" s="183"/>
      <c r="U29" s="183"/>
      <c r="V29" s="183"/>
      <c r="W29" s="183"/>
      <c r="X29" s="183"/>
      <c r="Y29" s="184"/>
      <c r="Z29" s="184"/>
      <c r="AA29" s="184"/>
      <c r="AB29" s="184"/>
      <c r="AC29" s="184"/>
      <c r="AD29" s="184"/>
      <c r="AE29" s="184"/>
      <c r="AF29" s="184"/>
      <c r="AG29" s="184" t="s">
        <v>177</v>
      </c>
      <c r="AH29" s="184"/>
      <c r="AI29" s="184"/>
      <c r="AJ29" s="184"/>
      <c r="AK29" s="184"/>
      <c r="AL29" s="184"/>
      <c r="AM29" s="184"/>
      <c r="AN29" s="184"/>
      <c r="AO29" s="184"/>
      <c r="AP29" s="184"/>
      <c r="AQ29" s="184"/>
      <c r="AR29" s="184"/>
      <c r="AS29" s="184"/>
      <c r="AT29" s="184"/>
      <c r="AU29" s="184"/>
      <c r="AV29" s="184"/>
      <c r="AW29" s="184"/>
      <c r="AX29" s="184"/>
      <c r="AY29" s="184"/>
      <c r="AZ29" s="184"/>
      <c r="BA29" s="184"/>
      <c r="BB29" s="184"/>
      <c r="BC29" s="184"/>
      <c r="BD29" s="184"/>
      <c r="BE29" s="184"/>
      <c r="BF29" s="184"/>
      <c r="BG29" s="184"/>
      <c r="BH29" s="184"/>
    </row>
    <row r="30" spans="1:60" x14ac:dyDescent="0.2">
      <c r="A30" s="167" t="s">
        <v>165</v>
      </c>
      <c r="B30" s="168" t="s">
        <v>79</v>
      </c>
      <c r="C30" s="169" t="s">
        <v>80</v>
      </c>
      <c r="D30" s="170"/>
      <c r="E30" s="171"/>
      <c r="F30" s="172"/>
      <c r="G30" s="172">
        <f>SUMIF(AG31:AG35,"&lt;&gt;NOR",G31:G35)</f>
        <v>0</v>
      </c>
      <c r="H30" s="172"/>
      <c r="I30" s="172">
        <f>SUM(I31:I35)</f>
        <v>29000</v>
      </c>
      <c r="J30" s="172"/>
      <c r="K30" s="172">
        <f>SUM(K31:K35)</f>
        <v>7452.0599999999995</v>
      </c>
      <c r="L30" s="172"/>
      <c r="M30" s="172">
        <f>SUM(M31:M35)</f>
        <v>0</v>
      </c>
      <c r="N30" s="172"/>
      <c r="O30" s="172">
        <f>SUM(O31:O35)</f>
        <v>0.2</v>
      </c>
      <c r="P30" s="172"/>
      <c r="Q30" s="172">
        <f>SUM(Q31:Q35)</f>
        <v>0</v>
      </c>
      <c r="R30" s="172"/>
      <c r="S30" s="172"/>
      <c r="T30" s="173"/>
      <c r="U30" s="174"/>
      <c r="V30" s="174">
        <f>SUM(V31:V35)</f>
        <v>0</v>
      </c>
      <c r="W30" s="174"/>
      <c r="X30" s="174"/>
      <c r="AG30" t="s">
        <v>166</v>
      </c>
    </row>
    <row r="31" spans="1:60" outlineLevel="1" x14ac:dyDescent="0.2">
      <c r="A31" s="175">
        <v>8</v>
      </c>
      <c r="B31" s="176" t="s">
        <v>212</v>
      </c>
      <c r="C31" s="177" t="s">
        <v>213</v>
      </c>
      <c r="D31" s="178" t="s">
        <v>214</v>
      </c>
      <c r="E31" s="179">
        <v>1</v>
      </c>
      <c r="F31" s="180"/>
      <c r="G31" s="181">
        <f>ROUND(E31*F31,2)</f>
        <v>0</v>
      </c>
      <c r="H31" s="180">
        <v>10000</v>
      </c>
      <c r="I31" s="181">
        <f>ROUND(E31*H31,2)</f>
        <v>10000</v>
      </c>
      <c r="J31" s="180">
        <v>0</v>
      </c>
      <c r="K31" s="181">
        <f>ROUND(E31*J31,2)</f>
        <v>0</v>
      </c>
      <c r="L31" s="181">
        <v>15</v>
      </c>
      <c r="M31" s="181">
        <f>G31*(1+L31/100)</f>
        <v>0</v>
      </c>
      <c r="N31" s="181">
        <v>0</v>
      </c>
      <c r="O31" s="181">
        <f>ROUND(E31*N31,2)</f>
        <v>0</v>
      </c>
      <c r="P31" s="181">
        <v>0</v>
      </c>
      <c r="Q31" s="181">
        <f>ROUND(E31*P31,2)</f>
        <v>0</v>
      </c>
      <c r="R31" s="181"/>
      <c r="S31" s="181" t="s">
        <v>183</v>
      </c>
      <c r="T31" s="182" t="s">
        <v>171</v>
      </c>
      <c r="U31" s="183">
        <v>0</v>
      </c>
      <c r="V31" s="183">
        <f>ROUND(E31*U31,2)</f>
        <v>0</v>
      </c>
      <c r="W31" s="183"/>
      <c r="X31" s="183" t="s">
        <v>215</v>
      </c>
      <c r="Y31" s="184"/>
      <c r="Z31" s="184"/>
      <c r="AA31" s="184"/>
      <c r="AB31" s="184"/>
      <c r="AC31" s="184"/>
      <c r="AD31" s="184"/>
      <c r="AE31" s="184"/>
      <c r="AF31" s="184"/>
      <c r="AG31" s="184" t="s">
        <v>216</v>
      </c>
      <c r="AH31" s="184"/>
      <c r="AI31" s="184"/>
      <c r="AJ31" s="184"/>
      <c r="AK31" s="184"/>
      <c r="AL31" s="184"/>
      <c r="AM31" s="184"/>
      <c r="AN31" s="184"/>
      <c r="AO31" s="184"/>
      <c r="AP31" s="184"/>
      <c r="AQ31" s="184"/>
      <c r="AR31" s="184"/>
      <c r="AS31" s="184"/>
      <c r="AT31" s="184"/>
      <c r="AU31" s="184"/>
      <c r="AV31" s="184"/>
      <c r="AW31" s="184"/>
      <c r="AX31" s="184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</row>
    <row r="32" spans="1:60" outlineLevel="1" x14ac:dyDescent="0.2">
      <c r="A32" s="175">
        <v>9</v>
      </c>
      <c r="B32" s="176" t="s">
        <v>217</v>
      </c>
      <c r="C32" s="177" t="s">
        <v>218</v>
      </c>
      <c r="D32" s="178" t="s">
        <v>214</v>
      </c>
      <c r="E32" s="179">
        <v>2</v>
      </c>
      <c r="F32" s="180"/>
      <c r="G32" s="181">
        <f>ROUND(E32*F32,2)</f>
        <v>0</v>
      </c>
      <c r="H32" s="180">
        <v>9500</v>
      </c>
      <c r="I32" s="181">
        <f>ROUND(E32*H32,2)</f>
        <v>19000</v>
      </c>
      <c r="J32" s="180">
        <v>0</v>
      </c>
      <c r="K32" s="181">
        <f>ROUND(E32*J32,2)</f>
        <v>0</v>
      </c>
      <c r="L32" s="181">
        <v>15</v>
      </c>
      <c r="M32" s="181">
        <f>G32*(1+L32/100)</f>
        <v>0</v>
      </c>
      <c r="N32" s="181">
        <v>0</v>
      </c>
      <c r="O32" s="181">
        <f>ROUND(E32*N32,2)</f>
        <v>0</v>
      </c>
      <c r="P32" s="181">
        <v>0</v>
      </c>
      <c r="Q32" s="181">
        <f>ROUND(E32*P32,2)</f>
        <v>0</v>
      </c>
      <c r="R32" s="181"/>
      <c r="S32" s="181" t="s">
        <v>183</v>
      </c>
      <c r="T32" s="182" t="s">
        <v>171</v>
      </c>
      <c r="U32" s="183">
        <v>0</v>
      </c>
      <c r="V32" s="183">
        <f>ROUND(E32*U32,2)</f>
        <v>0</v>
      </c>
      <c r="W32" s="183"/>
      <c r="X32" s="183" t="s">
        <v>215</v>
      </c>
      <c r="Y32" s="184"/>
      <c r="Z32" s="184"/>
      <c r="AA32" s="184"/>
      <c r="AB32" s="184"/>
      <c r="AC32" s="184"/>
      <c r="AD32" s="184"/>
      <c r="AE32" s="184"/>
      <c r="AF32" s="184"/>
      <c r="AG32" s="184" t="s">
        <v>216</v>
      </c>
      <c r="AH32" s="184"/>
      <c r="AI32" s="184"/>
      <c r="AJ32" s="184"/>
      <c r="AK32" s="184"/>
      <c r="AL32" s="184"/>
      <c r="AM32" s="184"/>
      <c r="AN32" s="184"/>
      <c r="AO32" s="184"/>
      <c r="AP32" s="184"/>
      <c r="AQ32" s="184"/>
      <c r="AR32" s="184"/>
      <c r="AS32" s="184"/>
      <c r="AT32" s="184"/>
      <c r="AU32" s="184"/>
      <c r="AV32" s="184"/>
      <c r="AW32" s="184"/>
      <c r="AX32" s="184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</row>
    <row r="33" spans="1:60" outlineLevel="1" x14ac:dyDescent="0.2">
      <c r="A33" s="175">
        <v>10</v>
      </c>
      <c r="B33" s="176" t="s">
        <v>219</v>
      </c>
      <c r="C33" s="177" t="s">
        <v>220</v>
      </c>
      <c r="D33" s="178" t="s">
        <v>221</v>
      </c>
      <c r="E33" s="179">
        <v>3</v>
      </c>
      <c r="F33" s="180"/>
      <c r="G33" s="181">
        <f>ROUND(E33*F33,2)</f>
        <v>0</v>
      </c>
      <c r="H33" s="180">
        <v>0</v>
      </c>
      <c r="I33" s="181">
        <f>ROUND(E33*H33,2)</f>
        <v>0</v>
      </c>
      <c r="J33" s="180">
        <v>324.02</v>
      </c>
      <c r="K33" s="181">
        <f>ROUND(E33*J33,2)</f>
        <v>972.06</v>
      </c>
      <c r="L33" s="181">
        <v>15</v>
      </c>
      <c r="M33" s="181">
        <f>G33*(1+L33/100)</f>
        <v>0</v>
      </c>
      <c r="N33" s="181">
        <v>4.0480000000000002E-2</v>
      </c>
      <c r="O33" s="181">
        <f>ROUND(E33*N33,2)</f>
        <v>0.12</v>
      </c>
      <c r="P33" s="181">
        <v>0</v>
      </c>
      <c r="Q33" s="181">
        <f>ROUND(E33*P33,2)</f>
        <v>0</v>
      </c>
      <c r="R33" s="181"/>
      <c r="S33" s="181" t="s">
        <v>170</v>
      </c>
      <c r="T33" s="182" t="s">
        <v>171</v>
      </c>
      <c r="U33" s="183">
        <v>0</v>
      </c>
      <c r="V33" s="183">
        <f>ROUND(E33*U33,2)</f>
        <v>0</v>
      </c>
      <c r="W33" s="183"/>
      <c r="X33" s="183" t="s">
        <v>184</v>
      </c>
      <c r="Y33" s="184"/>
      <c r="Z33" s="184"/>
      <c r="AA33" s="184"/>
      <c r="AB33" s="184"/>
      <c r="AC33" s="184"/>
      <c r="AD33" s="184"/>
      <c r="AE33" s="184"/>
      <c r="AF33" s="184"/>
      <c r="AG33" s="184" t="s">
        <v>185</v>
      </c>
      <c r="AH33" s="184"/>
      <c r="AI33" s="184"/>
      <c r="AJ33" s="184"/>
      <c r="AK33" s="184"/>
      <c r="AL33" s="184"/>
      <c r="AM33" s="184"/>
      <c r="AN33" s="184"/>
      <c r="AO33" s="184"/>
      <c r="AP33" s="184"/>
      <c r="AQ33" s="184"/>
      <c r="AR33" s="184"/>
      <c r="AS33" s="184"/>
      <c r="AT33" s="184"/>
      <c r="AU33" s="184"/>
      <c r="AV33" s="184"/>
      <c r="AW33" s="184"/>
      <c r="AX33" s="184"/>
      <c r="AY33" s="184"/>
      <c r="AZ33" s="184"/>
      <c r="BA33" s="184"/>
      <c r="BB33" s="184"/>
      <c r="BC33" s="184"/>
      <c r="BD33" s="184"/>
      <c r="BE33" s="184"/>
      <c r="BF33" s="184"/>
      <c r="BG33" s="184"/>
      <c r="BH33" s="184"/>
    </row>
    <row r="34" spans="1:60" outlineLevel="1" x14ac:dyDescent="0.2">
      <c r="A34" s="185">
        <v>11</v>
      </c>
      <c r="B34" s="186" t="s">
        <v>222</v>
      </c>
      <c r="C34" s="187" t="s">
        <v>223</v>
      </c>
      <c r="D34" s="188" t="s">
        <v>221</v>
      </c>
      <c r="E34" s="189">
        <v>4</v>
      </c>
      <c r="F34" s="190"/>
      <c r="G34" s="191">
        <f>ROUND(E34*F34,2)</f>
        <v>0</v>
      </c>
      <c r="H34" s="190">
        <v>0</v>
      </c>
      <c r="I34" s="191">
        <f>ROUND(E34*H34,2)</f>
        <v>0</v>
      </c>
      <c r="J34" s="190">
        <v>1620</v>
      </c>
      <c r="K34" s="191">
        <f>ROUND(E34*J34,2)</f>
        <v>6480</v>
      </c>
      <c r="L34" s="191">
        <v>15</v>
      </c>
      <c r="M34" s="191">
        <f>G34*(1+L34/100)</f>
        <v>0</v>
      </c>
      <c r="N34" s="191">
        <v>2.06E-2</v>
      </c>
      <c r="O34" s="191">
        <f>ROUND(E34*N34,2)</f>
        <v>0.08</v>
      </c>
      <c r="P34" s="191">
        <v>0</v>
      </c>
      <c r="Q34" s="191">
        <f>ROUND(E34*P34,2)</f>
        <v>0</v>
      </c>
      <c r="R34" s="191"/>
      <c r="S34" s="191" t="s">
        <v>170</v>
      </c>
      <c r="T34" s="202" t="s">
        <v>171</v>
      </c>
      <c r="U34" s="183">
        <v>0</v>
      </c>
      <c r="V34" s="183">
        <f>ROUND(E34*U34,2)</f>
        <v>0</v>
      </c>
      <c r="W34" s="183"/>
      <c r="X34" s="183" t="s">
        <v>184</v>
      </c>
      <c r="Y34" s="184"/>
      <c r="Z34" s="184"/>
      <c r="AA34" s="184"/>
      <c r="AB34" s="184"/>
      <c r="AC34" s="184"/>
      <c r="AD34" s="184"/>
      <c r="AE34" s="184"/>
      <c r="AF34" s="184"/>
      <c r="AG34" s="184" t="s">
        <v>185</v>
      </c>
      <c r="AH34" s="184"/>
      <c r="AI34" s="184"/>
      <c r="AJ34" s="184"/>
      <c r="AK34" s="184"/>
      <c r="AL34" s="184"/>
      <c r="AM34" s="184"/>
      <c r="AN34" s="184"/>
      <c r="AO34" s="184"/>
      <c r="AP34" s="184"/>
      <c r="AQ34" s="184"/>
      <c r="AR34" s="184"/>
      <c r="AS34" s="184"/>
      <c r="AT34" s="184"/>
      <c r="AU34" s="184"/>
      <c r="AV34" s="184"/>
      <c r="AW34" s="184"/>
      <c r="AX34" s="184"/>
      <c r="AY34" s="184"/>
      <c r="AZ34" s="184"/>
      <c r="BA34" s="184"/>
      <c r="BB34" s="184"/>
      <c r="BC34" s="184"/>
      <c r="BD34" s="184"/>
      <c r="BE34" s="184"/>
      <c r="BF34" s="184"/>
      <c r="BG34" s="184"/>
      <c r="BH34" s="184"/>
    </row>
    <row r="35" spans="1:60" ht="22.5" customHeight="1" outlineLevel="1" x14ac:dyDescent="0.2">
      <c r="A35" s="192"/>
      <c r="B35" s="193"/>
      <c r="C35" s="228" t="s">
        <v>224</v>
      </c>
      <c r="D35" s="228"/>
      <c r="E35" s="228"/>
      <c r="F35" s="228"/>
      <c r="G35" s="228"/>
      <c r="H35" s="183"/>
      <c r="I35" s="183"/>
      <c r="J35" s="183"/>
      <c r="K35" s="183"/>
      <c r="L35" s="183"/>
      <c r="M35" s="183"/>
      <c r="N35" s="183"/>
      <c r="O35" s="183"/>
      <c r="P35" s="183"/>
      <c r="Q35" s="183"/>
      <c r="R35" s="183"/>
      <c r="S35" s="183"/>
      <c r="T35" s="183"/>
      <c r="U35" s="183"/>
      <c r="V35" s="183"/>
      <c r="W35" s="183"/>
      <c r="X35" s="183"/>
      <c r="Y35" s="184"/>
      <c r="Z35" s="184"/>
      <c r="AA35" s="184"/>
      <c r="AB35" s="184"/>
      <c r="AC35" s="184"/>
      <c r="AD35" s="184"/>
      <c r="AE35" s="184"/>
      <c r="AF35" s="184"/>
      <c r="AG35" s="184" t="s">
        <v>177</v>
      </c>
      <c r="AH35" s="184"/>
      <c r="AI35" s="184"/>
      <c r="AJ35" s="184"/>
      <c r="AK35" s="184"/>
      <c r="AL35" s="184"/>
      <c r="AM35" s="184"/>
      <c r="AN35" s="184"/>
      <c r="AO35" s="184"/>
      <c r="AP35" s="184"/>
      <c r="AQ35" s="184"/>
      <c r="AR35" s="184"/>
      <c r="AS35" s="184"/>
      <c r="AT35" s="184"/>
      <c r="AU35" s="184"/>
      <c r="AV35" s="184"/>
      <c r="AW35" s="184"/>
      <c r="AX35" s="184"/>
      <c r="AY35" s="184"/>
      <c r="AZ35" s="184"/>
      <c r="BA35" s="206" t="str">
        <f>C35</f>
        <v>Včetně kotvení rámů do zdiva a platí pro jakýkoliv způsob provádění (např. bodovým přivařením k obnažené výztuži, uklínováním, zalitím pracen apod.).</v>
      </c>
      <c r="BB35" s="184"/>
      <c r="BC35" s="184"/>
      <c r="BD35" s="184"/>
      <c r="BE35" s="184"/>
      <c r="BF35" s="184"/>
      <c r="BG35" s="184"/>
      <c r="BH35" s="184"/>
    </row>
    <row r="36" spans="1:60" x14ac:dyDescent="0.2">
      <c r="A36" s="167" t="s">
        <v>165</v>
      </c>
      <c r="B36" s="168" t="s">
        <v>81</v>
      </c>
      <c r="C36" s="169" t="s">
        <v>82</v>
      </c>
      <c r="D36" s="170"/>
      <c r="E36" s="171"/>
      <c r="F36" s="172"/>
      <c r="G36" s="172">
        <f>SUMIF(AG37:AG37,"&lt;&gt;NOR",G37:G37)</f>
        <v>0</v>
      </c>
      <c r="H36" s="172"/>
      <c r="I36" s="172">
        <f>SUM(I37:I37)</f>
        <v>0</v>
      </c>
      <c r="J36" s="172"/>
      <c r="K36" s="172">
        <f>SUM(K37:K37)</f>
        <v>11978.4</v>
      </c>
      <c r="L36" s="172"/>
      <c r="M36" s="172">
        <f>SUM(M37:M37)</f>
        <v>0</v>
      </c>
      <c r="N36" s="172"/>
      <c r="O36" s="172">
        <f>SUM(O37:O37)</f>
        <v>0.13</v>
      </c>
      <c r="P36" s="172"/>
      <c r="Q36" s="172">
        <f>SUM(Q37:Q37)</f>
        <v>0</v>
      </c>
      <c r="R36" s="172"/>
      <c r="S36" s="172"/>
      <c r="T36" s="173"/>
      <c r="U36" s="174"/>
      <c r="V36" s="174">
        <f>SUM(V37:V37)</f>
        <v>0</v>
      </c>
      <c r="W36" s="174"/>
      <c r="X36" s="174"/>
      <c r="AG36" t="s">
        <v>166</v>
      </c>
    </row>
    <row r="37" spans="1:60" outlineLevel="1" x14ac:dyDescent="0.2">
      <c r="A37" s="175">
        <v>12</v>
      </c>
      <c r="B37" s="176" t="s">
        <v>225</v>
      </c>
      <c r="C37" s="177" t="s">
        <v>226</v>
      </c>
      <c r="D37" s="178" t="s">
        <v>190</v>
      </c>
      <c r="E37" s="179">
        <v>110.4</v>
      </c>
      <c r="F37" s="180"/>
      <c r="G37" s="181">
        <f>ROUND(E37*F37,2)</f>
        <v>0</v>
      </c>
      <c r="H37" s="180">
        <v>0</v>
      </c>
      <c r="I37" s="181">
        <f>ROUND(E37*H37,2)</f>
        <v>0</v>
      </c>
      <c r="J37" s="180">
        <v>108.5</v>
      </c>
      <c r="K37" s="181">
        <f>ROUND(E37*J37,2)</f>
        <v>11978.4</v>
      </c>
      <c r="L37" s="181">
        <v>15</v>
      </c>
      <c r="M37" s="181">
        <f>G37*(1+L37/100)</f>
        <v>0</v>
      </c>
      <c r="N37" s="181">
        <v>1.2099999999999999E-3</v>
      </c>
      <c r="O37" s="181">
        <f>ROUND(E37*N37,2)</f>
        <v>0.13</v>
      </c>
      <c r="P37" s="181">
        <v>0</v>
      </c>
      <c r="Q37" s="181">
        <f>ROUND(E37*P37,2)</f>
        <v>0</v>
      </c>
      <c r="R37" s="181"/>
      <c r="S37" s="181" t="s">
        <v>183</v>
      </c>
      <c r="T37" s="182" t="s">
        <v>171</v>
      </c>
      <c r="U37" s="183">
        <v>0</v>
      </c>
      <c r="V37" s="183">
        <f>ROUND(E37*U37,2)</f>
        <v>0</v>
      </c>
      <c r="W37" s="183"/>
      <c r="X37" s="183" t="s">
        <v>184</v>
      </c>
      <c r="Y37" s="184"/>
      <c r="Z37" s="184"/>
      <c r="AA37" s="184"/>
      <c r="AB37" s="184"/>
      <c r="AC37" s="184"/>
      <c r="AD37" s="184"/>
      <c r="AE37" s="184"/>
      <c r="AF37" s="184"/>
      <c r="AG37" s="184" t="s">
        <v>185</v>
      </c>
      <c r="AH37" s="184"/>
      <c r="AI37" s="184"/>
      <c r="AJ37" s="184"/>
      <c r="AK37" s="184"/>
      <c r="AL37" s="184"/>
      <c r="AM37" s="184"/>
      <c r="AN37" s="184"/>
      <c r="AO37" s="184"/>
      <c r="AP37" s="184"/>
      <c r="AQ37" s="184"/>
      <c r="AR37" s="184"/>
      <c r="AS37" s="184"/>
      <c r="AT37" s="184"/>
      <c r="AU37" s="184"/>
      <c r="AV37" s="184"/>
      <c r="AW37" s="184"/>
      <c r="AX37" s="184"/>
      <c r="AY37" s="184"/>
      <c r="AZ37" s="184"/>
      <c r="BA37" s="184"/>
      <c r="BB37" s="184"/>
      <c r="BC37" s="184"/>
      <c r="BD37" s="184"/>
      <c r="BE37" s="184"/>
      <c r="BF37" s="184"/>
      <c r="BG37" s="184"/>
      <c r="BH37" s="184"/>
    </row>
    <row r="38" spans="1:60" x14ac:dyDescent="0.2">
      <c r="A38" s="167" t="s">
        <v>165</v>
      </c>
      <c r="B38" s="168" t="s">
        <v>83</v>
      </c>
      <c r="C38" s="169" t="s">
        <v>84</v>
      </c>
      <c r="D38" s="170"/>
      <c r="E38" s="171"/>
      <c r="F38" s="172"/>
      <c r="G38" s="172">
        <f>SUMIF(AG39:AG39,"&lt;&gt;NOR",G39:G39)</f>
        <v>0</v>
      </c>
      <c r="H38" s="172"/>
      <c r="I38" s="172">
        <f>SUM(I39:I39)</f>
        <v>0</v>
      </c>
      <c r="J38" s="172"/>
      <c r="K38" s="172">
        <f>SUM(K39:K39)</f>
        <v>574.08000000000004</v>
      </c>
      <c r="L38" s="172"/>
      <c r="M38" s="172">
        <f>SUM(M39:M39)</f>
        <v>0</v>
      </c>
      <c r="N38" s="172"/>
      <c r="O38" s="172">
        <f>SUM(O39:O39)</f>
        <v>0</v>
      </c>
      <c r="P38" s="172"/>
      <c r="Q38" s="172">
        <f>SUM(Q39:Q39)</f>
        <v>0</v>
      </c>
      <c r="R38" s="172"/>
      <c r="S38" s="172"/>
      <c r="T38" s="173"/>
      <c r="U38" s="174"/>
      <c r="V38" s="174">
        <f>SUM(V39:V39)</f>
        <v>0</v>
      </c>
      <c r="W38" s="174"/>
      <c r="X38" s="174"/>
      <c r="AG38" t="s">
        <v>166</v>
      </c>
    </row>
    <row r="39" spans="1:60" outlineLevel="1" x14ac:dyDescent="0.2">
      <c r="A39" s="175">
        <v>13</v>
      </c>
      <c r="B39" s="176" t="s">
        <v>227</v>
      </c>
      <c r="C39" s="177" t="s">
        <v>228</v>
      </c>
      <c r="D39" s="178" t="s">
        <v>190</v>
      </c>
      <c r="E39" s="179">
        <v>110.4</v>
      </c>
      <c r="F39" s="180"/>
      <c r="G39" s="181">
        <f>ROUND(E39*F39,2)</f>
        <v>0</v>
      </c>
      <c r="H39" s="180">
        <v>0</v>
      </c>
      <c r="I39" s="181">
        <f>ROUND(E39*H39,2)</f>
        <v>0</v>
      </c>
      <c r="J39" s="180">
        <v>5.2</v>
      </c>
      <c r="K39" s="181">
        <f>ROUND(E39*J39,2)</f>
        <v>574.08000000000004</v>
      </c>
      <c r="L39" s="181">
        <v>15</v>
      </c>
      <c r="M39" s="181">
        <f>G39*(1+L39/100)</f>
        <v>0</v>
      </c>
      <c r="N39" s="181">
        <v>0</v>
      </c>
      <c r="O39" s="181">
        <f>ROUND(E39*N39,2)</f>
        <v>0</v>
      </c>
      <c r="P39" s="181">
        <v>0</v>
      </c>
      <c r="Q39" s="181">
        <f>ROUND(E39*P39,2)</f>
        <v>0</v>
      </c>
      <c r="R39" s="181"/>
      <c r="S39" s="181" t="s">
        <v>183</v>
      </c>
      <c r="T39" s="182" t="s">
        <v>171</v>
      </c>
      <c r="U39" s="183">
        <v>0</v>
      </c>
      <c r="V39" s="183">
        <f>ROUND(E39*U39,2)</f>
        <v>0</v>
      </c>
      <c r="W39" s="183"/>
      <c r="X39" s="183" t="s">
        <v>184</v>
      </c>
      <c r="Y39" s="184"/>
      <c r="Z39" s="184"/>
      <c r="AA39" s="184"/>
      <c r="AB39" s="184"/>
      <c r="AC39" s="184"/>
      <c r="AD39" s="184"/>
      <c r="AE39" s="184"/>
      <c r="AF39" s="184"/>
      <c r="AG39" s="184" t="s">
        <v>185</v>
      </c>
      <c r="AH39" s="184"/>
      <c r="AI39" s="184"/>
      <c r="AJ39" s="184"/>
      <c r="AK39" s="184"/>
      <c r="AL39" s="184"/>
      <c r="AM39" s="184"/>
      <c r="AN39" s="184"/>
      <c r="AO39" s="184"/>
      <c r="AP39" s="184"/>
      <c r="AQ39" s="184"/>
      <c r="AR39" s="184"/>
      <c r="AS39" s="184"/>
      <c r="AT39" s="184"/>
      <c r="AU39" s="184"/>
      <c r="AV39" s="184"/>
      <c r="AW39" s="184"/>
      <c r="AX39" s="184"/>
      <c r="AY39" s="184"/>
      <c r="AZ39" s="184"/>
      <c r="BA39" s="184"/>
      <c r="BB39" s="184"/>
      <c r="BC39" s="184"/>
      <c r="BD39" s="184"/>
      <c r="BE39" s="184"/>
      <c r="BF39" s="184"/>
      <c r="BG39" s="184"/>
      <c r="BH39" s="184"/>
    </row>
    <row r="40" spans="1:60" x14ac:dyDescent="0.2">
      <c r="A40" s="167" t="s">
        <v>165</v>
      </c>
      <c r="B40" s="168" t="s">
        <v>85</v>
      </c>
      <c r="C40" s="169" t="s">
        <v>86</v>
      </c>
      <c r="D40" s="170"/>
      <c r="E40" s="171"/>
      <c r="F40" s="172"/>
      <c r="G40" s="172">
        <f>SUMIF(AG41:AG59,"&lt;&gt;NOR",G41:G59)</f>
        <v>0</v>
      </c>
      <c r="H40" s="172"/>
      <c r="I40" s="172">
        <f>SUM(I41:I59)</f>
        <v>0</v>
      </c>
      <c r="J40" s="172"/>
      <c r="K40" s="172">
        <f>SUM(K41:K59)</f>
        <v>26749.360000000001</v>
      </c>
      <c r="L40" s="172"/>
      <c r="M40" s="172">
        <f>SUM(M41:M59)</f>
        <v>0</v>
      </c>
      <c r="N40" s="172"/>
      <c r="O40" s="172">
        <f>SUM(O41:O59)</f>
        <v>0.11</v>
      </c>
      <c r="P40" s="172"/>
      <c r="Q40" s="172">
        <f>SUM(Q41:Q59)</f>
        <v>15.42</v>
      </c>
      <c r="R40" s="172"/>
      <c r="S40" s="172"/>
      <c r="T40" s="173"/>
      <c r="U40" s="174"/>
      <c r="V40" s="174">
        <f>SUM(V41:V59)</f>
        <v>0</v>
      </c>
      <c r="W40" s="174"/>
      <c r="X40" s="174"/>
      <c r="AG40" t="s">
        <v>166</v>
      </c>
    </row>
    <row r="41" spans="1:60" outlineLevel="1" x14ac:dyDescent="0.2">
      <c r="A41" s="185">
        <v>14</v>
      </c>
      <c r="B41" s="186" t="s">
        <v>229</v>
      </c>
      <c r="C41" s="187" t="s">
        <v>230</v>
      </c>
      <c r="D41" s="188" t="s">
        <v>182</v>
      </c>
      <c r="E41" s="189">
        <v>0.84985999999999995</v>
      </c>
      <c r="F41" s="190"/>
      <c r="G41" s="191">
        <f>ROUND(E41*F41,2)</f>
        <v>0</v>
      </c>
      <c r="H41" s="190">
        <v>0</v>
      </c>
      <c r="I41" s="191">
        <f>ROUND(E41*H41,2)</f>
        <v>0</v>
      </c>
      <c r="J41" s="190">
        <v>2350</v>
      </c>
      <c r="K41" s="191">
        <f>ROUND(E41*J41,2)</f>
        <v>1997.17</v>
      </c>
      <c r="L41" s="191">
        <v>15</v>
      </c>
      <c r="M41" s="191">
        <f>G41*(1+L41/100)</f>
        <v>0</v>
      </c>
      <c r="N41" s="191">
        <v>0</v>
      </c>
      <c r="O41" s="191">
        <f>ROUND(E41*N41,2)</f>
        <v>0</v>
      </c>
      <c r="P41" s="191">
        <v>2.2000000000000002</v>
      </c>
      <c r="Q41" s="191">
        <f>ROUND(E41*P41,2)</f>
        <v>1.87</v>
      </c>
      <c r="R41" s="191"/>
      <c r="S41" s="191" t="s">
        <v>170</v>
      </c>
      <c r="T41" s="202" t="s">
        <v>171</v>
      </c>
      <c r="U41" s="183">
        <v>0</v>
      </c>
      <c r="V41" s="183">
        <f>ROUND(E41*U41,2)</f>
        <v>0</v>
      </c>
      <c r="W41" s="183"/>
      <c r="X41" s="183" t="s">
        <v>184</v>
      </c>
      <c r="Y41" s="184"/>
      <c r="Z41" s="184"/>
      <c r="AA41" s="184"/>
      <c r="AB41" s="184"/>
      <c r="AC41" s="184"/>
      <c r="AD41" s="184"/>
      <c r="AE41" s="184"/>
      <c r="AF41" s="184"/>
      <c r="AG41" s="184" t="s">
        <v>185</v>
      </c>
      <c r="AH41" s="184"/>
      <c r="AI41" s="184"/>
      <c r="AJ41" s="184"/>
      <c r="AK41" s="184"/>
      <c r="AL41" s="184"/>
      <c r="AM41" s="184"/>
      <c r="AN41" s="184"/>
      <c r="AO41" s="184"/>
      <c r="AP41" s="184"/>
      <c r="AQ41" s="184"/>
      <c r="AR41" s="184"/>
      <c r="AS41" s="184"/>
      <c r="AT41" s="184"/>
      <c r="AU41" s="184"/>
      <c r="AV41" s="184"/>
      <c r="AW41" s="184"/>
      <c r="AX41" s="184"/>
      <c r="AY41" s="184"/>
      <c r="AZ41" s="184"/>
      <c r="BA41" s="184"/>
      <c r="BB41" s="184"/>
      <c r="BC41" s="184"/>
      <c r="BD41" s="184"/>
      <c r="BE41" s="184"/>
      <c r="BF41" s="184"/>
      <c r="BG41" s="184"/>
      <c r="BH41" s="184"/>
    </row>
    <row r="42" spans="1:60" outlineLevel="1" x14ac:dyDescent="0.2">
      <c r="A42" s="192"/>
      <c r="B42" s="193"/>
      <c r="C42" s="203" t="s">
        <v>231</v>
      </c>
      <c r="D42" s="204"/>
      <c r="E42" s="205">
        <v>0.85</v>
      </c>
      <c r="F42" s="183"/>
      <c r="G42" s="183"/>
      <c r="H42" s="183"/>
      <c r="I42" s="183"/>
      <c r="J42" s="183"/>
      <c r="K42" s="183"/>
      <c r="L42" s="183"/>
      <c r="M42" s="183"/>
      <c r="N42" s="183"/>
      <c r="O42" s="183"/>
      <c r="P42" s="183"/>
      <c r="Q42" s="183"/>
      <c r="R42" s="183"/>
      <c r="S42" s="183"/>
      <c r="T42" s="183"/>
      <c r="U42" s="183"/>
      <c r="V42" s="183"/>
      <c r="W42" s="183"/>
      <c r="X42" s="183"/>
      <c r="Y42" s="184"/>
      <c r="Z42" s="184"/>
      <c r="AA42" s="184"/>
      <c r="AB42" s="184"/>
      <c r="AC42" s="184"/>
      <c r="AD42" s="184"/>
      <c r="AE42" s="184"/>
      <c r="AF42" s="184"/>
      <c r="AG42" s="184" t="s">
        <v>187</v>
      </c>
      <c r="AH42" s="184">
        <v>0</v>
      </c>
      <c r="AI42" s="184"/>
      <c r="AJ42" s="184"/>
      <c r="AK42" s="184"/>
      <c r="AL42" s="184"/>
      <c r="AM42" s="184"/>
      <c r="AN42" s="184"/>
      <c r="AO42" s="184"/>
      <c r="AP42" s="184"/>
      <c r="AQ42" s="184"/>
      <c r="AR42" s="184"/>
      <c r="AS42" s="184"/>
      <c r="AT42" s="184"/>
      <c r="AU42" s="184"/>
      <c r="AV42" s="184"/>
      <c r="AW42" s="184"/>
      <c r="AX42" s="184"/>
      <c r="AY42" s="184"/>
      <c r="AZ42" s="184"/>
      <c r="BA42" s="184"/>
      <c r="BB42" s="184"/>
      <c r="BC42" s="184"/>
      <c r="BD42" s="184"/>
      <c r="BE42" s="184"/>
      <c r="BF42" s="184"/>
      <c r="BG42" s="184"/>
      <c r="BH42" s="184"/>
    </row>
    <row r="43" spans="1:60" outlineLevel="1" x14ac:dyDescent="0.2">
      <c r="A43" s="185">
        <v>15</v>
      </c>
      <c r="B43" s="186" t="s">
        <v>232</v>
      </c>
      <c r="C43" s="187" t="s">
        <v>233</v>
      </c>
      <c r="D43" s="188" t="s">
        <v>190</v>
      </c>
      <c r="E43" s="189">
        <v>1.8</v>
      </c>
      <c r="F43" s="190"/>
      <c r="G43" s="191">
        <f>ROUND(E43*F43,2)</f>
        <v>0</v>
      </c>
      <c r="H43" s="190">
        <v>0</v>
      </c>
      <c r="I43" s="191">
        <f>ROUND(E43*H43,2)</f>
        <v>0</v>
      </c>
      <c r="J43" s="190">
        <v>367.5</v>
      </c>
      <c r="K43" s="191">
        <f>ROUND(E43*J43,2)</f>
        <v>661.5</v>
      </c>
      <c r="L43" s="191">
        <v>15</v>
      </c>
      <c r="M43" s="191">
        <f>G43*(1+L43/100)</f>
        <v>0</v>
      </c>
      <c r="N43" s="191">
        <v>1.17E-3</v>
      </c>
      <c r="O43" s="191">
        <f>ROUND(E43*N43,2)</f>
        <v>0</v>
      </c>
      <c r="P43" s="191">
        <v>7.5999999999999998E-2</v>
      </c>
      <c r="Q43" s="191">
        <f>ROUND(E43*P43,2)</f>
        <v>0.14000000000000001</v>
      </c>
      <c r="R43" s="191"/>
      <c r="S43" s="191" t="s">
        <v>170</v>
      </c>
      <c r="T43" s="202" t="s">
        <v>171</v>
      </c>
      <c r="U43" s="183">
        <v>0</v>
      </c>
      <c r="V43" s="183">
        <f>ROUND(E43*U43,2)</f>
        <v>0</v>
      </c>
      <c r="W43" s="183"/>
      <c r="X43" s="183" t="s">
        <v>184</v>
      </c>
      <c r="Y43" s="184"/>
      <c r="Z43" s="184"/>
      <c r="AA43" s="184"/>
      <c r="AB43" s="184"/>
      <c r="AC43" s="184"/>
      <c r="AD43" s="184"/>
      <c r="AE43" s="184"/>
      <c r="AF43" s="184"/>
      <c r="AG43" s="184" t="s">
        <v>185</v>
      </c>
      <c r="AH43" s="184"/>
      <c r="AI43" s="184"/>
      <c r="AJ43" s="184"/>
      <c r="AK43" s="184"/>
      <c r="AL43" s="184"/>
      <c r="AM43" s="184"/>
      <c r="AN43" s="184"/>
      <c r="AO43" s="184"/>
      <c r="AP43" s="184"/>
      <c r="AQ43" s="184"/>
      <c r="AR43" s="184"/>
      <c r="AS43" s="184"/>
      <c r="AT43" s="184"/>
      <c r="AU43" s="184"/>
      <c r="AV43" s="184"/>
      <c r="AW43" s="184"/>
      <c r="AX43" s="184"/>
      <c r="AY43" s="184"/>
      <c r="AZ43" s="184"/>
      <c r="BA43" s="184"/>
      <c r="BB43" s="184"/>
      <c r="BC43" s="184"/>
      <c r="BD43" s="184"/>
      <c r="BE43" s="184"/>
      <c r="BF43" s="184"/>
      <c r="BG43" s="184"/>
      <c r="BH43" s="184"/>
    </row>
    <row r="44" spans="1:60" outlineLevel="1" x14ac:dyDescent="0.2">
      <c r="A44" s="192"/>
      <c r="B44" s="193"/>
      <c r="C44" s="203" t="s">
        <v>234</v>
      </c>
      <c r="D44" s="204"/>
      <c r="E44" s="205">
        <v>1.8</v>
      </c>
      <c r="F44" s="183"/>
      <c r="G44" s="183"/>
      <c r="H44" s="183"/>
      <c r="I44" s="183"/>
      <c r="J44" s="183"/>
      <c r="K44" s="183"/>
      <c r="L44" s="183"/>
      <c r="M44" s="183"/>
      <c r="N44" s="183"/>
      <c r="O44" s="183"/>
      <c r="P44" s="183"/>
      <c r="Q44" s="183"/>
      <c r="R44" s="183"/>
      <c r="S44" s="183"/>
      <c r="T44" s="183"/>
      <c r="U44" s="183"/>
      <c r="V44" s="183"/>
      <c r="W44" s="183"/>
      <c r="X44" s="183"/>
      <c r="Y44" s="184"/>
      <c r="Z44" s="184"/>
      <c r="AA44" s="184"/>
      <c r="AB44" s="184"/>
      <c r="AC44" s="184"/>
      <c r="AD44" s="184"/>
      <c r="AE44" s="184"/>
      <c r="AF44" s="184"/>
      <c r="AG44" s="184" t="s">
        <v>187</v>
      </c>
      <c r="AH44" s="184">
        <v>0</v>
      </c>
      <c r="AI44" s="184"/>
      <c r="AJ44" s="184"/>
      <c r="AK44" s="184"/>
      <c r="AL44" s="184"/>
      <c r="AM44" s="184"/>
      <c r="AN44" s="184"/>
      <c r="AO44" s="184"/>
      <c r="AP44" s="184"/>
      <c r="AQ44" s="184"/>
      <c r="AR44" s="184"/>
      <c r="AS44" s="184"/>
      <c r="AT44" s="184"/>
      <c r="AU44" s="184"/>
      <c r="AV44" s="184"/>
      <c r="AW44" s="184"/>
      <c r="AX44" s="184"/>
      <c r="AY44" s="184"/>
      <c r="AZ44" s="184"/>
      <c r="BA44" s="184"/>
      <c r="BB44" s="184"/>
      <c r="BC44" s="184"/>
      <c r="BD44" s="184"/>
      <c r="BE44" s="184"/>
      <c r="BF44" s="184"/>
      <c r="BG44" s="184"/>
      <c r="BH44" s="184"/>
    </row>
    <row r="45" spans="1:60" outlineLevel="1" x14ac:dyDescent="0.2">
      <c r="A45" s="185">
        <v>16</v>
      </c>
      <c r="B45" s="186" t="s">
        <v>235</v>
      </c>
      <c r="C45" s="187" t="s">
        <v>236</v>
      </c>
      <c r="D45" s="188" t="s">
        <v>182</v>
      </c>
      <c r="E45" s="189">
        <v>1.9901</v>
      </c>
      <c r="F45" s="190"/>
      <c r="G45" s="191">
        <f>ROUND(E45*F45,2)</f>
        <v>0</v>
      </c>
      <c r="H45" s="190">
        <v>0</v>
      </c>
      <c r="I45" s="191">
        <f>ROUND(E45*H45,2)</f>
        <v>0</v>
      </c>
      <c r="J45" s="190">
        <v>802</v>
      </c>
      <c r="K45" s="191">
        <f>ROUND(E45*J45,2)</f>
        <v>1596.06</v>
      </c>
      <c r="L45" s="191">
        <v>15</v>
      </c>
      <c r="M45" s="191">
        <f>G45*(1+L45/100)</f>
        <v>0</v>
      </c>
      <c r="N45" s="191">
        <v>1.2800000000000001E-3</v>
      </c>
      <c r="O45" s="191">
        <f>ROUND(E45*N45,2)</f>
        <v>0</v>
      </c>
      <c r="P45" s="191">
        <v>1.8</v>
      </c>
      <c r="Q45" s="191">
        <f>ROUND(E45*P45,2)</f>
        <v>3.58</v>
      </c>
      <c r="R45" s="191"/>
      <c r="S45" s="191" t="s">
        <v>170</v>
      </c>
      <c r="T45" s="202" t="s">
        <v>171</v>
      </c>
      <c r="U45" s="183">
        <v>0</v>
      </c>
      <c r="V45" s="183">
        <f>ROUND(E45*U45,2)</f>
        <v>0</v>
      </c>
      <c r="W45" s="183"/>
      <c r="X45" s="183" t="s">
        <v>184</v>
      </c>
      <c r="Y45" s="184"/>
      <c r="Z45" s="184"/>
      <c r="AA45" s="184"/>
      <c r="AB45" s="184"/>
      <c r="AC45" s="184"/>
      <c r="AD45" s="184"/>
      <c r="AE45" s="184"/>
      <c r="AF45" s="184"/>
      <c r="AG45" s="184" t="s">
        <v>185</v>
      </c>
      <c r="AH45" s="184"/>
      <c r="AI45" s="184"/>
      <c r="AJ45" s="184"/>
      <c r="AK45" s="184"/>
      <c r="AL45" s="184"/>
      <c r="AM45" s="184"/>
      <c r="AN45" s="184"/>
      <c r="AO45" s="184"/>
      <c r="AP45" s="184"/>
      <c r="AQ45" s="184"/>
      <c r="AR45" s="184"/>
      <c r="AS45" s="184"/>
      <c r="AT45" s="184"/>
      <c r="AU45" s="184"/>
      <c r="AV45" s="184"/>
      <c r="AW45" s="184"/>
      <c r="AX45" s="184"/>
      <c r="AY45" s="184"/>
      <c r="AZ45" s="184"/>
      <c r="BA45" s="184"/>
      <c r="BB45" s="184"/>
      <c r="BC45" s="184"/>
      <c r="BD45" s="184"/>
      <c r="BE45" s="184"/>
      <c r="BF45" s="184"/>
      <c r="BG45" s="184"/>
      <c r="BH45" s="184"/>
    </row>
    <row r="46" spans="1:60" outlineLevel="1" x14ac:dyDescent="0.2">
      <c r="A46" s="192"/>
      <c r="B46" s="193"/>
      <c r="C46" s="203" t="s">
        <v>237</v>
      </c>
      <c r="D46" s="204"/>
      <c r="E46" s="205">
        <v>0.42</v>
      </c>
      <c r="F46" s="183"/>
      <c r="G46" s="183"/>
      <c r="H46" s="183"/>
      <c r="I46" s="183"/>
      <c r="J46" s="183"/>
      <c r="K46" s="183"/>
      <c r="L46" s="183"/>
      <c r="M46" s="183"/>
      <c r="N46" s="183"/>
      <c r="O46" s="183"/>
      <c r="P46" s="183"/>
      <c r="Q46" s="183"/>
      <c r="R46" s="183"/>
      <c r="S46" s="183"/>
      <c r="T46" s="183"/>
      <c r="U46" s="183"/>
      <c r="V46" s="183"/>
      <c r="W46" s="183"/>
      <c r="X46" s="183"/>
      <c r="Y46" s="184"/>
      <c r="Z46" s="184"/>
      <c r="AA46" s="184"/>
      <c r="AB46" s="184"/>
      <c r="AC46" s="184"/>
      <c r="AD46" s="184"/>
      <c r="AE46" s="184"/>
      <c r="AF46" s="184"/>
      <c r="AG46" s="184" t="s">
        <v>187</v>
      </c>
      <c r="AH46" s="184">
        <v>0</v>
      </c>
      <c r="AI46" s="184"/>
      <c r="AJ46" s="184"/>
      <c r="AK46" s="184"/>
      <c r="AL46" s="184"/>
      <c r="AM46" s="184"/>
      <c r="AN46" s="184"/>
      <c r="AO46" s="184"/>
      <c r="AP46" s="184"/>
      <c r="AQ46" s="184"/>
      <c r="AR46" s="184"/>
      <c r="AS46" s="184"/>
      <c r="AT46" s="184"/>
      <c r="AU46" s="184"/>
      <c r="AV46" s="184"/>
      <c r="AW46" s="184"/>
      <c r="AX46" s="184"/>
      <c r="AY46" s="184"/>
      <c r="AZ46" s="184"/>
      <c r="BA46" s="184"/>
      <c r="BB46" s="184"/>
      <c r="BC46" s="184"/>
      <c r="BD46" s="184"/>
      <c r="BE46" s="184"/>
      <c r="BF46" s="184"/>
      <c r="BG46" s="184"/>
      <c r="BH46" s="184"/>
    </row>
    <row r="47" spans="1:60" outlineLevel="1" x14ac:dyDescent="0.2">
      <c r="A47" s="192"/>
      <c r="B47" s="193"/>
      <c r="C47" s="203" t="s">
        <v>238</v>
      </c>
      <c r="D47" s="204"/>
      <c r="E47" s="205">
        <v>1.57</v>
      </c>
      <c r="F47" s="183"/>
      <c r="G47" s="183"/>
      <c r="H47" s="183"/>
      <c r="I47" s="183"/>
      <c r="J47" s="183"/>
      <c r="K47" s="183"/>
      <c r="L47" s="183"/>
      <c r="M47" s="183"/>
      <c r="N47" s="183"/>
      <c r="O47" s="183"/>
      <c r="P47" s="183"/>
      <c r="Q47" s="183"/>
      <c r="R47" s="183"/>
      <c r="S47" s="183"/>
      <c r="T47" s="183"/>
      <c r="U47" s="183"/>
      <c r="V47" s="183"/>
      <c r="W47" s="183"/>
      <c r="X47" s="183"/>
      <c r="Y47" s="184"/>
      <c r="Z47" s="184"/>
      <c r="AA47" s="184"/>
      <c r="AB47" s="184"/>
      <c r="AC47" s="184"/>
      <c r="AD47" s="184"/>
      <c r="AE47" s="184"/>
      <c r="AF47" s="184"/>
      <c r="AG47" s="184" t="s">
        <v>187</v>
      </c>
      <c r="AH47" s="184">
        <v>0</v>
      </c>
      <c r="AI47" s="184"/>
      <c r="AJ47" s="184"/>
      <c r="AK47" s="184"/>
      <c r="AL47" s="184"/>
      <c r="AM47" s="184"/>
      <c r="AN47" s="184"/>
      <c r="AO47" s="184"/>
      <c r="AP47" s="184"/>
      <c r="AQ47" s="184"/>
      <c r="AR47" s="184"/>
      <c r="AS47" s="184"/>
      <c r="AT47" s="184"/>
      <c r="AU47" s="184"/>
      <c r="AV47" s="184"/>
      <c r="AW47" s="184"/>
      <c r="AX47" s="184"/>
      <c r="AY47" s="184"/>
      <c r="AZ47" s="184"/>
      <c r="BA47" s="184"/>
      <c r="BB47" s="184"/>
      <c r="BC47" s="184"/>
      <c r="BD47" s="184"/>
      <c r="BE47" s="184"/>
      <c r="BF47" s="184"/>
      <c r="BG47" s="184"/>
      <c r="BH47" s="184"/>
    </row>
    <row r="48" spans="1:60" outlineLevel="1" x14ac:dyDescent="0.2">
      <c r="A48" s="185">
        <v>17</v>
      </c>
      <c r="B48" s="186" t="s">
        <v>239</v>
      </c>
      <c r="C48" s="187" t="s">
        <v>240</v>
      </c>
      <c r="D48" s="188" t="s">
        <v>190</v>
      </c>
      <c r="E48" s="189">
        <v>2.8</v>
      </c>
      <c r="F48" s="190"/>
      <c r="G48" s="191">
        <f>ROUND(E48*F48,2)</f>
        <v>0</v>
      </c>
      <c r="H48" s="190">
        <v>0</v>
      </c>
      <c r="I48" s="191">
        <f>ROUND(E48*H48,2)</f>
        <v>0</v>
      </c>
      <c r="J48" s="190">
        <v>251.5</v>
      </c>
      <c r="K48" s="191">
        <f>ROUND(E48*J48,2)</f>
        <v>704.2</v>
      </c>
      <c r="L48" s="191">
        <v>15</v>
      </c>
      <c r="M48" s="191">
        <f>G48*(1+L48/100)</f>
        <v>0</v>
      </c>
      <c r="N48" s="191">
        <v>2.1900000000000001E-3</v>
      </c>
      <c r="O48" s="191">
        <f>ROUND(E48*N48,2)</f>
        <v>0.01</v>
      </c>
      <c r="P48" s="191">
        <v>4.1000000000000002E-2</v>
      </c>
      <c r="Q48" s="191">
        <f>ROUND(E48*P48,2)</f>
        <v>0.11</v>
      </c>
      <c r="R48" s="191"/>
      <c r="S48" s="191" t="s">
        <v>170</v>
      </c>
      <c r="T48" s="202" t="s">
        <v>171</v>
      </c>
      <c r="U48" s="183">
        <v>0</v>
      </c>
      <c r="V48" s="183">
        <f>ROUND(E48*U48,2)</f>
        <v>0</v>
      </c>
      <c r="W48" s="183"/>
      <c r="X48" s="183" t="s">
        <v>184</v>
      </c>
      <c r="Y48" s="184"/>
      <c r="Z48" s="184"/>
      <c r="AA48" s="184"/>
      <c r="AB48" s="184"/>
      <c r="AC48" s="184"/>
      <c r="AD48" s="184"/>
      <c r="AE48" s="184"/>
      <c r="AF48" s="184"/>
      <c r="AG48" s="184" t="s">
        <v>185</v>
      </c>
      <c r="AH48" s="184"/>
      <c r="AI48" s="184"/>
      <c r="AJ48" s="184"/>
      <c r="AK48" s="184"/>
      <c r="AL48" s="184"/>
      <c r="AM48" s="184"/>
      <c r="AN48" s="184"/>
      <c r="AO48" s="184"/>
      <c r="AP48" s="184"/>
      <c r="AQ48" s="184"/>
      <c r="AR48" s="184"/>
      <c r="AS48" s="184"/>
      <c r="AT48" s="184"/>
      <c r="AU48" s="184"/>
      <c r="AV48" s="184"/>
      <c r="AW48" s="184"/>
      <c r="AX48" s="184"/>
      <c r="AY48" s="184"/>
      <c r="AZ48" s="184"/>
      <c r="BA48" s="184"/>
      <c r="BB48" s="184"/>
      <c r="BC48" s="184"/>
      <c r="BD48" s="184"/>
      <c r="BE48" s="184"/>
      <c r="BF48" s="184"/>
      <c r="BG48" s="184"/>
      <c r="BH48" s="184"/>
    </row>
    <row r="49" spans="1:60" outlineLevel="1" x14ac:dyDescent="0.2">
      <c r="A49" s="192"/>
      <c r="B49" s="193"/>
      <c r="C49" s="203" t="s">
        <v>241</v>
      </c>
      <c r="D49" s="204"/>
      <c r="E49" s="205">
        <v>2.8</v>
      </c>
      <c r="F49" s="183"/>
      <c r="G49" s="183"/>
      <c r="H49" s="183"/>
      <c r="I49" s="183"/>
      <c r="J49" s="183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4"/>
      <c r="Z49" s="184"/>
      <c r="AA49" s="184"/>
      <c r="AB49" s="184"/>
      <c r="AC49" s="184"/>
      <c r="AD49" s="184"/>
      <c r="AE49" s="184"/>
      <c r="AF49" s="184"/>
      <c r="AG49" s="184" t="s">
        <v>187</v>
      </c>
      <c r="AH49" s="184">
        <v>0</v>
      </c>
      <c r="AI49" s="184"/>
      <c r="AJ49" s="184"/>
      <c r="AK49" s="184"/>
      <c r="AL49" s="184"/>
      <c r="AM49" s="184"/>
      <c r="AN49" s="184"/>
      <c r="AO49" s="184"/>
      <c r="AP49" s="184"/>
      <c r="AQ49" s="184"/>
      <c r="AR49" s="184"/>
      <c r="AS49" s="184"/>
      <c r="AT49" s="184"/>
      <c r="AU49" s="184"/>
      <c r="AV49" s="184"/>
      <c r="AW49" s="184"/>
      <c r="AX49" s="184"/>
      <c r="AY49" s="184"/>
      <c r="AZ49" s="184"/>
      <c r="BA49" s="184"/>
      <c r="BB49" s="184"/>
      <c r="BC49" s="184"/>
      <c r="BD49" s="184"/>
      <c r="BE49" s="184"/>
      <c r="BF49" s="184"/>
      <c r="BG49" s="184"/>
      <c r="BH49" s="184"/>
    </row>
    <row r="50" spans="1:60" outlineLevel="1" x14ac:dyDescent="0.2">
      <c r="A50" s="185">
        <v>18</v>
      </c>
      <c r="B50" s="186" t="s">
        <v>242</v>
      </c>
      <c r="C50" s="187" t="s">
        <v>243</v>
      </c>
      <c r="D50" s="188" t="s">
        <v>190</v>
      </c>
      <c r="E50" s="189">
        <v>8.23</v>
      </c>
      <c r="F50" s="190"/>
      <c r="G50" s="191">
        <f>ROUND(E50*F50,2)</f>
        <v>0</v>
      </c>
      <c r="H50" s="190">
        <v>0</v>
      </c>
      <c r="I50" s="191">
        <f>ROUND(E50*H50,2)</f>
        <v>0</v>
      </c>
      <c r="J50" s="190">
        <v>64.7</v>
      </c>
      <c r="K50" s="191">
        <f>ROUND(E50*J50,2)</f>
        <v>532.48</v>
      </c>
      <c r="L50" s="191">
        <v>15</v>
      </c>
      <c r="M50" s="191">
        <f>G50*(1+L50/100)</f>
        <v>0</v>
      </c>
      <c r="N50" s="191">
        <v>0</v>
      </c>
      <c r="O50" s="191">
        <f>ROUND(E50*N50,2)</f>
        <v>0</v>
      </c>
      <c r="P50" s="191">
        <v>0.02</v>
      </c>
      <c r="Q50" s="191">
        <f>ROUND(E50*P50,2)</f>
        <v>0.16</v>
      </c>
      <c r="R50" s="191"/>
      <c r="S50" s="191" t="s">
        <v>183</v>
      </c>
      <c r="T50" s="202" t="s">
        <v>171</v>
      </c>
      <c r="U50" s="183">
        <v>0</v>
      </c>
      <c r="V50" s="183">
        <f>ROUND(E50*U50,2)</f>
        <v>0</v>
      </c>
      <c r="W50" s="183"/>
      <c r="X50" s="183" t="s">
        <v>184</v>
      </c>
      <c r="Y50" s="184"/>
      <c r="Z50" s="184"/>
      <c r="AA50" s="184"/>
      <c r="AB50" s="184"/>
      <c r="AC50" s="184"/>
      <c r="AD50" s="184"/>
      <c r="AE50" s="184"/>
      <c r="AF50" s="184"/>
      <c r="AG50" s="184" t="s">
        <v>185</v>
      </c>
      <c r="AH50" s="184"/>
      <c r="AI50" s="184"/>
      <c r="AJ50" s="184"/>
      <c r="AK50" s="184"/>
      <c r="AL50" s="184"/>
      <c r="AM50" s="184"/>
      <c r="AN50" s="184"/>
      <c r="AO50" s="184"/>
      <c r="AP50" s="184"/>
      <c r="AQ50" s="184"/>
      <c r="AR50" s="184"/>
      <c r="AS50" s="184"/>
      <c r="AT50" s="184"/>
      <c r="AU50" s="184"/>
      <c r="AV50" s="184"/>
      <c r="AW50" s="184"/>
      <c r="AX50" s="184"/>
      <c r="AY50" s="184"/>
      <c r="AZ50" s="184"/>
      <c r="BA50" s="184"/>
      <c r="BB50" s="184"/>
      <c r="BC50" s="184"/>
      <c r="BD50" s="184"/>
      <c r="BE50" s="184"/>
      <c r="BF50" s="184"/>
      <c r="BG50" s="184"/>
      <c r="BH50" s="184"/>
    </row>
    <row r="51" spans="1:60" outlineLevel="1" x14ac:dyDescent="0.2">
      <c r="A51" s="192"/>
      <c r="B51" s="193"/>
      <c r="C51" s="203" t="s">
        <v>244</v>
      </c>
      <c r="D51" s="204"/>
      <c r="E51" s="205">
        <v>8.23</v>
      </c>
      <c r="F51" s="183"/>
      <c r="G51" s="183"/>
      <c r="H51" s="183"/>
      <c r="I51" s="183"/>
      <c r="J51" s="183"/>
      <c r="K51" s="183"/>
      <c r="L51" s="183"/>
      <c r="M51" s="183"/>
      <c r="N51" s="183"/>
      <c r="O51" s="183"/>
      <c r="P51" s="183"/>
      <c r="Q51" s="183"/>
      <c r="R51" s="183"/>
      <c r="S51" s="183"/>
      <c r="T51" s="183"/>
      <c r="U51" s="183"/>
      <c r="V51" s="183"/>
      <c r="W51" s="183"/>
      <c r="X51" s="183"/>
      <c r="Y51" s="184"/>
      <c r="Z51" s="184"/>
      <c r="AA51" s="184"/>
      <c r="AB51" s="184"/>
      <c r="AC51" s="184"/>
      <c r="AD51" s="184"/>
      <c r="AE51" s="184"/>
      <c r="AF51" s="184"/>
      <c r="AG51" s="184" t="s">
        <v>187</v>
      </c>
      <c r="AH51" s="184">
        <v>0</v>
      </c>
      <c r="AI51" s="184"/>
      <c r="AJ51" s="184"/>
      <c r="AK51" s="184"/>
      <c r="AL51" s="184"/>
      <c r="AM51" s="184"/>
      <c r="AN51" s="184"/>
      <c r="AO51" s="184"/>
      <c r="AP51" s="184"/>
      <c r="AQ51" s="184"/>
      <c r="AR51" s="184"/>
      <c r="AS51" s="184"/>
      <c r="AT51" s="184"/>
      <c r="AU51" s="184"/>
      <c r="AV51" s="184"/>
      <c r="AW51" s="184"/>
      <c r="AX51" s="184"/>
      <c r="AY51" s="184"/>
      <c r="AZ51" s="184"/>
      <c r="BA51" s="184"/>
      <c r="BB51" s="184"/>
      <c r="BC51" s="184"/>
      <c r="BD51" s="184"/>
      <c r="BE51" s="184"/>
      <c r="BF51" s="184"/>
      <c r="BG51" s="184"/>
      <c r="BH51" s="184"/>
    </row>
    <row r="52" spans="1:60" outlineLevel="1" x14ac:dyDescent="0.2">
      <c r="A52" s="185">
        <v>19</v>
      </c>
      <c r="B52" s="186" t="s">
        <v>245</v>
      </c>
      <c r="C52" s="187" t="s">
        <v>246</v>
      </c>
      <c r="D52" s="188" t="s">
        <v>190</v>
      </c>
      <c r="E52" s="189">
        <v>11.158799999999999</v>
      </c>
      <c r="F52" s="190"/>
      <c r="G52" s="191">
        <f>ROUND(E52*F52,2)</f>
        <v>0</v>
      </c>
      <c r="H52" s="190">
        <v>0</v>
      </c>
      <c r="I52" s="191">
        <f>ROUND(E52*H52,2)</f>
        <v>0</v>
      </c>
      <c r="J52" s="190">
        <v>110.5</v>
      </c>
      <c r="K52" s="191">
        <f>ROUND(E52*J52,2)</f>
        <v>1233.05</v>
      </c>
      <c r="L52" s="191">
        <v>15</v>
      </c>
      <c r="M52" s="191">
        <f>G52*(1+L52/100)</f>
        <v>0</v>
      </c>
      <c r="N52" s="191">
        <v>0</v>
      </c>
      <c r="O52" s="191">
        <f>ROUND(E52*N52,2)</f>
        <v>0</v>
      </c>
      <c r="P52" s="191">
        <v>6.8000000000000005E-2</v>
      </c>
      <c r="Q52" s="191">
        <f>ROUND(E52*P52,2)</f>
        <v>0.76</v>
      </c>
      <c r="R52" s="191"/>
      <c r="S52" s="191" t="s">
        <v>183</v>
      </c>
      <c r="T52" s="202" t="s">
        <v>171</v>
      </c>
      <c r="U52" s="183">
        <v>0</v>
      </c>
      <c r="V52" s="183">
        <f>ROUND(E52*U52,2)</f>
        <v>0</v>
      </c>
      <c r="W52" s="183"/>
      <c r="X52" s="183" t="s">
        <v>184</v>
      </c>
      <c r="Y52" s="184"/>
      <c r="Z52" s="184"/>
      <c r="AA52" s="184"/>
      <c r="AB52" s="184"/>
      <c r="AC52" s="184"/>
      <c r="AD52" s="184"/>
      <c r="AE52" s="184"/>
      <c r="AF52" s="184"/>
      <c r="AG52" s="184" t="s">
        <v>185</v>
      </c>
      <c r="AH52" s="184"/>
      <c r="AI52" s="184"/>
      <c r="AJ52" s="184"/>
      <c r="AK52" s="184"/>
      <c r="AL52" s="184"/>
      <c r="AM52" s="184"/>
      <c r="AN52" s="184"/>
      <c r="AO52" s="184"/>
      <c r="AP52" s="184"/>
      <c r="AQ52" s="184"/>
      <c r="AR52" s="184"/>
      <c r="AS52" s="184"/>
      <c r="AT52" s="184"/>
      <c r="AU52" s="184"/>
      <c r="AV52" s="184"/>
      <c r="AW52" s="184"/>
      <c r="AX52" s="184"/>
      <c r="AY52" s="184"/>
      <c r="AZ52" s="184"/>
      <c r="BA52" s="184"/>
      <c r="BB52" s="184"/>
      <c r="BC52" s="184"/>
      <c r="BD52" s="184"/>
      <c r="BE52" s="184"/>
      <c r="BF52" s="184"/>
      <c r="BG52" s="184"/>
      <c r="BH52" s="184"/>
    </row>
    <row r="53" spans="1:60" outlineLevel="1" x14ac:dyDescent="0.2">
      <c r="A53" s="192"/>
      <c r="B53" s="193"/>
      <c r="C53" s="203" t="s">
        <v>247</v>
      </c>
      <c r="D53" s="204"/>
      <c r="E53" s="205">
        <v>11.16</v>
      </c>
      <c r="F53" s="183"/>
      <c r="G53" s="183"/>
      <c r="H53" s="183"/>
      <c r="I53" s="183"/>
      <c r="J53" s="183"/>
      <c r="K53" s="183"/>
      <c r="L53" s="183"/>
      <c r="M53" s="183"/>
      <c r="N53" s="183"/>
      <c r="O53" s="183"/>
      <c r="P53" s="183"/>
      <c r="Q53" s="183"/>
      <c r="R53" s="183"/>
      <c r="S53" s="183"/>
      <c r="T53" s="183"/>
      <c r="U53" s="183"/>
      <c r="V53" s="183"/>
      <c r="W53" s="183"/>
      <c r="X53" s="183"/>
      <c r="Y53" s="184"/>
      <c r="Z53" s="184"/>
      <c r="AA53" s="184"/>
      <c r="AB53" s="184"/>
      <c r="AC53" s="184"/>
      <c r="AD53" s="184"/>
      <c r="AE53" s="184"/>
      <c r="AF53" s="184"/>
      <c r="AG53" s="184" t="s">
        <v>187</v>
      </c>
      <c r="AH53" s="184">
        <v>0</v>
      </c>
      <c r="AI53" s="184"/>
      <c r="AJ53" s="184"/>
      <c r="AK53" s="184"/>
      <c r="AL53" s="184"/>
      <c r="AM53" s="184"/>
      <c r="AN53" s="184"/>
      <c r="AO53" s="184"/>
      <c r="AP53" s="184"/>
      <c r="AQ53" s="184"/>
      <c r="AR53" s="184"/>
      <c r="AS53" s="184"/>
      <c r="AT53" s="184"/>
      <c r="AU53" s="184"/>
      <c r="AV53" s="184"/>
      <c r="AW53" s="184"/>
      <c r="AX53" s="184"/>
      <c r="AY53" s="184"/>
      <c r="AZ53" s="184"/>
      <c r="BA53" s="184"/>
      <c r="BB53" s="184"/>
      <c r="BC53" s="184"/>
      <c r="BD53" s="184"/>
      <c r="BE53" s="184"/>
      <c r="BF53" s="184"/>
      <c r="BG53" s="184"/>
      <c r="BH53" s="184"/>
    </row>
    <row r="54" spans="1:60" outlineLevel="1" x14ac:dyDescent="0.2">
      <c r="A54" s="185">
        <v>20</v>
      </c>
      <c r="B54" s="186" t="s">
        <v>248</v>
      </c>
      <c r="C54" s="187" t="s">
        <v>249</v>
      </c>
      <c r="D54" s="188" t="s">
        <v>190</v>
      </c>
      <c r="E54" s="189">
        <v>13.28</v>
      </c>
      <c r="F54" s="190"/>
      <c r="G54" s="191">
        <f>ROUND(E54*F54,2)</f>
        <v>0</v>
      </c>
      <c r="H54" s="190">
        <v>0</v>
      </c>
      <c r="I54" s="191">
        <f>ROUND(E54*H54,2)</f>
        <v>0</v>
      </c>
      <c r="J54" s="190">
        <v>81.2</v>
      </c>
      <c r="K54" s="191">
        <f>ROUND(E54*J54,2)</f>
        <v>1078.3399999999999</v>
      </c>
      <c r="L54" s="191">
        <v>15</v>
      </c>
      <c r="M54" s="191">
        <f>G54*(1+L54/100)</f>
        <v>0</v>
      </c>
      <c r="N54" s="191">
        <v>6.7000000000000002E-4</v>
      </c>
      <c r="O54" s="191">
        <f>ROUND(E54*N54,2)</f>
        <v>0.01</v>
      </c>
      <c r="P54" s="191">
        <v>0.13400000000000001</v>
      </c>
      <c r="Q54" s="191">
        <f>ROUND(E54*P54,2)</f>
        <v>1.78</v>
      </c>
      <c r="R54" s="191"/>
      <c r="S54" s="191" t="s">
        <v>170</v>
      </c>
      <c r="T54" s="202" t="s">
        <v>171</v>
      </c>
      <c r="U54" s="183">
        <v>0</v>
      </c>
      <c r="V54" s="183">
        <f>ROUND(E54*U54,2)</f>
        <v>0</v>
      </c>
      <c r="W54" s="183"/>
      <c r="X54" s="183" t="s">
        <v>184</v>
      </c>
      <c r="Y54" s="184"/>
      <c r="Z54" s="184"/>
      <c r="AA54" s="184"/>
      <c r="AB54" s="184"/>
      <c r="AC54" s="184"/>
      <c r="AD54" s="184"/>
      <c r="AE54" s="184"/>
      <c r="AF54" s="184"/>
      <c r="AG54" s="184" t="s">
        <v>185</v>
      </c>
      <c r="AH54" s="184"/>
      <c r="AI54" s="184"/>
      <c r="AJ54" s="184"/>
      <c r="AK54" s="184"/>
      <c r="AL54" s="184"/>
      <c r="AM54" s="184"/>
      <c r="AN54" s="184"/>
      <c r="AO54" s="184"/>
      <c r="AP54" s="184"/>
      <c r="AQ54" s="184"/>
      <c r="AR54" s="184"/>
      <c r="AS54" s="184"/>
      <c r="AT54" s="184"/>
      <c r="AU54" s="184"/>
      <c r="AV54" s="184"/>
      <c r="AW54" s="184"/>
      <c r="AX54" s="184"/>
      <c r="AY54" s="184"/>
      <c r="AZ54" s="184"/>
      <c r="BA54" s="184"/>
      <c r="BB54" s="184"/>
      <c r="BC54" s="184"/>
      <c r="BD54" s="184"/>
      <c r="BE54" s="184"/>
      <c r="BF54" s="184"/>
      <c r="BG54" s="184"/>
      <c r="BH54" s="184"/>
    </row>
    <row r="55" spans="1:60" outlineLevel="1" x14ac:dyDescent="0.2">
      <c r="A55" s="192"/>
      <c r="B55" s="193"/>
      <c r="C55" s="203" t="s">
        <v>250</v>
      </c>
      <c r="D55" s="204"/>
      <c r="E55" s="205">
        <v>6.72</v>
      </c>
      <c r="F55" s="183"/>
      <c r="G55" s="183"/>
      <c r="H55" s="183"/>
      <c r="I55" s="183"/>
      <c r="J55" s="183"/>
      <c r="K55" s="183"/>
      <c r="L55" s="183"/>
      <c r="M55" s="183"/>
      <c r="N55" s="183"/>
      <c r="O55" s="183"/>
      <c r="P55" s="183"/>
      <c r="Q55" s="183"/>
      <c r="R55" s="183"/>
      <c r="S55" s="183"/>
      <c r="T55" s="183"/>
      <c r="U55" s="183"/>
      <c r="V55" s="183"/>
      <c r="W55" s="183"/>
      <c r="X55" s="183"/>
      <c r="Y55" s="184"/>
      <c r="Z55" s="184"/>
      <c r="AA55" s="184"/>
      <c r="AB55" s="184"/>
      <c r="AC55" s="184"/>
      <c r="AD55" s="184"/>
      <c r="AE55" s="184"/>
      <c r="AF55" s="184"/>
      <c r="AG55" s="184" t="s">
        <v>187</v>
      </c>
      <c r="AH55" s="184">
        <v>0</v>
      </c>
      <c r="AI55" s="184"/>
      <c r="AJ55" s="184"/>
      <c r="AK55" s="184"/>
      <c r="AL55" s="184"/>
      <c r="AM55" s="184"/>
      <c r="AN55" s="184"/>
      <c r="AO55" s="184"/>
      <c r="AP55" s="184"/>
      <c r="AQ55" s="184"/>
      <c r="AR55" s="184"/>
      <c r="AS55" s="184"/>
      <c r="AT55" s="184"/>
      <c r="AU55" s="184"/>
      <c r="AV55" s="184"/>
      <c r="AW55" s="184"/>
      <c r="AX55" s="184"/>
      <c r="AY55" s="184"/>
      <c r="AZ55" s="184"/>
      <c r="BA55" s="184"/>
      <c r="BB55" s="184"/>
      <c r="BC55" s="184"/>
      <c r="BD55" s="184"/>
      <c r="BE55" s="184"/>
      <c r="BF55" s="184"/>
      <c r="BG55" s="184"/>
      <c r="BH55" s="184"/>
    </row>
    <row r="56" spans="1:60" outlineLevel="1" x14ac:dyDescent="0.2">
      <c r="A56" s="192"/>
      <c r="B56" s="193"/>
      <c r="C56" s="203" t="s">
        <v>234</v>
      </c>
      <c r="D56" s="204"/>
      <c r="E56" s="205">
        <v>1.8</v>
      </c>
      <c r="F56" s="183"/>
      <c r="G56" s="183"/>
      <c r="H56" s="183"/>
      <c r="I56" s="183"/>
      <c r="J56" s="183"/>
      <c r="K56" s="183"/>
      <c r="L56" s="183"/>
      <c r="M56" s="183"/>
      <c r="N56" s="183"/>
      <c r="O56" s="183"/>
      <c r="P56" s="183"/>
      <c r="Q56" s="183"/>
      <c r="R56" s="183"/>
      <c r="S56" s="183"/>
      <c r="T56" s="183"/>
      <c r="U56" s="183"/>
      <c r="V56" s="183"/>
      <c r="W56" s="183"/>
      <c r="X56" s="183"/>
      <c r="Y56" s="184"/>
      <c r="Z56" s="184"/>
      <c r="AA56" s="184"/>
      <c r="AB56" s="184"/>
      <c r="AC56" s="184"/>
      <c r="AD56" s="184"/>
      <c r="AE56" s="184"/>
      <c r="AF56" s="184"/>
      <c r="AG56" s="184" t="s">
        <v>187</v>
      </c>
      <c r="AH56" s="184">
        <v>0</v>
      </c>
      <c r="AI56" s="184"/>
      <c r="AJ56" s="184"/>
      <c r="AK56" s="184"/>
      <c r="AL56" s="184"/>
      <c r="AM56" s="184"/>
      <c r="AN56" s="184"/>
      <c r="AO56" s="184"/>
      <c r="AP56" s="184"/>
      <c r="AQ56" s="184"/>
      <c r="AR56" s="184"/>
      <c r="AS56" s="184"/>
      <c r="AT56" s="184"/>
      <c r="AU56" s="184"/>
      <c r="AV56" s="184"/>
      <c r="AW56" s="184"/>
      <c r="AX56" s="184"/>
      <c r="AY56" s="184"/>
      <c r="AZ56" s="184"/>
      <c r="BA56" s="184"/>
      <c r="BB56" s="184"/>
      <c r="BC56" s="184"/>
      <c r="BD56" s="184"/>
      <c r="BE56" s="184"/>
      <c r="BF56" s="184"/>
      <c r="BG56" s="184"/>
      <c r="BH56" s="184"/>
    </row>
    <row r="57" spans="1:60" outlineLevel="1" x14ac:dyDescent="0.2">
      <c r="A57" s="192"/>
      <c r="B57" s="193"/>
      <c r="C57" s="203" t="s">
        <v>251</v>
      </c>
      <c r="D57" s="204"/>
      <c r="E57" s="205">
        <v>4.76</v>
      </c>
      <c r="F57" s="183"/>
      <c r="G57" s="183"/>
      <c r="H57" s="183"/>
      <c r="I57" s="183"/>
      <c r="J57" s="183"/>
      <c r="K57" s="183"/>
      <c r="L57" s="183"/>
      <c r="M57" s="183"/>
      <c r="N57" s="183"/>
      <c r="O57" s="183"/>
      <c r="P57" s="183"/>
      <c r="Q57" s="183"/>
      <c r="R57" s="183"/>
      <c r="S57" s="183"/>
      <c r="T57" s="183"/>
      <c r="U57" s="183"/>
      <c r="V57" s="183"/>
      <c r="W57" s="183"/>
      <c r="X57" s="183"/>
      <c r="Y57" s="184"/>
      <c r="Z57" s="184"/>
      <c r="AA57" s="184"/>
      <c r="AB57" s="184"/>
      <c r="AC57" s="184"/>
      <c r="AD57" s="184"/>
      <c r="AE57" s="184"/>
      <c r="AF57" s="184"/>
      <c r="AG57" s="184" t="s">
        <v>187</v>
      </c>
      <c r="AH57" s="184">
        <v>0</v>
      </c>
      <c r="AI57" s="184"/>
      <c r="AJ57" s="184"/>
      <c r="AK57" s="184"/>
      <c r="AL57" s="184"/>
      <c r="AM57" s="184"/>
      <c r="AN57" s="184"/>
      <c r="AO57" s="184"/>
      <c r="AP57" s="184"/>
      <c r="AQ57" s="184"/>
      <c r="AR57" s="184"/>
      <c r="AS57" s="184"/>
      <c r="AT57" s="184"/>
      <c r="AU57" s="184"/>
      <c r="AV57" s="184"/>
      <c r="AW57" s="184"/>
      <c r="AX57" s="184"/>
      <c r="AY57" s="184"/>
      <c r="AZ57" s="184"/>
      <c r="BA57" s="184"/>
      <c r="BB57" s="184"/>
      <c r="BC57" s="184"/>
      <c r="BD57" s="184"/>
      <c r="BE57" s="184"/>
      <c r="BF57" s="184"/>
      <c r="BG57" s="184"/>
      <c r="BH57" s="184"/>
    </row>
    <row r="58" spans="1:60" outlineLevel="1" x14ac:dyDescent="0.2">
      <c r="A58" s="185">
        <v>21</v>
      </c>
      <c r="B58" s="186" t="s">
        <v>252</v>
      </c>
      <c r="C58" s="187" t="s">
        <v>253</v>
      </c>
      <c r="D58" s="188" t="s">
        <v>190</v>
      </c>
      <c r="E58" s="189">
        <v>79.774979999999999</v>
      </c>
      <c r="F58" s="190"/>
      <c r="G58" s="191">
        <f>ROUND(E58*F58,2)</f>
        <v>0</v>
      </c>
      <c r="H58" s="190">
        <v>0</v>
      </c>
      <c r="I58" s="191">
        <f>ROUND(E58*H58,2)</f>
        <v>0</v>
      </c>
      <c r="J58" s="190">
        <v>237.5</v>
      </c>
      <c r="K58" s="191">
        <f>ROUND(E58*J58,2)</f>
        <v>18946.560000000001</v>
      </c>
      <c r="L58" s="191">
        <v>15</v>
      </c>
      <c r="M58" s="191">
        <f>G58*(1+L58/100)</f>
        <v>0</v>
      </c>
      <c r="N58" s="191">
        <v>1.17E-3</v>
      </c>
      <c r="O58" s="191">
        <f>ROUND(E58*N58,2)</f>
        <v>0.09</v>
      </c>
      <c r="P58" s="191">
        <v>8.7999999999999995E-2</v>
      </c>
      <c r="Q58" s="191">
        <f>ROUND(E58*P58,2)</f>
        <v>7.02</v>
      </c>
      <c r="R58" s="191"/>
      <c r="S58" s="191" t="s">
        <v>183</v>
      </c>
      <c r="T58" s="202" t="s">
        <v>171</v>
      </c>
      <c r="U58" s="183">
        <v>0</v>
      </c>
      <c r="V58" s="183">
        <f>ROUND(E58*U58,2)</f>
        <v>0</v>
      </c>
      <c r="W58" s="183"/>
      <c r="X58" s="183" t="s">
        <v>184</v>
      </c>
      <c r="Y58" s="184"/>
      <c r="Z58" s="184"/>
      <c r="AA58" s="184"/>
      <c r="AB58" s="184"/>
      <c r="AC58" s="184"/>
      <c r="AD58" s="184"/>
      <c r="AE58" s="184"/>
      <c r="AF58" s="184"/>
      <c r="AG58" s="184" t="s">
        <v>185</v>
      </c>
      <c r="AH58" s="184"/>
      <c r="AI58" s="184"/>
      <c r="AJ58" s="184"/>
      <c r="AK58" s="184"/>
      <c r="AL58" s="184"/>
      <c r="AM58" s="184"/>
      <c r="AN58" s="184"/>
      <c r="AO58" s="184"/>
      <c r="AP58" s="184"/>
      <c r="AQ58" s="184"/>
      <c r="AR58" s="184"/>
      <c r="AS58" s="184"/>
      <c r="AT58" s="184"/>
      <c r="AU58" s="184"/>
      <c r="AV58" s="184"/>
      <c r="AW58" s="184"/>
      <c r="AX58" s="184"/>
      <c r="AY58" s="184"/>
      <c r="AZ58" s="184"/>
      <c r="BA58" s="184"/>
      <c r="BB58" s="184"/>
      <c r="BC58" s="184"/>
      <c r="BD58" s="184"/>
      <c r="BE58" s="184"/>
      <c r="BF58" s="184"/>
      <c r="BG58" s="184"/>
      <c r="BH58" s="184"/>
    </row>
    <row r="59" spans="1:60" outlineLevel="1" x14ac:dyDescent="0.2">
      <c r="A59" s="192"/>
      <c r="B59" s="193"/>
      <c r="C59" s="203" t="s">
        <v>254</v>
      </c>
      <c r="D59" s="204"/>
      <c r="E59" s="205">
        <v>79.77</v>
      </c>
      <c r="F59" s="183"/>
      <c r="G59" s="183"/>
      <c r="H59" s="183"/>
      <c r="I59" s="183"/>
      <c r="J59" s="183"/>
      <c r="K59" s="183"/>
      <c r="L59" s="183"/>
      <c r="M59" s="183"/>
      <c r="N59" s="183"/>
      <c r="O59" s="183"/>
      <c r="P59" s="183"/>
      <c r="Q59" s="183"/>
      <c r="R59" s="183"/>
      <c r="S59" s="183"/>
      <c r="T59" s="183"/>
      <c r="U59" s="183"/>
      <c r="V59" s="183"/>
      <c r="W59" s="183"/>
      <c r="X59" s="183"/>
      <c r="Y59" s="184"/>
      <c r="Z59" s="184"/>
      <c r="AA59" s="184"/>
      <c r="AB59" s="184"/>
      <c r="AC59" s="184"/>
      <c r="AD59" s="184"/>
      <c r="AE59" s="184"/>
      <c r="AF59" s="184"/>
      <c r="AG59" s="184" t="s">
        <v>187</v>
      </c>
      <c r="AH59" s="184">
        <v>0</v>
      </c>
      <c r="AI59" s="184"/>
      <c r="AJ59" s="184"/>
      <c r="AK59" s="184"/>
      <c r="AL59" s="184"/>
      <c r="AM59" s="184"/>
      <c r="AN59" s="184"/>
      <c r="AO59" s="184"/>
      <c r="AP59" s="184"/>
      <c r="AQ59" s="184"/>
      <c r="AR59" s="184"/>
      <c r="AS59" s="184"/>
      <c r="AT59" s="184"/>
      <c r="AU59" s="184"/>
      <c r="AV59" s="184"/>
      <c r="AW59" s="184"/>
      <c r="AX59" s="184"/>
      <c r="AY59" s="184"/>
      <c r="AZ59" s="184"/>
      <c r="BA59" s="184"/>
      <c r="BB59" s="184"/>
      <c r="BC59" s="184"/>
      <c r="BD59" s="184"/>
      <c r="BE59" s="184"/>
      <c r="BF59" s="184"/>
      <c r="BG59" s="184"/>
      <c r="BH59" s="184"/>
    </row>
    <row r="60" spans="1:60" x14ac:dyDescent="0.2">
      <c r="A60" s="167" t="s">
        <v>165</v>
      </c>
      <c r="B60" s="168" t="s">
        <v>87</v>
      </c>
      <c r="C60" s="169" t="s">
        <v>88</v>
      </c>
      <c r="D60" s="170"/>
      <c r="E60" s="171"/>
      <c r="F60" s="172"/>
      <c r="G60" s="172">
        <f>SUMIF(AG61:AG61,"&lt;&gt;NOR",G61:G61)</f>
        <v>0</v>
      </c>
      <c r="H60" s="172"/>
      <c r="I60" s="172">
        <f>SUM(I61:I61)</f>
        <v>0</v>
      </c>
      <c r="J60" s="172"/>
      <c r="K60" s="172">
        <f>SUM(K61:K61)</f>
        <v>5603.75</v>
      </c>
      <c r="L60" s="172"/>
      <c r="M60" s="172">
        <f>SUM(M61:M61)</f>
        <v>0</v>
      </c>
      <c r="N60" s="172"/>
      <c r="O60" s="172">
        <f>SUM(O61:O61)</f>
        <v>0</v>
      </c>
      <c r="P60" s="172"/>
      <c r="Q60" s="172">
        <f>SUM(Q61:Q61)</f>
        <v>0</v>
      </c>
      <c r="R60" s="172"/>
      <c r="S60" s="172"/>
      <c r="T60" s="173"/>
      <c r="U60" s="174"/>
      <c r="V60" s="174">
        <f>SUM(V61:V61)</f>
        <v>0</v>
      </c>
      <c r="W60" s="174"/>
      <c r="X60" s="174"/>
      <c r="AG60" t="s">
        <v>166</v>
      </c>
    </row>
    <row r="61" spans="1:60" outlineLevel="1" x14ac:dyDescent="0.2">
      <c r="A61" s="175">
        <v>22</v>
      </c>
      <c r="B61" s="176" t="s">
        <v>255</v>
      </c>
      <c r="C61" s="177" t="s">
        <v>256</v>
      </c>
      <c r="D61" s="178" t="s">
        <v>257</v>
      </c>
      <c r="E61" s="179">
        <v>6.5926499999999999</v>
      </c>
      <c r="F61" s="180"/>
      <c r="G61" s="181">
        <f>ROUND(E61*F61,2)</f>
        <v>0</v>
      </c>
      <c r="H61" s="180">
        <v>0</v>
      </c>
      <c r="I61" s="181">
        <f>ROUND(E61*H61,2)</f>
        <v>0</v>
      </c>
      <c r="J61" s="180">
        <v>850</v>
      </c>
      <c r="K61" s="181">
        <f>ROUND(E61*J61,2)</f>
        <v>5603.75</v>
      </c>
      <c r="L61" s="181">
        <v>15</v>
      </c>
      <c r="M61" s="181">
        <f>G61*(1+L61/100)</f>
        <v>0</v>
      </c>
      <c r="N61" s="181">
        <v>0</v>
      </c>
      <c r="O61" s="181">
        <f>ROUND(E61*N61,2)</f>
        <v>0</v>
      </c>
      <c r="P61" s="181">
        <v>0</v>
      </c>
      <c r="Q61" s="181">
        <f>ROUND(E61*P61,2)</f>
        <v>0</v>
      </c>
      <c r="R61" s="181"/>
      <c r="S61" s="181" t="s">
        <v>170</v>
      </c>
      <c r="T61" s="182" t="s">
        <v>171</v>
      </c>
      <c r="U61" s="183">
        <v>0</v>
      </c>
      <c r="V61" s="183">
        <f>ROUND(E61*U61,2)</f>
        <v>0</v>
      </c>
      <c r="W61" s="183"/>
      <c r="X61" s="183" t="s">
        <v>258</v>
      </c>
      <c r="Y61" s="184"/>
      <c r="Z61" s="184"/>
      <c r="AA61" s="184"/>
      <c r="AB61" s="184"/>
      <c r="AC61" s="184"/>
      <c r="AD61" s="184"/>
      <c r="AE61" s="184"/>
      <c r="AF61" s="184"/>
      <c r="AG61" s="184" t="s">
        <v>259</v>
      </c>
      <c r="AH61" s="184"/>
      <c r="AI61" s="184"/>
      <c r="AJ61" s="184"/>
      <c r="AK61" s="184"/>
      <c r="AL61" s="184"/>
      <c r="AM61" s="184"/>
      <c r="AN61" s="184"/>
      <c r="AO61" s="184"/>
      <c r="AP61" s="184"/>
      <c r="AQ61" s="184"/>
      <c r="AR61" s="184"/>
      <c r="AS61" s="184"/>
      <c r="AT61" s="184"/>
      <c r="AU61" s="184"/>
      <c r="AV61" s="184"/>
      <c r="AW61" s="184"/>
      <c r="AX61" s="184"/>
      <c r="AY61" s="184"/>
      <c r="AZ61" s="184"/>
      <c r="BA61" s="184"/>
      <c r="BB61" s="184"/>
      <c r="BC61" s="184"/>
      <c r="BD61" s="184"/>
      <c r="BE61" s="184"/>
      <c r="BF61" s="184"/>
      <c r="BG61" s="184"/>
      <c r="BH61" s="184"/>
    </row>
    <row r="62" spans="1:60" x14ac:dyDescent="0.2">
      <c r="A62" s="167" t="s">
        <v>165</v>
      </c>
      <c r="B62" s="168" t="s">
        <v>106</v>
      </c>
      <c r="C62" s="169" t="s">
        <v>107</v>
      </c>
      <c r="D62" s="170"/>
      <c r="E62" s="171"/>
      <c r="F62" s="172"/>
      <c r="G62" s="172">
        <f>SUMIF(AG63:AG65,"&lt;&gt;NOR",G63:G65)</f>
        <v>0</v>
      </c>
      <c r="H62" s="172"/>
      <c r="I62" s="172">
        <f>SUM(I63:I65)</f>
        <v>0</v>
      </c>
      <c r="J62" s="172"/>
      <c r="K62" s="172">
        <f>SUM(K63:K65)</f>
        <v>2095.8999999999996</v>
      </c>
      <c r="L62" s="172"/>
      <c r="M62" s="172">
        <f>SUM(M63:M65)</f>
        <v>0</v>
      </c>
      <c r="N62" s="172"/>
      <c r="O62" s="172">
        <f>SUM(O63:O65)</f>
        <v>0.03</v>
      </c>
      <c r="P62" s="172"/>
      <c r="Q62" s="172">
        <f>SUM(Q63:Q65)</f>
        <v>0</v>
      </c>
      <c r="R62" s="172"/>
      <c r="S62" s="172"/>
      <c r="T62" s="173"/>
      <c r="U62" s="174"/>
      <c r="V62" s="174">
        <f>SUM(V63:V65)</f>
        <v>0</v>
      </c>
      <c r="W62" s="174"/>
      <c r="X62" s="174"/>
      <c r="AG62" t="s">
        <v>166</v>
      </c>
    </row>
    <row r="63" spans="1:60" ht="22.5" outlineLevel="1" x14ac:dyDescent="0.2">
      <c r="A63" s="185">
        <v>23</v>
      </c>
      <c r="B63" s="186" t="s">
        <v>260</v>
      </c>
      <c r="C63" s="187" t="s">
        <v>261</v>
      </c>
      <c r="D63" s="188" t="s">
        <v>190</v>
      </c>
      <c r="E63" s="189">
        <v>2.4</v>
      </c>
      <c r="F63" s="190"/>
      <c r="G63" s="191">
        <f>ROUND(E63*F63,2)</f>
        <v>0</v>
      </c>
      <c r="H63" s="190">
        <v>0</v>
      </c>
      <c r="I63" s="191">
        <f>ROUND(E63*H63,2)</f>
        <v>0</v>
      </c>
      <c r="J63" s="190">
        <v>504</v>
      </c>
      <c r="K63" s="191">
        <f>ROUND(E63*J63,2)</f>
        <v>1209.5999999999999</v>
      </c>
      <c r="L63" s="191">
        <v>15</v>
      </c>
      <c r="M63" s="191">
        <f>G63*(1+L63/100)</f>
        <v>0</v>
      </c>
      <c r="N63" s="191">
        <v>1.371E-2</v>
      </c>
      <c r="O63" s="191">
        <f>ROUND(E63*N63,2)</f>
        <v>0.03</v>
      </c>
      <c r="P63" s="191">
        <v>0</v>
      </c>
      <c r="Q63" s="191">
        <f>ROUND(E63*P63,2)</f>
        <v>0</v>
      </c>
      <c r="R63" s="191"/>
      <c r="S63" s="191" t="s">
        <v>170</v>
      </c>
      <c r="T63" s="202" t="s">
        <v>171</v>
      </c>
      <c r="U63" s="183">
        <v>0</v>
      </c>
      <c r="V63" s="183">
        <f>ROUND(E63*U63,2)</f>
        <v>0</v>
      </c>
      <c r="W63" s="183"/>
      <c r="X63" s="183" t="s">
        <v>184</v>
      </c>
      <c r="Y63" s="184"/>
      <c r="Z63" s="184"/>
      <c r="AA63" s="184"/>
      <c r="AB63" s="184"/>
      <c r="AC63" s="184"/>
      <c r="AD63" s="184"/>
      <c r="AE63" s="184"/>
      <c r="AF63" s="184"/>
      <c r="AG63" s="184" t="s">
        <v>185</v>
      </c>
      <c r="AH63" s="184"/>
      <c r="AI63" s="184"/>
      <c r="AJ63" s="184"/>
      <c r="AK63" s="184"/>
      <c r="AL63" s="184"/>
      <c r="AM63" s="184"/>
      <c r="AN63" s="184"/>
      <c r="AO63" s="184"/>
      <c r="AP63" s="184"/>
      <c r="AQ63" s="184"/>
      <c r="AR63" s="184"/>
      <c r="AS63" s="184"/>
      <c r="AT63" s="184"/>
      <c r="AU63" s="184"/>
      <c r="AV63" s="184"/>
      <c r="AW63" s="184"/>
      <c r="AX63" s="184"/>
      <c r="AY63" s="184"/>
      <c r="AZ63" s="184"/>
      <c r="BA63" s="184"/>
      <c r="BB63" s="184"/>
      <c r="BC63" s="184"/>
      <c r="BD63" s="184"/>
      <c r="BE63" s="184"/>
      <c r="BF63" s="184"/>
      <c r="BG63" s="184"/>
      <c r="BH63" s="184"/>
    </row>
    <row r="64" spans="1:60" outlineLevel="1" x14ac:dyDescent="0.2">
      <c r="A64" s="192"/>
      <c r="B64" s="193"/>
      <c r="C64" s="203" t="s">
        <v>262</v>
      </c>
      <c r="D64" s="204"/>
      <c r="E64" s="205">
        <v>2.4</v>
      </c>
      <c r="F64" s="183"/>
      <c r="G64" s="183"/>
      <c r="H64" s="183"/>
      <c r="I64" s="183"/>
      <c r="J64" s="183"/>
      <c r="K64" s="183"/>
      <c r="L64" s="183"/>
      <c r="M64" s="183"/>
      <c r="N64" s="183"/>
      <c r="O64" s="183"/>
      <c r="P64" s="183"/>
      <c r="Q64" s="183"/>
      <c r="R64" s="183"/>
      <c r="S64" s="183"/>
      <c r="T64" s="183"/>
      <c r="U64" s="183"/>
      <c r="V64" s="183"/>
      <c r="W64" s="183"/>
      <c r="X64" s="183"/>
      <c r="Y64" s="184"/>
      <c r="Z64" s="184"/>
      <c r="AA64" s="184"/>
      <c r="AB64" s="184"/>
      <c r="AC64" s="184"/>
      <c r="AD64" s="184"/>
      <c r="AE64" s="184"/>
      <c r="AF64" s="184"/>
      <c r="AG64" s="184" t="s">
        <v>187</v>
      </c>
      <c r="AH64" s="184">
        <v>0</v>
      </c>
      <c r="AI64" s="184"/>
      <c r="AJ64" s="184"/>
      <c r="AK64" s="184"/>
      <c r="AL64" s="184"/>
      <c r="AM64" s="184"/>
      <c r="AN64" s="184"/>
      <c r="AO64" s="184"/>
      <c r="AP64" s="184"/>
      <c r="AQ64" s="184"/>
      <c r="AR64" s="184"/>
      <c r="AS64" s="184"/>
      <c r="AT64" s="184"/>
      <c r="AU64" s="184"/>
      <c r="AV64" s="184"/>
      <c r="AW64" s="184"/>
      <c r="AX64" s="184"/>
      <c r="AY64" s="184"/>
      <c r="AZ64" s="184"/>
      <c r="BA64" s="184"/>
      <c r="BB64" s="184"/>
      <c r="BC64" s="184"/>
      <c r="BD64" s="184"/>
      <c r="BE64" s="184"/>
      <c r="BF64" s="184"/>
      <c r="BG64" s="184"/>
      <c r="BH64" s="184"/>
    </row>
    <row r="65" spans="1:60" outlineLevel="1" x14ac:dyDescent="0.2">
      <c r="A65" s="175">
        <v>24</v>
      </c>
      <c r="B65" s="176" t="s">
        <v>263</v>
      </c>
      <c r="C65" s="177" t="s">
        <v>264</v>
      </c>
      <c r="D65" s="178" t="s">
        <v>190</v>
      </c>
      <c r="E65" s="179">
        <v>2.4</v>
      </c>
      <c r="F65" s="180"/>
      <c r="G65" s="181">
        <f>ROUND(E65*F65,2)</f>
        <v>0</v>
      </c>
      <c r="H65" s="180">
        <v>0</v>
      </c>
      <c r="I65" s="181">
        <f>ROUND(E65*H65,2)</f>
        <v>0</v>
      </c>
      <c r="J65" s="180">
        <v>369.29</v>
      </c>
      <c r="K65" s="181">
        <f>ROUND(E65*J65,2)</f>
        <v>886.3</v>
      </c>
      <c r="L65" s="181">
        <v>15</v>
      </c>
      <c r="M65" s="181">
        <f>G65*(1+L65/100)</f>
        <v>0</v>
      </c>
      <c r="N65" s="181">
        <v>1.0000000000000001E-5</v>
      </c>
      <c r="O65" s="181">
        <f>ROUND(E65*N65,2)</f>
        <v>0</v>
      </c>
      <c r="P65" s="181">
        <v>0</v>
      </c>
      <c r="Q65" s="181">
        <f>ROUND(E65*P65,2)</f>
        <v>0</v>
      </c>
      <c r="R65" s="181"/>
      <c r="S65" s="181" t="s">
        <v>183</v>
      </c>
      <c r="T65" s="182" t="s">
        <v>171</v>
      </c>
      <c r="U65" s="183">
        <v>0</v>
      </c>
      <c r="V65" s="183">
        <f>ROUND(E65*U65,2)</f>
        <v>0</v>
      </c>
      <c r="W65" s="183"/>
      <c r="X65" s="183" t="s">
        <v>184</v>
      </c>
      <c r="Y65" s="184"/>
      <c r="Z65" s="184"/>
      <c r="AA65" s="184"/>
      <c r="AB65" s="184"/>
      <c r="AC65" s="184"/>
      <c r="AD65" s="184"/>
      <c r="AE65" s="184"/>
      <c r="AF65" s="184"/>
      <c r="AG65" s="184" t="s">
        <v>185</v>
      </c>
      <c r="AH65" s="184"/>
      <c r="AI65" s="184"/>
      <c r="AJ65" s="184"/>
      <c r="AK65" s="184"/>
      <c r="AL65" s="184"/>
      <c r="AM65" s="184"/>
      <c r="AN65" s="184"/>
      <c r="AO65" s="184"/>
      <c r="AP65" s="184"/>
      <c r="AQ65" s="184"/>
      <c r="AR65" s="184"/>
      <c r="AS65" s="184"/>
      <c r="AT65" s="184"/>
      <c r="AU65" s="184"/>
      <c r="AV65" s="184"/>
      <c r="AW65" s="184"/>
      <c r="AX65" s="184"/>
      <c r="AY65" s="184"/>
      <c r="AZ65" s="184"/>
      <c r="BA65" s="184"/>
      <c r="BB65" s="184"/>
      <c r="BC65" s="184"/>
      <c r="BD65" s="184"/>
      <c r="BE65" s="184"/>
      <c r="BF65" s="184"/>
      <c r="BG65" s="184"/>
      <c r="BH65" s="184"/>
    </row>
    <row r="66" spans="1:60" x14ac:dyDescent="0.2">
      <c r="A66" s="167" t="s">
        <v>165</v>
      </c>
      <c r="B66" s="168" t="s">
        <v>108</v>
      </c>
      <c r="C66" s="169" t="s">
        <v>109</v>
      </c>
      <c r="D66" s="170"/>
      <c r="E66" s="171"/>
      <c r="F66" s="172"/>
      <c r="G66" s="172">
        <f>SUMIF(AG67:AG83,"&lt;&gt;NOR",G67:G83)</f>
        <v>0</v>
      </c>
      <c r="H66" s="172"/>
      <c r="I66" s="172">
        <f>SUM(I67:I83)</f>
        <v>49208.979999999996</v>
      </c>
      <c r="J66" s="172"/>
      <c r="K66" s="172">
        <f>SUM(K67:K83)</f>
        <v>87450.96</v>
      </c>
      <c r="L66" s="172"/>
      <c r="M66" s="172">
        <f>SUM(M67:M83)</f>
        <v>0</v>
      </c>
      <c r="N66" s="172"/>
      <c r="O66" s="172">
        <f>SUM(O67:O83)</f>
        <v>0.97</v>
      </c>
      <c r="P66" s="172"/>
      <c r="Q66" s="172">
        <f>SUM(Q67:Q83)</f>
        <v>0</v>
      </c>
      <c r="R66" s="172"/>
      <c r="S66" s="172"/>
      <c r="T66" s="173"/>
      <c r="U66" s="174"/>
      <c r="V66" s="174">
        <f>SUM(V67:V83)</f>
        <v>8.0399999999999991</v>
      </c>
      <c r="W66" s="174"/>
      <c r="X66" s="174"/>
      <c r="AG66" t="s">
        <v>166</v>
      </c>
    </row>
    <row r="67" spans="1:60" outlineLevel="1" x14ac:dyDescent="0.2">
      <c r="A67" s="175">
        <v>25</v>
      </c>
      <c r="B67" s="176" t="s">
        <v>265</v>
      </c>
      <c r="C67" s="177" t="s">
        <v>266</v>
      </c>
      <c r="D67" s="178" t="s">
        <v>221</v>
      </c>
      <c r="E67" s="179">
        <v>1</v>
      </c>
      <c r="F67" s="180"/>
      <c r="G67" s="181">
        <f>ROUND(E67*F67,2)</f>
        <v>0</v>
      </c>
      <c r="H67" s="180">
        <v>3880</v>
      </c>
      <c r="I67" s="181">
        <f>ROUND(E67*H67,2)</f>
        <v>3880</v>
      </c>
      <c r="J67" s="180">
        <v>0</v>
      </c>
      <c r="K67" s="181">
        <f>ROUND(E67*J67,2)</f>
        <v>0</v>
      </c>
      <c r="L67" s="181">
        <v>15</v>
      </c>
      <c r="M67" s="181">
        <f>G67*(1+L67/100)</f>
        <v>0</v>
      </c>
      <c r="N67" s="181">
        <v>0</v>
      </c>
      <c r="O67" s="181">
        <f>ROUND(E67*N67,2)</f>
        <v>0</v>
      </c>
      <c r="P67" s="181">
        <v>0</v>
      </c>
      <c r="Q67" s="181">
        <f>ROUND(E67*P67,2)</f>
        <v>0</v>
      </c>
      <c r="R67" s="181"/>
      <c r="S67" s="181" t="s">
        <v>183</v>
      </c>
      <c r="T67" s="182" t="s">
        <v>171</v>
      </c>
      <c r="U67" s="183">
        <v>0</v>
      </c>
      <c r="V67" s="183">
        <f>ROUND(E67*U67,2)</f>
        <v>0</v>
      </c>
      <c r="W67" s="183"/>
      <c r="X67" s="183" t="s">
        <v>215</v>
      </c>
      <c r="Y67" s="184"/>
      <c r="Z67" s="184"/>
      <c r="AA67" s="184"/>
      <c r="AB67" s="184"/>
      <c r="AC67" s="184"/>
      <c r="AD67" s="184"/>
      <c r="AE67" s="184"/>
      <c r="AF67" s="184"/>
      <c r="AG67" s="184" t="s">
        <v>216</v>
      </c>
      <c r="AH67" s="184"/>
      <c r="AI67" s="184"/>
      <c r="AJ67" s="184"/>
      <c r="AK67" s="184"/>
      <c r="AL67" s="184"/>
      <c r="AM67" s="184"/>
      <c r="AN67" s="184"/>
      <c r="AO67" s="184"/>
      <c r="AP67" s="184"/>
      <c r="AQ67" s="184"/>
      <c r="AR67" s="184"/>
      <c r="AS67" s="184"/>
      <c r="AT67" s="184"/>
      <c r="AU67" s="184"/>
      <c r="AV67" s="184"/>
      <c r="AW67" s="184"/>
      <c r="AX67" s="184"/>
      <c r="AY67" s="184"/>
      <c r="AZ67" s="184"/>
      <c r="BA67" s="184"/>
      <c r="BB67" s="184"/>
      <c r="BC67" s="184"/>
      <c r="BD67" s="184"/>
      <c r="BE67" s="184"/>
      <c r="BF67" s="184"/>
      <c r="BG67" s="184"/>
      <c r="BH67" s="184"/>
    </row>
    <row r="68" spans="1:60" outlineLevel="1" x14ac:dyDescent="0.2">
      <c r="A68" s="185">
        <v>26</v>
      </c>
      <c r="B68" s="186" t="s">
        <v>267</v>
      </c>
      <c r="C68" s="187" t="s">
        <v>268</v>
      </c>
      <c r="D68" s="188" t="s">
        <v>221</v>
      </c>
      <c r="E68" s="189">
        <v>1</v>
      </c>
      <c r="F68" s="190"/>
      <c r="G68" s="191">
        <f>ROUND(E68*F68,2)</f>
        <v>0</v>
      </c>
      <c r="H68" s="190">
        <v>12000</v>
      </c>
      <c r="I68" s="191">
        <f>ROUND(E68*H68,2)</f>
        <v>12000</v>
      </c>
      <c r="J68" s="190">
        <v>0</v>
      </c>
      <c r="K68" s="191">
        <f>ROUND(E68*J68,2)</f>
        <v>0</v>
      </c>
      <c r="L68" s="191">
        <v>15</v>
      </c>
      <c r="M68" s="191">
        <f>G68*(1+L68/100)</f>
        <v>0</v>
      </c>
      <c r="N68" s="191">
        <v>2.5999999999999999E-2</v>
      </c>
      <c r="O68" s="191">
        <f>ROUND(E68*N68,2)</f>
        <v>0.03</v>
      </c>
      <c r="P68" s="191">
        <v>0</v>
      </c>
      <c r="Q68" s="191">
        <f>ROUND(E68*P68,2)</f>
        <v>0</v>
      </c>
      <c r="R68" s="191"/>
      <c r="S68" s="191" t="s">
        <v>183</v>
      </c>
      <c r="T68" s="202" t="s">
        <v>171</v>
      </c>
      <c r="U68" s="183">
        <v>0</v>
      </c>
      <c r="V68" s="183">
        <f>ROUND(E68*U68,2)</f>
        <v>0</v>
      </c>
      <c r="W68" s="183"/>
      <c r="X68" s="183" t="s">
        <v>215</v>
      </c>
      <c r="Y68" s="184"/>
      <c r="Z68" s="184"/>
      <c r="AA68" s="184"/>
      <c r="AB68" s="184"/>
      <c r="AC68" s="184"/>
      <c r="AD68" s="184"/>
      <c r="AE68" s="184"/>
      <c r="AF68" s="184"/>
      <c r="AG68" s="184" t="s">
        <v>216</v>
      </c>
      <c r="AH68" s="184"/>
      <c r="AI68" s="184"/>
      <c r="AJ68" s="184"/>
      <c r="AK68" s="184"/>
      <c r="AL68" s="184"/>
      <c r="AM68" s="184"/>
      <c r="AN68" s="184"/>
      <c r="AO68" s="184"/>
      <c r="AP68" s="184"/>
      <c r="AQ68" s="184"/>
      <c r="AR68" s="184"/>
      <c r="AS68" s="184"/>
      <c r="AT68" s="184"/>
      <c r="AU68" s="184"/>
      <c r="AV68" s="184"/>
      <c r="AW68" s="184"/>
      <c r="AX68" s="184"/>
      <c r="AY68" s="184"/>
      <c r="AZ68" s="184"/>
      <c r="BA68" s="184"/>
      <c r="BB68" s="184"/>
      <c r="BC68" s="184"/>
      <c r="BD68" s="184"/>
      <c r="BE68" s="184"/>
      <c r="BF68" s="184"/>
      <c r="BG68" s="184"/>
      <c r="BH68" s="184"/>
    </row>
    <row r="69" spans="1:60" outlineLevel="1" x14ac:dyDescent="0.2">
      <c r="A69" s="192"/>
      <c r="B69" s="193"/>
      <c r="C69" s="203" t="s">
        <v>269</v>
      </c>
      <c r="D69" s="204"/>
      <c r="E69" s="205">
        <v>1</v>
      </c>
      <c r="F69" s="183"/>
      <c r="G69" s="183"/>
      <c r="H69" s="183"/>
      <c r="I69" s="183"/>
      <c r="J69" s="183"/>
      <c r="K69" s="183"/>
      <c r="L69" s="183"/>
      <c r="M69" s="183"/>
      <c r="N69" s="183"/>
      <c r="O69" s="183"/>
      <c r="P69" s="183"/>
      <c r="Q69" s="183"/>
      <c r="R69" s="183"/>
      <c r="S69" s="183"/>
      <c r="T69" s="183"/>
      <c r="U69" s="183"/>
      <c r="V69" s="183"/>
      <c r="W69" s="183"/>
      <c r="X69" s="183"/>
      <c r="Y69" s="184"/>
      <c r="Z69" s="184"/>
      <c r="AA69" s="184"/>
      <c r="AB69" s="184"/>
      <c r="AC69" s="184"/>
      <c r="AD69" s="184"/>
      <c r="AE69" s="184"/>
      <c r="AF69" s="184"/>
      <c r="AG69" s="184" t="s">
        <v>187</v>
      </c>
      <c r="AH69" s="184">
        <v>0</v>
      </c>
      <c r="AI69" s="184"/>
      <c r="AJ69" s="184"/>
      <c r="AK69" s="184"/>
      <c r="AL69" s="184"/>
      <c r="AM69" s="184"/>
      <c r="AN69" s="184"/>
      <c r="AO69" s="184"/>
      <c r="AP69" s="184"/>
      <c r="AQ69" s="184"/>
      <c r="AR69" s="184"/>
      <c r="AS69" s="184"/>
      <c r="AT69" s="184"/>
      <c r="AU69" s="184"/>
      <c r="AV69" s="184"/>
      <c r="AW69" s="184"/>
      <c r="AX69" s="184"/>
      <c r="AY69" s="184"/>
      <c r="AZ69" s="184"/>
      <c r="BA69" s="184"/>
      <c r="BB69" s="184"/>
      <c r="BC69" s="184"/>
      <c r="BD69" s="184"/>
      <c r="BE69" s="184"/>
      <c r="BF69" s="184"/>
      <c r="BG69" s="184"/>
      <c r="BH69" s="184"/>
    </row>
    <row r="70" spans="1:60" outlineLevel="1" x14ac:dyDescent="0.2">
      <c r="A70" s="175">
        <v>27</v>
      </c>
      <c r="B70" s="176" t="s">
        <v>270</v>
      </c>
      <c r="C70" s="177" t="s">
        <v>271</v>
      </c>
      <c r="D70" s="178" t="s">
        <v>221</v>
      </c>
      <c r="E70" s="179">
        <v>1</v>
      </c>
      <c r="F70" s="180"/>
      <c r="G70" s="181">
        <f>ROUND(E70*F70,2)</f>
        <v>0</v>
      </c>
      <c r="H70" s="180">
        <v>378</v>
      </c>
      <c r="I70" s="181">
        <f>ROUND(E70*H70,2)</f>
        <v>378</v>
      </c>
      <c r="J70" s="180">
        <v>0</v>
      </c>
      <c r="K70" s="181">
        <f>ROUND(E70*J70,2)</f>
        <v>0</v>
      </c>
      <c r="L70" s="181">
        <v>15</v>
      </c>
      <c r="M70" s="181">
        <f>G70*(1+L70/100)</f>
        <v>0</v>
      </c>
      <c r="N70" s="181">
        <v>2.9099999999999998E-3</v>
      </c>
      <c r="O70" s="181">
        <f>ROUND(E70*N70,2)</f>
        <v>0</v>
      </c>
      <c r="P70" s="181">
        <v>0</v>
      </c>
      <c r="Q70" s="181">
        <f>ROUND(E70*P70,2)</f>
        <v>0</v>
      </c>
      <c r="R70" s="181"/>
      <c r="S70" s="181" t="s">
        <v>183</v>
      </c>
      <c r="T70" s="182" t="s">
        <v>171</v>
      </c>
      <c r="U70" s="183">
        <v>0</v>
      </c>
      <c r="V70" s="183">
        <f>ROUND(E70*U70,2)</f>
        <v>0</v>
      </c>
      <c r="W70" s="183"/>
      <c r="X70" s="183" t="s">
        <v>215</v>
      </c>
      <c r="Y70" s="184"/>
      <c r="Z70" s="184"/>
      <c r="AA70" s="184"/>
      <c r="AB70" s="184"/>
      <c r="AC70" s="184"/>
      <c r="AD70" s="184"/>
      <c r="AE70" s="184"/>
      <c r="AF70" s="184"/>
      <c r="AG70" s="184" t="s">
        <v>216</v>
      </c>
      <c r="AH70" s="184"/>
      <c r="AI70" s="184"/>
      <c r="AJ70" s="184"/>
      <c r="AK70" s="184"/>
      <c r="AL70" s="184"/>
      <c r="AM70" s="184"/>
      <c r="AN70" s="184"/>
      <c r="AO70" s="184"/>
      <c r="AP70" s="184"/>
      <c r="AQ70" s="184"/>
      <c r="AR70" s="184"/>
      <c r="AS70" s="184"/>
      <c r="AT70" s="184"/>
      <c r="AU70" s="184"/>
      <c r="AV70" s="184"/>
      <c r="AW70" s="184"/>
      <c r="AX70" s="184"/>
      <c r="AY70" s="184"/>
      <c r="AZ70" s="184"/>
      <c r="BA70" s="184"/>
      <c r="BB70" s="184"/>
      <c r="BC70" s="184"/>
      <c r="BD70" s="184"/>
      <c r="BE70" s="184"/>
      <c r="BF70" s="184"/>
      <c r="BG70" s="184"/>
      <c r="BH70" s="184"/>
    </row>
    <row r="71" spans="1:60" outlineLevel="1" x14ac:dyDescent="0.2">
      <c r="A71" s="175">
        <v>28</v>
      </c>
      <c r="B71" s="176" t="s">
        <v>272</v>
      </c>
      <c r="C71" s="177" t="s">
        <v>273</v>
      </c>
      <c r="D71" s="178" t="s">
        <v>274</v>
      </c>
      <c r="E71" s="179">
        <v>1</v>
      </c>
      <c r="F71" s="180"/>
      <c r="G71" s="181">
        <f>ROUND(E71*F71,2)</f>
        <v>0</v>
      </c>
      <c r="H71" s="180">
        <v>0</v>
      </c>
      <c r="I71" s="181">
        <f>ROUND(E71*H71,2)</f>
        <v>0</v>
      </c>
      <c r="J71" s="180">
        <v>22000</v>
      </c>
      <c r="K71" s="181">
        <f>ROUND(E71*J71,2)</f>
        <v>22000</v>
      </c>
      <c r="L71" s="181">
        <v>15</v>
      </c>
      <c r="M71" s="181">
        <f>G71*(1+L71/100)</f>
        <v>0</v>
      </c>
      <c r="N71" s="181">
        <v>0</v>
      </c>
      <c r="O71" s="181">
        <f>ROUND(E71*N71,2)</f>
        <v>0</v>
      </c>
      <c r="P71" s="181">
        <v>0</v>
      </c>
      <c r="Q71" s="181">
        <f>ROUND(E71*P71,2)</f>
        <v>0</v>
      </c>
      <c r="R71" s="181"/>
      <c r="S71" s="181" t="s">
        <v>183</v>
      </c>
      <c r="T71" s="182" t="s">
        <v>171</v>
      </c>
      <c r="U71" s="183">
        <v>0</v>
      </c>
      <c r="V71" s="183">
        <f>ROUND(E71*U71,2)</f>
        <v>0</v>
      </c>
      <c r="W71" s="183"/>
      <c r="X71" s="183" t="s">
        <v>184</v>
      </c>
      <c r="Y71" s="184"/>
      <c r="Z71" s="184"/>
      <c r="AA71" s="184"/>
      <c r="AB71" s="184"/>
      <c r="AC71" s="184"/>
      <c r="AD71" s="184"/>
      <c r="AE71" s="184"/>
      <c r="AF71" s="184"/>
      <c r="AG71" s="184" t="s">
        <v>185</v>
      </c>
      <c r="AH71" s="184"/>
      <c r="AI71" s="184"/>
      <c r="AJ71" s="184"/>
      <c r="AK71" s="184"/>
      <c r="AL71" s="184"/>
      <c r="AM71" s="184"/>
      <c r="AN71" s="184"/>
      <c r="AO71" s="184"/>
      <c r="AP71" s="184"/>
      <c r="AQ71" s="184"/>
      <c r="AR71" s="184"/>
      <c r="AS71" s="184"/>
      <c r="AT71" s="184"/>
      <c r="AU71" s="184"/>
      <c r="AV71" s="184"/>
      <c r="AW71" s="184"/>
      <c r="AX71" s="184"/>
      <c r="AY71" s="184"/>
      <c r="AZ71" s="184"/>
      <c r="BA71" s="184"/>
      <c r="BB71" s="184"/>
      <c r="BC71" s="184"/>
      <c r="BD71" s="184"/>
      <c r="BE71" s="184"/>
      <c r="BF71" s="184"/>
      <c r="BG71" s="184"/>
      <c r="BH71" s="184"/>
    </row>
    <row r="72" spans="1:60" outlineLevel="1" x14ac:dyDescent="0.2">
      <c r="A72" s="185">
        <v>29</v>
      </c>
      <c r="B72" s="186" t="s">
        <v>275</v>
      </c>
      <c r="C72" s="187" t="s">
        <v>276</v>
      </c>
      <c r="D72" s="188" t="s">
        <v>214</v>
      </c>
      <c r="E72" s="189">
        <v>1</v>
      </c>
      <c r="F72" s="190"/>
      <c r="G72" s="191">
        <f>ROUND(E72*F72,2)</f>
        <v>0</v>
      </c>
      <c r="H72" s="190">
        <v>25000</v>
      </c>
      <c r="I72" s="191">
        <f>ROUND(E72*H72,2)</f>
        <v>25000</v>
      </c>
      <c r="J72" s="190">
        <v>0</v>
      </c>
      <c r="K72" s="191">
        <f>ROUND(E72*J72,2)</f>
        <v>0</v>
      </c>
      <c r="L72" s="191">
        <v>15</v>
      </c>
      <c r="M72" s="191">
        <f>G72*(1+L72/100)</f>
        <v>0</v>
      </c>
      <c r="N72" s="191">
        <v>0</v>
      </c>
      <c r="O72" s="191">
        <f>ROUND(E72*N72,2)</f>
        <v>0</v>
      </c>
      <c r="P72" s="191">
        <v>0</v>
      </c>
      <c r="Q72" s="191">
        <f>ROUND(E72*P72,2)</f>
        <v>0</v>
      </c>
      <c r="R72" s="191"/>
      <c r="S72" s="191" t="s">
        <v>183</v>
      </c>
      <c r="T72" s="202" t="s">
        <v>171</v>
      </c>
      <c r="U72" s="183">
        <v>0</v>
      </c>
      <c r="V72" s="183">
        <f>ROUND(E72*U72,2)</f>
        <v>0</v>
      </c>
      <c r="W72" s="183"/>
      <c r="X72" s="183" t="s">
        <v>215</v>
      </c>
      <c r="Y72" s="184"/>
      <c r="Z72" s="184"/>
      <c r="AA72" s="184"/>
      <c r="AB72" s="184"/>
      <c r="AC72" s="184"/>
      <c r="AD72" s="184"/>
      <c r="AE72" s="184"/>
      <c r="AF72" s="184"/>
      <c r="AG72" s="184" t="s">
        <v>216</v>
      </c>
      <c r="AH72" s="184"/>
      <c r="AI72" s="184"/>
      <c r="AJ72" s="184"/>
      <c r="AK72" s="184"/>
      <c r="AL72" s="184"/>
      <c r="AM72" s="184"/>
      <c r="AN72" s="184"/>
      <c r="AO72" s="184"/>
      <c r="AP72" s="184"/>
      <c r="AQ72" s="184"/>
      <c r="AR72" s="184"/>
      <c r="AS72" s="184"/>
      <c r="AT72" s="184"/>
      <c r="AU72" s="184"/>
      <c r="AV72" s="184"/>
      <c r="AW72" s="184"/>
      <c r="AX72" s="184"/>
      <c r="AY72" s="184"/>
      <c r="AZ72" s="184"/>
      <c r="BA72" s="184"/>
      <c r="BB72" s="184"/>
      <c r="BC72" s="184"/>
      <c r="BD72" s="184"/>
      <c r="BE72" s="184"/>
      <c r="BF72" s="184"/>
      <c r="BG72" s="184"/>
      <c r="BH72" s="184"/>
    </row>
    <row r="73" spans="1:60" outlineLevel="1" x14ac:dyDescent="0.2">
      <c r="A73" s="192"/>
      <c r="B73" s="193"/>
      <c r="C73" s="203" t="s">
        <v>277</v>
      </c>
      <c r="D73" s="204"/>
      <c r="E73" s="205">
        <v>1</v>
      </c>
      <c r="F73" s="183"/>
      <c r="G73" s="183"/>
      <c r="H73" s="183"/>
      <c r="I73" s="183"/>
      <c r="J73" s="183"/>
      <c r="K73" s="183"/>
      <c r="L73" s="183"/>
      <c r="M73" s="183"/>
      <c r="N73" s="183"/>
      <c r="O73" s="183"/>
      <c r="P73" s="183"/>
      <c r="Q73" s="183"/>
      <c r="R73" s="183"/>
      <c r="S73" s="183"/>
      <c r="T73" s="183"/>
      <c r="U73" s="183"/>
      <c r="V73" s="183"/>
      <c r="W73" s="183"/>
      <c r="X73" s="183"/>
      <c r="Y73" s="184"/>
      <c r="Z73" s="184"/>
      <c r="AA73" s="184"/>
      <c r="AB73" s="184"/>
      <c r="AC73" s="184"/>
      <c r="AD73" s="184"/>
      <c r="AE73" s="184"/>
      <c r="AF73" s="184"/>
      <c r="AG73" s="184" t="s">
        <v>187</v>
      </c>
      <c r="AH73" s="184">
        <v>0</v>
      </c>
      <c r="AI73" s="184"/>
      <c r="AJ73" s="184"/>
      <c r="AK73" s="184"/>
      <c r="AL73" s="184"/>
      <c r="AM73" s="184"/>
      <c r="AN73" s="184"/>
      <c r="AO73" s="184"/>
      <c r="AP73" s="184"/>
      <c r="AQ73" s="184"/>
      <c r="AR73" s="184"/>
      <c r="AS73" s="184"/>
      <c r="AT73" s="184"/>
      <c r="AU73" s="184"/>
      <c r="AV73" s="184"/>
      <c r="AW73" s="184"/>
      <c r="AX73" s="184"/>
      <c r="AY73" s="184"/>
      <c r="AZ73" s="184"/>
      <c r="BA73" s="184"/>
      <c r="BB73" s="184"/>
      <c r="BC73" s="184"/>
      <c r="BD73" s="184"/>
      <c r="BE73" s="184"/>
      <c r="BF73" s="184"/>
      <c r="BG73" s="184"/>
      <c r="BH73" s="184"/>
    </row>
    <row r="74" spans="1:60" outlineLevel="1" x14ac:dyDescent="0.2">
      <c r="A74" s="185">
        <v>30</v>
      </c>
      <c r="B74" s="186" t="s">
        <v>278</v>
      </c>
      <c r="C74" s="187" t="s">
        <v>279</v>
      </c>
      <c r="D74" s="188" t="s">
        <v>280</v>
      </c>
      <c r="E74" s="189">
        <v>1.8</v>
      </c>
      <c r="F74" s="190"/>
      <c r="G74" s="191">
        <f>ROUND(E74*F74,2)</f>
        <v>0</v>
      </c>
      <c r="H74" s="190">
        <v>31.5</v>
      </c>
      <c r="I74" s="191">
        <f>ROUND(E74*H74,2)</f>
        <v>56.7</v>
      </c>
      <c r="J74" s="190">
        <v>0</v>
      </c>
      <c r="K74" s="191">
        <f>ROUND(E74*J74,2)</f>
        <v>0</v>
      </c>
      <c r="L74" s="191">
        <v>15</v>
      </c>
      <c r="M74" s="191">
        <f>G74*(1+L74/100)</f>
        <v>0</v>
      </c>
      <c r="N74" s="191">
        <v>1E-4</v>
      </c>
      <c r="O74" s="191">
        <f>ROUND(E74*N74,2)</f>
        <v>0</v>
      </c>
      <c r="P74" s="191">
        <v>0</v>
      </c>
      <c r="Q74" s="191">
        <f>ROUND(E74*P74,2)</f>
        <v>0</v>
      </c>
      <c r="R74" s="191" t="s">
        <v>281</v>
      </c>
      <c r="S74" s="191" t="s">
        <v>170</v>
      </c>
      <c r="T74" s="202" t="s">
        <v>171</v>
      </c>
      <c r="U74" s="183">
        <v>0</v>
      </c>
      <c r="V74" s="183">
        <f>ROUND(E74*U74,2)</f>
        <v>0</v>
      </c>
      <c r="W74" s="183"/>
      <c r="X74" s="183" t="s">
        <v>215</v>
      </c>
      <c r="Y74" s="184"/>
      <c r="Z74" s="184"/>
      <c r="AA74" s="184"/>
      <c r="AB74" s="184"/>
      <c r="AC74" s="184"/>
      <c r="AD74" s="184"/>
      <c r="AE74" s="184"/>
      <c r="AF74" s="184"/>
      <c r="AG74" s="184" t="s">
        <v>216</v>
      </c>
      <c r="AH74" s="184"/>
      <c r="AI74" s="184"/>
      <c r="AJ74" s="184"/>
      <c r="AK74" s="184"/>
      <c r="AL74" s="184"/>
      <c r="AM74" s="184"/>
      <c r="AN74" s="184"/>
      <c r="AO74" s="184"/>
      <c r="AP74" s="184"/>
      <c r="AQ74" s="184"/>
      <c r="AR74" s="184"/>
      <c r="AS74" s="184"/>
      <c r="AT74" s="184"/>
      <c r="AU74" s="184"/>
      <c r="AV74" s="184"/>
      <c r="AW74" s="184"/>
      <c r="AX74" s="184"/>
      <c r="AY74" s="184"/>
      <c r="AZ74" s="184"/>
      <c r="BA74" s="184"/>
      <c r="BB74" s="184"/>
      <c r="BC74" s="184"/>
      <c r="BD74" s="184"/>
      <c r="BE74" s="184"/>
      <c r="BF74" s="184"/>
      <c r="BG74" s="184"/>
      <c r="BH74" s="184"/>
    </row>
    <row r="75" spans="1:60" outlineLevel="1" x14ac:dyDescent="0.2">
      <c r="A75" s="192"/>
      <c r="B75" s="193"/>
      <c r="C75" s="203" t="s">
        <v>282</v>
      </c>
      <c r="D75" s="204"/>
      <c r="E75" s="205">
        <v>1.8</v>
      </c>
      <c r="F75" s="183"/>
      <c r="G75" s="183"/>
      <c r="H75" s="183"/>
      <c r="I75" s="183"/>
      <c r="J75" s="183"/>
      <c r="K75" s="183"/>
      <c r="L75" s="183"/>
      <c r="M75" s="183"/>
      <c r="N75" s="183"/>
      <c r="O75" s="183"/>
      <c r="P75" s="183"/>
      <c r="Q75" s="183"/>
      <c r="R75" s="183"/>
      <c r="S75" s="183"/>
      <c r="T75" s="183"/>
      <c r="U75" s="183"/>
      <c r="V75" s="183"/>
      <c r="W75" s="183"/>
      <c r="X75" s="183"/>
      <c r="Y75" s="184"/>
      <c r="Z75" s="184"/>
      <c r="AA75" s="184"/>
      <c r="AB75" s="184"/>
      <c r="AC75" s="184"/>
      <c r="AD75" s="184"/>
      <c r="AE75" s="184"/>
      <c r="AF75" s="184"/>
      <c r="AG75" s="184" t="s">
        <v>187</v>
      </c>
      <c r="AH75" s="184">
        <v>0</v>
      </c>
      <c r="AI75" s="184"/>
      <c r="AJ75" s="184"/>
      <c r="AK75" s="184"/>
      <c r="AL75" s="184"/>
      <c r="AM75" s="184"/>
      <c r="AN75" s="184"/>
      <c r="AO75" s="184"/>
      <c r="AP75" s="184"/>
      <c r="AQ75" s="184"/>
      <c r="AR75" s="184"/>
      <c r="AS75" s="184"/>
      <c r="AT75" s="184"/>
      <c r="AU75" s="184"/>
      <c r="AV75" s="184"/>
      <c r="AW75" s="184"/>
      <c r="AX75" s="184"/>
      <c r="AY75" s="184"/>
      <c r="AZ75" s="184"/>
      <c r="BA75" s="184"/>
      <c r="BB75" s="184"/>
      <c r="BC75" s="184"/>
      <c r="BD75" s="184"/>
      <c r="BE75" s="184"/>
      <c r="BF75" s="184"/>
      <c r="BG75" s="184"/>
      <c r="BH75" s="184"/>
    </row>
    <row r="76" spans="1:60" outlineLevel="1" x14ac:dyDescent="0.2">
      <c r="A76" s="175">
        <v>31</v>
      </c>
      <c r="B76" s="176" t="s">
        <v>283</v>
      </c>
      <c r="C76" s="177" t="s">
        <v>284</v>
      </c>
      <c r="D76" s="178" t="s">
        <v>221</v>
      </c>
      <c r="E76" s="179">
        <v>3</v>
      </c>
      <c r="F76" s="180"/>
      <c r="G76" s="181">
        <f>ROUND(E76*F76,2)</f>
        <v>0</v>
      </c>
      <c r="H76" s="180">
        <v>0</v>
      </c>
      <c r="I76" s="181">
        <f>ROUND(E76*H76,2)</f>
        <v>0</v>
      </c>
      <c r="J76" s="180">
        <v>106.45</v>
      </c>
      <c r="K76" s="181">
        <f>ROUND(E76*J76,2)</f>
        <v>319.35000000000002</v>
      </c>
      <c r="L76" s="181">
        <v>15</v>
      </c>
      <c r="M76" s="181">
        <f>G76*(1+L76/100)</f>
        <v>0</v>
      </c>
      <c r="N76" s="181">
        <v>1.0000000000000001E-5</v>
      </c>
      <c r="O76" s="181">
        <f>ROUND(E76*N76,2)</f>
        <v>0</v>
      </c>
      <c r="P76" s="181">
        <v>0</v>
      </c>
      <c r="Q76" s="181">
        <f>ROUND(E76*P76,2)</f>
        <v>0</v>
      </c>
      <c r="R76" s="181"/>
      <c r="S76" s="181" t="s">
        <v>170</v>
      </c>
      <c r="T76" s="182" t="s">
        <v>171</v>
      </c>
      <c r="U76" s="183">
        <v>0</v>
      </c>
      <c r="V76" s="183">
        <f>ROUND(E76*U76,2)</f>
        <v>0</v>
      </c>
      <c r="W76" s="183"/>
      <c r="X76" s="183" t="s">
        <v>184</v>
      </c>
      <c r="Y76" s="184"/>
      <c r="Z76" s="184"/>
      <c r="AA76" s="184"/>
      <c r="AB76" s="184"/>
      <c r="AC76" s="184"/>
      <c r="AD76" s="184"/>
      <c r="AE76" s="184"/>
      <c r="AF76" s="184"/>
      <c r="AG76" s="184" t="s">
        <v>185</v>
      </c>
      <c r="AH76" s="184"/>
      <c r="AI76" s="184"/>
      <c r="AJ76" s="184"/>
      <c r="AK76" s="184"/>
      <c r="AL76" s="184"/>
      <c r="AM76" s="184"/>
      <c r="AN76" s="184"/>
      <c r="AO76" s="184"/>
      <c r="AP76" s="184"/>
      <c r="AQ76" s="184"/>
      <c r="AR76" s="184"/>
      <c r="AS76" s="184"/>
      <c r="AT76" s="184"/>
      <c r="AU76" s="184"/>
      <c r="AV76" s="184"/>
      <c r="AW76" s="184"/>
      <c r="AX76" s="184"/>
      <c r="AY76" s="184"/>
      <c r="AZ76" s="184"/>
      <c r="BA76" s="184"/>
      <c r="BB76" s="184"/>
      <c r="BC76" s="184"/>
      <c r="BD76" s="184"/>
      <c r="BE76" s="184"/>
      <c r="BF76" s="184"/>
      <c r="BG76" s="184"/>
      <c r="BH76" s="184"/>
    </row>
    <row r="77" spans="1:60" outlineLevel="1" x14ac:dyDescent="0.2">
      <c r="A77" s="185">
        <v>32</v>
      </c>
      <c r="B77" s="186" t="s">
        <v>285</v>
      </c>
      <c r="C77" s="187" t="s">
        <v>286</v>
      </c>
      <c r="D77" s="188" t="s">
        <v>287</v>
      </c>
      <c r="E77" s="189">
        <v>7</v>
      </c>
      <c r="F77" s="190"/>
      <c r="G77" s="191">
        <f>ROUND(E77*F77,2)</f>
        <v>0</v>
      </c>
      <c r="H77" s="190">
        <v>0</v>
      </c>
      <c r="I77" s="191">
        <f>ROUND(E77*H77,2)</f>
        <v>0</v>
      </c>
      <c r="J77" s="190">
        <v>8000</v>
      </c>
      <c r="K77" s="191">
        <f>ROUND(E77*J77,2)</f>
        <v>56000</v>
      </c>
      <c r="L77" s="191">
        <v>15</v>
      </c>
      <c r="M77" s="191">
        <f>G77*(1+L77/100)</f>
        <v>0</v>
      </c>
      <c r="N77" s="191">
        <v>0.06</v>
      </c>
      <c r="O77" s="191">
        <f>ROUND(E77*N77,2)</f>
        <v>0.42</v>
      </c>
      <c r="P77" s="191">
        <v>0</v>
      </c>
      <c r="Q77" s="191">
        <f>ROUND(E77*P77,2)</f>
        <v>0</v>
      </c>
      <c r="R77" s="191"/>
      <c r="S77" s="191" t="s">
        <v>183</v>
      </c>
      <c r="T77" s="202" t="s">
        <v>171</v>
      </c>
      <c r="U77" s="183">
        <v>0</v>
      </c>
      <c r="V77" s="183">
        <f>ROUND(E77*U77,2)</f>
        <v>0</v>
      </c>
      <c r="W77" s="183"/>
      <c r="X77" s="183" t="s">
        <v>288</v>
      </c>
      <c r="Y77" s="184"/>
      <c r="Z77" s="184"/>
      <c r="AA77" s="184"/>
      <c r="AB77" s="184"/>
      <c r="AC77" s="184"/>
      <c r="AD77" s="184"/>
      <c r="AE77" s="184"/>
      <c r="AF77" s="184"/>
      <c r="AG77" s="184" t="s">
        <v>289</v>
      </c>
      <c r="AH77" s="184"/>
      <c r="AI77" s="184"/>
      <c r="AJ77" s="184"/>
      <c r="AK77" s="184"/>
      <c r="AL77" s="184"/>
      <c r="AM77" s="184"/>
      <c r="AN77" s="184"/>
      <c r="AO77" s="184"/>
      <c r="AP77" s="184"/>
      <c r="AQ77" s="184"/>
      <c r="AR77" s="184"/>
      <c r="AS77" s="184"/>
      <c r="AT77" s="184"/>
      <c r="AU77" s="184"/>
      <c r="AV77" s="184"/>
      <c r="AW77" s="184"/>
      <c r="AX77" s="184"/>
      <c r="AY77" s="184"/>
      <c r="AZ77" s="184"/>
      <c r="BA77" s="184"/>
      <c r="BB77" s="184"/>
      <c r="BC77" s="184"/>
      <c r="BD77" s="184"/>
      <c r="BE77" s="184"/>
      <c r="BF77" s="184"/>
      <c r="BG77" s="184"/>
      <c r="BH77" s="184"/>
    </row>
    <row r="78" spans="1:60" outlineLevel="1" x14ac:dyDescent="0.2">
      <c r="A78" s="192"/>
      <c r="B78" s="193"/>
      <c r="C78" s="203" t="s">
        <v>290</v>
      </c>
      <c r="D78" s="204"/>
      <c r="E78" s="205">
        <v>7</v>
      </c>
      <c r="F78" s="183"/>
      <c r="G78" s="183"/>
      <c r="H78" s="183"/>
      <c r="I78" s="183"/>
      <c r="J78" s="183"/>
      <c r="K78" s="183"/>
      <c r="L78" s="183"/>
      <c r="M78" s="183"/>
      <c r="N78" s="183"/>
      <c r="O78" s="183"/>
      <c r="P78" s="183"/>
      <c r="Q78" s="183"/>
      <c r="R78" s="183"/>
      <c r="S78" s="183"/>
      <c r="T78" s="183"/>
      <c r="U78" s="183"/>
      <c r="V78" s="183"/>
      <c r="W78" s="183"/>
      <c r="X78" s="183"/>
      <c r="Y78" s="184"/>
      <c r="Z78" s="184"/>
      <c r="AA78" s="184"/>
      <c r="AB78" s="184"/>
      <c r="AC78" s="184"/>
      <c r="AD78" s="184"/>
      <c r="AE78" s="184"/>
      <c r="AF78" s="184"/>
      <c r="AG78" s="184" t="s">
        <v>187</v>
      </c>
      <c r="AH78" s="184">
        <v>0</v>
      </c>
      <c r="AI78" s="184"/>
      <c r="AJ78" s="184"/>
      <c r="AK78" s="184"/>
      <c r="AL78" s="184"/>
      <c r="AM78" s="184"/>
      <c r="AN78" s="184"/>
      <c r="AO78" s="184"/>
      <c r="AP78" s="184"/>
      <c r="AQ78" s="184"/>
      <c r="AR78" s="184"/>
      <c r="AS78" s="184"/>
      <c r="AT78" s="184"/>
      <c r="AU78" s="184"/>
      <c r="AV78" s="184"/>
      <c r="AW78" s="184"/>
      <c r="AX78" s="184"/>
      <c r="AY78" s="184"/>
      <c r="AZ78" s="184"/>
      <c r="BA78" s="184"/>
      <c r="BB78" s="184"/>
      <c r="BC78" s="184"/>
      <c r="BD78" s="184"/>
      <c r="BE78" s="184"/>
      <c r="BF78" s="184"/>
      <c r="BG78" s="184"/>
      <c r="BH78" s="184"/>
    </row>
    <row r="79" spans="1:60" outlineLevel="1" x14ac:dyDescent="0.2">
      <c r="A79" s="175">
        <v>33</v>
      </c>
      <c r="B79" s="176" t="s">
        <v>291</v>
      </c>
      <c r="C79" s="177" t="s">
        <v>292</v>
      </c>
      <c r="D79" s="178" t="s">
        <v>287</v>
      </c>
      <c r="E79" s="179">
        <v>8</v>
      </c>
      <c r="F79" s="180"/>
      <c r="G79" s="181">
        <f>ROUND(E79*F79,2)</f>
        <v>0</v>
      </c>
      <c r="H79" s="180">
        <v>0</v>
      </c>
      <c r="I79" s="181">
        <f>ROUND(E79*H79,2)</f>
        <v>0</v>
      </c>
      <c r="J79" s="180">
        <v>600</v>
      </c>
      <c r="K79" s="181">
        <f>ROUND(E79*J79,2)</f>
        <v>4800</v>
      </c>
      <c r="L79" s="181">
        <v>15</v>
      </c>
      <c r="M79" s="181">
        <f>G79*(1+L79/100)</f>
        <v>0</v>
      </c>
      <c r="N79" s="181">
        <v>0.06</v>
      </c>
      <c r="O79" s="181">
        <f>ROUND(E79*N79,2)</f>
        <v>0.48</v>
      </c>
      <c r="P79" s="181">
        <v>0</v>
      </c>
      <c r="Q79" s="181">
        <f>ROUND(E79*P79,2)</f>
        <v>0</v>
      </c>
      <c r="R79" s="181"/>
      <c r="S79" s="181" t="s">
        <v>183</v>
      </c>
      <c r="T79" s="182" t="s">
        <v>171</v>
      </c>
      <c r="U79" s="183">
        <v>0</v>
      </c>
      <c r="V79" s="183">
        <f>ROUND(E79*U79,2)</f>
        <v>0</v>
      </c>
      <c r="W79" s="183"/>
      <c r="X79" s="183" t="s">
        <v>288</v>
      </c>
      <c r="Y79" s="184"/>
      <c r="Z79" s="184"/>
      <c r="AA79" s="184"/>
      <c r="AB79" s="184"/>
      <c r="AC79" s="184"/>
      <c r="AD79" s="184"/>
      <c r="AE79" s="184"/>
      <c r="AF79" s="184"/>
      <c r="AG79" s="184" t="s">
        <v>289</v>
      </c>
      <c r="AH79" s="184"/>
      <c r="AI79" s="184"/>
      <c r="AJ79" s="184"/>
      <c r="AK79" s="184"/>
      <c r="AL79" s="184"/>
      <c r="AM79" s="184"/>
      <c r="AN79" s="184"/>
      <c r="AO79" s="184"/>
      <c r="AP79" s="184"/>
      <c r="AQ79" s="184"/>
      <c r="AR79" s="184"/>
      <c r="AS79" s="184"/>
      <c r="AT79" s="184"/>
      <c r="AU79" s="184"/>
      <c r="AV79" s="184"/>
      <c r="AW79" s="184"/>
      <c r="AX79" s="184"/>
      <c r="AY79" s="184"/>
      <c r="AZ79" s="184"/>
      <c r="BA79" s="184"/>
      <c r="BB79" s="184"/>
      <c r="BC79" s="184"/>
      <c r="BD79" s="184"/>
      <c r="BE79" s="184"/>
      <c r="BF79" s="184"/>
      <c r="BG79" s="184"/>
      <c r="BH79" s="184"/>
    </row>
    <row r="80" spans="1:60" outlineLevel="1" x14ac:dyDescent="0.2">
      <c r="A80" s="175">
        <v>34</v>
      </c>
      <c r="B80" s="176" t="s">
        <v>293</v>
      </c>
      <c r="C80" s="177" t="s">
        <v>294</v>
      </c>
      <c r="D80" s="178" t="s">
        <v>221</v>
      </c>
      <c r="E80" s="179">
        <v>2</v>
      </c>
      <c r="F80" s="180"/>
      <c r="G80" s="181">
        <f>ROUND(E80*F80,2)</f>
        <v>0</v>
      </c>
      <c r="H80" s="180">
        <v>67.14</v>
      </c>
      <c r="I80" s="181">
        <f>ROUND(E80*H80,2)</f>
        <v>134.28</v>
      </c>
      <c r="J80" s="180">
        <v>1889.86</v>
      </c>
      <c r="K80" s="181">
        <f>ROUND(E80*J80,2)</f>
        <v>3779.72</v>
      </c>
      <c r="L80" s="181">
        <v>15</v>
      </c>
      <c r="M80" s="181">
        <f>G80*(1+L80/100)</f>
        <v>0</v>
      </c>
      <c r="N80" s="181">
        <v>2.0000000000000002E-5</v>
      </c>
      <c r="O80" s="181">
        <f>ROUND(E80*N80,2)</f>
        <v>0</v>
      </c>
      <c r="P80" s="181">
        <v>0</v>
      </c>
      <c r="Q80" s="181">
        <f>ROUND(E80*P80,2)</f>
        <v>0</v>
      </c>
      <c r="R80" s="181" t="s">
        <v>295</v>
      </c>
      <c r="S80" s="181" t="s">
        <v>170</v>
      </c>
      <c r="T80" s="182" t="s">
        <v>171</v>
      </c>
      <c r="U80" s="183">
        <v>4.0199999999999996</v>
      </c>
      <c r="V80" s="183">
        <f>ROUND(E80*U80,2)</f>
        <v>8.0399999999999991</v>
      </c>
      <c r="W80" s="183"/>
      <c r="X80" s="183" t="s">
        <v>184</v>
      </c>
      <c r="Y80" s="184"/>
      <c r="Z80" s="184"/>
      <c r="AA80" s="184"/>
      <c r="AB80" s="184"/>
      <c r="AC80" s="184"/>
      <c r="AD80" s="184"/>
      <c r="AE80" s="184"/>
      <c r="AF80" s="184"/>
      <c r="AG80" s="184" t="s">
        <v>185</v>
      </c>
      <c r="AH80" s="184"/>
      <c r="AI80" s="184"/>
      <c r="AJ80" s="184"/>
      <c r="AK80" s="184"/>
      <c r="AL80" s="184"/>
      <c r="AM80" s="184"/>
      <c r="AN80" s="184"/>
      <c r="AO80" s="184"/>
      <c r="AP80" s="184"/>
      <c r="AQ80" s="184"/>
      <c r="AR80" s="184"/>
      <c r="AS80" s="184"/>
      <c r="AT80" s="184"/>
      <c r="AU80" s="184"/>
      <c r="AV80" s="184"/>
      <c r="AW80" s="184"/>
      <c r="AX80" s="184"/>
      <c r="AY80" s="184"/>
      <c r="AZ80" s="184"/>
      <c r="BA80" s="184"/>
      <c r="BB80" s="184"/>
      <c r="BC80" s="184"/>
      <c r="BD80" s="184"/>
      <c r="BE80" s="184"/>
      <c r="BF80" s="184"/>
      <c r="BG80" s="184"/>
      <c r="BH80" s="184"/>
    </row>
    <row r="81" spans="1:60" ht="33.75" outlineLevel="1" x14ac:dyDescent="0.2">
      <c r="A81" s="175">
        <v>35</v>
      </c>
      <c r="B81" s="176" t="s">
        <v>296</v>
      </c>
      <c r="C81" s="177" t="s">
        <v>297</v>
      </c>
      <c r="D81" s="178" t="s">
        <v>221</v>
      </c>
      <c r="E81" s="179">
        <v>1</v>
      </c>
      <c r="F81" s="180"/>
      <c r="G81" s="181">
        <f>ROUND(E81*F81,2)</f>
        <v>0</v>
      </c>
      <c r="H81" s="180">
        <v>2780</v>
      </c>
      <c r="I81" s="181">
        <f>ROUND(E81*H81,2)</f>
        <v>2780</v>
      </c>
      <c r="J81" s="180">
        <v>0</v>
      </c>
      <c r="K81" s="181">
        <f>ROUND(E81*J81,2)</f>
        <v>0</v>
      </c>
      <c r="L81" s="181">
        <v>15</v>
      </c>
      <c r="M81" s="181">
        <f>G81*(1+L81/100)</f>
        <v>0</v>
      </c>
      <c r="N81" s="181">
        <v>1.6E-2</v>
      </c>
      <c r="O81" s="181">
        <f>ROUND(E81*N81,2)</f>
        <v>0.02</v>
      </c>
      <c r="P81" s="181">
        <v>0</v>
      </c>
      <c r="Q81" s="181">
        <f>ROUND(E81*P81,2)</f>
        <v>0</v>
      </c>
      <c r="R81" s="181" t="s">
        <v>281</v>
      </c>
      <c r="S81" s="181" t="s">
        <v>170</v>
      </c>
      <c r="T81" s="182" t="s">
        <v>170</v>
      </c>
      <c r="U81" s="183">
        <v>0</v>
      </c>
      <c r="V81" s="183">
        <f>ROUND(E81*U81,2)</f>
        <v>0</v>
      </c>
      <c r="W81" s="183"/>
      <c r="X81" s="183" t="s">
        <v>215</v>
      </c>
      <c r="Y81" s="184"/>
      <c r="Z81" s="184"/>
      <c r="AA81" s="184"/>
      <c r="AB81" s="184"/>
      <c r="AC81" s="184"/>
      <c r="AD81" s="184"/>
      <c r="AE81" s="184"/>
      <c r="AF81" s="184"/>
      <c r="AG81" s="184" t="s">
        <v>216</v>
      </c>
      <c r="AH81" s="184"/>
      <c r="AI81" s="184"/>
      <c r="AJ81" s="184"/>
      <c r="AK81" s="184"/>
      <c r="AL81" s="184"/>
      <c r="AM81" s="184"/>
      <c r="AN81" s="184"/>
      <c r="AO81" s="184"/>
      <c r="AP81" s="184"/>
      <c r="AQ81" s="184"/>
      <c r="AR81" s="184"/>
      <c r="AS81" s="184"/>
      <c r="AT81" s="184"/>
      <c r="AU81" s="184"/>
      <c r="AV81" s="184"/>
      <c r="AW81" s="184"/>
      <c r="AX81" s="184"/>
      <c r="AY81" s="184"/>
      <c r="AZ81" s="184"/>
      <c r="BA81" s="184"/>
      <c r="BB81" s="184"/>
      <c r="BC81" s="184"/>
      <c r="BD81" s="184"/>
      <c r="BE81" s="184"/>
      <c r="BF81" s="184"/>
      <c r="BG81" s="184"/>
      <c r="BH81" s="184"/>
    </row>
    <row r="82" spans="1:60" ht="22.5" outlineLevel="1" x14ac:dyDescent="0.2">
      <c r="A82" s="175">
        <v>36</v>
      </c>
      <c r="B82" s="176" t="s">
        <v>298</v>
      </c>
      <c r="C82" s="177" t="s">
        <v>299</v>
      </c>
      <c r="D82" s="178" t="s">
        <v>221</v>
      </c>
      <c r="E82" s="179">
        <v>1</v>
      </c>
      <c r="F82" s="180"/>
      <c r="G82" s="181">
        <f>ROUND(E82*F82,2)</f>
        <v>0</v>
      </c>
      <c r="H82" s="180">
        <v>4980</v>
      </c>
      <c r="I82" s="181">
        <f>ROUND(E82*H82,2)</f>
        <v>4980</v>
      </c>
      <c r="J82" s="180">
        <v>0</v>
      </c>
      <c r="K82" s="181">
        <f>ROUND(E82*J82,2)</f>
        <v>0</v>
      </c>
      <c r="L82" s="181">
        <v>15</v>
      </c>
      <c r="M82" s="181">
        <f>G82*(1+L82/100)</f>
        <v>0</v>
      </c>
      <c r="N82" s="181">
        <v>1.7999999999999999E-2</v>
      </c>
      <c r="O82" s="181">
        <f>ROUND(E82*N82,2)</f>
        <v>0.02</v>
      </c>
      <c r="P82" s="181">
        <v>0</v>
      </c>
      <c r="Q82" s="181">
        <f>ROUND(E82*P82,2)</f>
        <v>0</v>
      </c>
      <c r="R82" s="181" t="s">
        <v>281</v>
      </c>
      <c r="S82" s="181" t="s">
        <v>170</v>
      </c>
      <c r="T82" s="182" t="s">
        <v>170</v>
      </c>
      <c r="U82" s="183">
        <v>0</v>
      </c>
      <c r="V82" s="183">
        <f>ROUND(E82*U82,2)</f>
        <v>0</v>
      </c>
      <c r="W82" s="183"/>
      <c r="X82" s="183" t="s">
        <v>215</v>
      </c>
      <c r="Y82" s="184"/>
      <c r="Z82" s="184"/>
      <c r="AA82" s="184"/>
      <c r="AB82" s="184"/>
      <c r="AC82" s="184"/>
      <c r="AD82" s="184"/>
      <c r="AE82" s="184"/>
      <c r="AF82" s="184"/>
      <c r="AG82" s="184" t="s">
        <v>216</v>
      </c>
      <c r="AH82" s="184"/>
      <c r="AI82" s="184"/>
      <c r="AJ82" s="184"/>
      <c r="AK82" s="184"/>
      <c r="AL82" s="184"/>
      <c r="AM82" s="184"/>
      <c r="AN82" s="184"/>
      <c r="AO82" s="184"/>
      <c r="AP82" s="184"/>
      <c r="AQ82" s="184"/>
      <c r="AR82" s="184"/>
      <c r="AS82" s="184"/>
      <c r="AT82" s="184"/>
      <c r="AU82" s="184"/>
      <c r="AV82" s="184"/>
      <c r="AW82" s="184"/>
      <c r="AX82" s="184"/>
      <c r="AY82" s="184"/>
      <c r="AZ82" s="184"/>
      <c r="BA82" s="184"/>
      <c r="BB82" s="184"/>
      <c r="BC82" s="184"/>
      <c r="BD82" s="184"/>
      <c r="BE82" s="184"/>
      <c r="BF82" s="184"/>
      <c r="BG82" s="184"/>
      <c r="BH82" s="184"/>
    </row>
    <row r="83" spans="1:60" outlineLevel="1" x14ac:dyDescent="0.2">
      <c r="A83" s="175">
        <v>37</v>
      </c>
      <c r="B83" s="176" t="s">
        <v>300</v>
      </c>
      <c r="C83" s="177" t="s">
        <v>301</v>
      </c>
      <c r="D83" s="178" t="s">
        <v>257</v>
      </c>
      <c r="E83" s="179">
        <v>0.96316000000000002</v>
      </c>
      <c r="F83" s="180"/>
      <c r="G83" s="181">
        <f>ROUND(E83*F83,2)</f>
        <v>0</v>
      </c>
      <c r="H83" s="180">
        <v>0</v>
      </c>
      <c r="I83" s="181">
        <f>ROUND(E83*H83,2)</f>
        <v>0</v>
      </c>
      <c r="J83" s="180">
        <v>573</v>
      </c>
      <c r="K83" s="181">
        <f>ROUND(E83*J83,2)</f>
        <v>551.89</v>
      </c>
      <c r="L83" s="181">
        <v>15</v>
      </c>
      <c r="M83" s="181">
        <f>G83*(1+L83/100)</f>
        <v>0</v>
      </c>
      <c r="N83" s="181">
        <v>0</v>
      </c>
      <c r="O83" s="181">
        <f>ROUND(E83*N83,2)</f>
        <v>0</v>
      </c>
      <c r="P83" s="181">
        <v>0</v>
      </c>
      <c r="Q83" s="181">
        <f>ROUND(E83*P83,2)</f>
        <v>0</v>
      </c>
      <c r="R83" s="181"/>
      <c r="S83" s="181" t="s">
        <v>170</v>
      </c>
      <c r="T83" s="182" t="s">
        <v>171</v>
      </c>
      <c r="U83" s="183">
        <v>0</v>
      </c>
      <c r="V83" s="183">
        <f>ROUND(E83*U83,2)</f>
        <v>0</v>
      </c>
      <c r="W83" s="183"/>
      <c r="X83" s="183" t="s">
        <v>258</v>
      </c>
      <c r="Y83" s="184"/>
      <c r="Z83" s="184"/>
      <c r="AA83" s="184"/>
      <c r="AB83" s="184"/>
      <c r="AC83" s="184"/>
      <c r="AD83" s="184"/>
      <c r="AE83" s="184"/>
      <c r="AF83" s="184"/>
      <c r="AG83" s="184" t="s">
        <v>259</v>
      </c>
      <c r="AH83" s="184"/>
      <c r="AI83" s="184"/>
      <c r="AJ83" s="184"/>
      <c r="AK83" s="184"/>
      <c r="AL83" s="184"/>
      <c r="AM83" s="184"/>
      <c r="AN83" s="184"/>
      <c r="AO83" s="184"/>
      <c r="AP83" s="184"/>
      <c r="AQ83" s="184"/>
      <c r="AR83" s="184"/>
      <c r="AS83" s="184"/>
      <c r="AT83" s="184"/>
      <c r="AU83" s="184"/>
      <c r="AV83" s="184"/>
      <c r="AW83" s="184"/>
      <c r="AX83" s="184"/>
      <c r="AY83" s="184"/>
      <c r="AZ83" s="184"/>
      <c r="BA83" s="184"/>
      <c r="BB83" s="184"/>
      <c r="BC83" s="184"/>
      <c r="BD83" s="184"/>
      <c r="BE83" s="184"/>
      <c r="BF83" s="184"/>
      <c r="BG83" s="184"/>
      <c r="BH83" s="184"/>
    </row>
    <row r="84" spans="1:60" x14ac:dyDescent="0.2">
      <c r="A84" s="167" t="s">
        <v>165</v>
      </c>
      <c r="B84" s="168" t="s">
        <v>110</v>
      </c>
      <c r="C84" s="169" t="s">
        <v>111</v>
      </c>
      <c r="D84" s="170"/>
      <c r="E84" s="171"/>
      <c r="F84" s="172"/>
      <c r="G84" s="172">
        <f>SUMIF(AG85:AG92,"&lt;&gt;NOR",G85:G92)</f>
        <v>0</v>
      </c>
      <c r="H84" s="172"/>
      <c r="I84" s="172">
        <f>SUM(I85:I92)</f>
        <v>3553.3</v>
      </c>
      <c r="J84" s="172"/>
      <c r="K84" s="172">
        <f>SUM(K85:K92)</f>
        <v>7404.5599999999995</v>
      </c>
      <c r="L84" s="172"/>
      <c r="M84" s="172">
        <f>SUM(M85:M92)</f>
        <v>0</v>
      </c>
      <c r="N84" s="172"/>
      <c r="O84" s="172">
        <f>SUM(O85:O92)</f>
        <v>0.21000000000000002</v>
      </c>
      <c r="P84" s="172"/>
      <c r="Q84" s="172">
        <f>SUM(Q85:Q92)</f>
        <v>0</v>
      </c>
      <c r="R84" s="172"/>
      <c r="S84" s="172"/>
      <c r="T84" s="173"/>
      <c r="U84" s="174"/>
      <c r="V84" s="174">
        <f>SUM(V85:V92)</f>
        <v>0</v>
      </c>
      <c r="W84" s="174"/>
      <c r="X84" s="174"/>
      <c r="AG84" t="s">
        <v>166</v>
      </c>
    </row>
    <row r="85" spans="1:60" outlineLevel="1" x14ac:dyDescent="0.2">
      <c r="A85" s="175">
        <v>38</v>
      </c>
      <c r="B85" s="176" t="s">
        <v>302</v>
      </c>
      <c r="C85" s="177" t="s">
        <v>303</v>
      </c>
      <c r="D85" s="178" t="s">
        <v>190</v>
      </c>
      <c r="E85" s="179">
        <v>8.23</v>
      </c>
      <c r="F85" s="180"/>
      <c r="G85" s="181">
        <f t="shared" ref="G85:G90" si="0">ROUND(E85*F85,2)</f>
        <v>0</v>
      </c>
      <c r="H85" s="180">
        <v>0</v>
      </c>
      <c r="I85" s="181">
        <f t="shared" ref="I85:I90" si="1">ROUND(E85*H85,2)</f>
        <v>0</v>
      </c>
      <c r="J85" s="180">
        <v>125</v>
      </c>
      <c r="K85" s="181">
        <f t="shared" ref="K85:K90" si="2">ROUND(E85*J85,2)</f>
        <v>1028.75</v>
      </c>
      <c r="L85" s="181">
        <v>15</v>
      </c>
      <c r="M85" s="181">
        <f t="shared" ref="M85:M90" si="3">G85*(1+L85/100)</f>
        <v>0</v>
      </c>
      <c r="N85" s="181">
        <v>0</v>
      </c>
      <c r="O85" s="181">
        <f t="shared" ref="O85:O90" si="4">ROUND(E85*N85,2)</f>
        <v>0</v>
      </c>
      <c r="P85" s="181">
        <v>0</v>
      </c>
      <c r="Q85" s="181">
        <f t="shared" ref="Q85:Q90" si="5">ROUND(E85*P85,2)</f>
        <v>0</v>
      </c>
      <c r="R85" s="181"/>
      <c r="S85" s="181" t="s">
        <v>183</v>
      </c>
      <c r="T85" s="182" t="s">
        <v>171</v>
      </c>
      <c r="U85" s="183">
        <v>0</v>
      </c>
      <c r="V85" s="183">
        <f t="shared" ref="V85:V90" si="6">ROUND(E85*U85,2)</f>
        <v>0</v>
      </c>
      <c r="W85" s="183"/>
      <c r="X85" s="183" t="s">
        <v>184</v>
      </c>
      <c r="Y85" s="184"/>
      <c r="Z85" s="184"/>
      <c r="AA85" s="184"/>
      <c r="AB85" s="184"/>
      <c r="AC85" s="184"/>
      <c r="AD85" s="184"/>
      <c r="AE85" s="184"/>
      <c r="AF85" s="184"/>
      <c r="AG85" s="184" t="s">
        <v>185</v>
      </c>
      <c r="AH85" s="184"/>
      <c r="AI85" s="184"/>
      <c r="AJ85" s="184"/>
      <c r="AK85" s="184"/>
      <c r="AL85" s="184"/>
      <c r="AM85" s="184"/>
      <c r="AN85" s="184"/>
      <c r="AO85" s="184"/>
      <c r="AP85" s="184"/>
      <c r="AQ85" s="184"/>
      <c r="AR85" s="184"/>
      <c r="AS85" s="184"/>
      <c r="AT85" s="184"/>
      <c r="AU85" s="184"/>
      <c r="AV85" s="184"/>
      <c r="AW85" s="184"/>
      <c r="AX85" s="184"/>
      <c r="AY85" s="184"/>
      <c r="AZ85" s="184"/>
      <c r="BA85" s="184"/>
      <c r="BB85" s="184"/>
      <c r="BC85" s="184"/>
      <c r="BD85" s="184"/>
      <c r="BE85" s="184"/>
      <c r="BF85" s="184"/>
      <c r="BG85" s="184"/>
      <c r="BH85" s="184"/>
    </row>
    <row r="86" spans="1:60" outlineLevel="1" x14ac:dyDescent="0.2">
      <c r="A86" s="175">
        <v>39</v>
      </c>
      <c r="B86" s="176" t="s">
        <v>304</v>
      </c>
      <c r="C86" s="177" t="s">
        <v>305</v>
      </c>
      <c r="D86" s="178" t="s">
        <v>190</v>
      </c>
      <c r="E86" s="179">
        <v>8.23</v>
      </c>
      <c r="F86" s="180"/>
      <c r="G86" s="181">
        <f t="shared" si="0"/>
        <v>0</v>
      </c>
      <c r="H86" s="180">
        <v>0</v>
      </c>
      <c r="I86" s="181">
        <f t="shared" si="1"/>
        <v>0</v>
      </c>
      <c r="J86" s="180">
        <v>123</v>
      </c>
      <c r="K86" s="181">
        <f t="shared" si="2"/>
        <v>1012.29</v>
      </c>
      <c r="L86" s="181">
        <v>15</v>
      </c>
      <c r="M86" s="181">
        <f t="shared" si="3"/>
        <v>0</v>
      </c>
      <c r="N86" s="181">
        <v>0</v>
      </c>
      <c r="O86" s="181">
        <f t="shared" si="4"/>
        <v>0</v>
      </c>
      <c r="P86" s="181">
        <v>0</v>
      </c>
      <c r="Q86" s="181">
        <f t="shared" si="5"/>
        <v>0</v>
      </c>
      <c r="R86" s="181"/>
      <c r="S86" s="181" t="s">
        <v>183</v>
      </c>
      <c r="T86" s="182" t="s">
        <v>171</v>
      </c>
      <c r="U86" s="183">
        <v>0</v>
      </c>
      <c r="V86" s="183">
        <f t="shared" si="6"/>
        <v>0</v>
      </c>
      <c r="W86" s="183"/>
      <c r="X86" s="183" t="s">
        <v>184</v>
      </c>
      <c r="Y86" s="184"/>
      <c r="Z86" s="184"/>
      <c r="AA86" s="184"/>
      <c r="AB86" s="184"/>
      <c r="AC86" s="184"/>
      <c r="AD86" s="184"/>
      <c r="AE86" s="184"/>
      <c r="AF86" s="184"/>
      <c r="AG86" s="184" t="s">
        <v>185</v>
      </c>
      <c r="AH86" s="184"/>
      <c r="AI86" s="184"/>
      <c r="AJ86" s="184"/>
      <c r="AK86" s="184"/>
      <c r="AL86" s="184"/>
      <c r="AM86" s="184"/>
      <c r="AN86" s="184"/>
      <c r="AO86" s="184"/>
      <c r="AP86" s="184"/>
      <c r="AQ86" s="184"/>
      <c r="AR86" s="184"/>
      <c r="AS86" s="184"/>
      <c r="AT86" s="184"/>
      <c r="AU86" s="184"/>
      <c r="AV86" s="184"/>
      <c r="AW86" s="184"/>
      <c r="AX86" s="184"/>
      <c r="AY86" s="184"/>
      <c r="AZ86" s="184"/>
      <c r="BA86" s="184"/>
      <c r="BB86" s="184"/>
      <c r="BC86" s="184"/>
      <c r="BD86" s="184"/>
      <c r="BE86" s="184"/>
      <c r="BF86" s="184"/>
      <c r="BG86" s="184"/>
      <c r="BH86" s="184"/>
    </row>
    <row r="87" spans="1:60" outlineLevel="1" x14ac:dyDescent="0.2">
      <c r="A87" s="175">
        <v>40</v>
      </c>
      <c r="B87" s="176" t="s">
        <v>306</v>
      </c>
      <c r="C87" s="177" t="s">
        <v>307</v>
      </c>
      <c r="D87" s="178" t="s">
        <v>190</v>
      </c>
      <c r="E87" s="179">
        <v>8.23</v>
      </c>
      <c r="F87" s="180"/>
      <c r="G87" s="181">
        <f t="shared" si="0"/>
        <v>0</v>
      </c>
      <c r="H87" s="180">
        <v>0</v>
      </c>
      <c r="I87" s="181">
        <f t="shared" si="1"/>
        <v>0</v>
      </c>
      <c r="J87" s="180">
        <v>6.8</v>
      </c>
      <c r="K87" s="181">
        <f t="shared" si="2"/>
        <v>55.96</v>
      </c>
      <c r="L87" s="181">
        <v>15</v>
      </c>
      <c r="M87" s="181">
        <f t="shared" si="3"/>
        <v>0</v>
      </c>
      <c r="N87" s="181">
        <v>0</v>
      </c>
      <c r="O87" s="181">
        <f t="shared" si="4"/>
        <v>0</v>
      </c>
      <c r="P87" s="181">
        <v>0</v>
      </c>
      <c r="Q87" s="181">
        <f t="shared" si="5"/>
        <v>0</v>
      </c>
      <c r="R87" s="181"/>
      <c r="S87" s="181" t="s">
        <v>183</v>
      </c>
      <c r="T87" s="182" t="s">
        <v>171</v>
      </c>
      <c r="U87" s="183">
        <v>0</v>
      </c>
      <c r="V87" s="183">
        <f t="shared" si="6"/>
        <v>0</v>
      </c>
      <c r="W87" s="183"/>
      <c r="X87" s="183" t="s">
        <v>184</v>
      </c>
      <c r="Y87" s="184"/>
      <c r="Z87" s="184"/>
      <c r="AA87" s="184"/>
      <c r="AB87" s="184"/>
      <c r="AC87" s="184"/>
      <c r="AD87" s="184"/>
      <c r="AE87" s="184"/>
      <c r="AF87" s="184"/>
      <c r="AG87" s="184" t="s">
        <v>185</v>
      </c>
      <c r="AH87" s="184"/>
      <c r="AI87" s="184"/>
      <c r="AJ87" s="184"/>
      <c r="AK87" s="184"/>
      <c r="AL87" s="184"/>
      <c r="AM87" s="184"/>
      <c r="AN87" s="184"/>
      <c r="AO87" s="184"/>
      <c r="AP87" s="184"/>
      <c r="AQ87" s="184"/>
      <c r="AR87" s="184"/>
      <c r="AS87" s="184"/>
      <c r="AT87" s="184"/>
      <c r="AU87" s="184"/>
      <c r="AV87" s="184"/>
      <c r="AW87" s="184"/>
      <c r="AX87" s="184"/>
      <c r="AY87" s="184"/>
      <c r="AZ87" s="184"/>
      <c r="BA87" s="184"/>
      <c r="BB87" s="184"/>
      <c r="BC87" s="184"/>
      <c r="BD87" s="184"/>
      <c r="BE87" s="184"/>
      <c r="BF87" s="184"/>
      <c r="BG87" s="184"/>
      <c r="BH87" s="184"/>
    </row>
    <row r="88" spans="1:60" outlineLevel="1" x14ac:dyDescent="0.2">
      <c r="A88" s="175">
        <v>41</v>
      </c>
      <c r="B88" s="176" t="s">
        <v>308</v>
      </c>
      <c r="C88" s="177" t="s">
        <v>309</v>
      </c>
      <c r="D88" s="178" t="s">
        <v>190</v>
      </c>
      <c r="E88" s="179">
        <v>8.23</v>
      </c>
      <c r="F88" s="180"/>
      <c r="G88" s="181">
        <f t="shared" si="0"/>
        <v>0</v>
      </c>
      <c r="H88" s="180">
        <v>0</v>
      </c>
      <c r="I88" s="181">
        <f t="shared" si="1"/>
        <v>0</v>
      </c>
      <c r="J88" s="180">
        <v>48.5</v>
      </c>
      <c r="K88" s="181">
        <f t="shared" si="2"/>
        <v>399.16</v>
      </c>
      <c r="L88" s="181">
        <v>15</v>
      </c>
      <c r="M88" s="181">
        <f t="shared" si="3"/>
        <v>0</v>
      </c>
      <c r="N88" s="181">
        <v>2.1000000000000001E-4</v>
      </c>
      <c r="O88" s="181">
        <f t="shared" si="4"/>
        <v>0</v>
      </c>
      <c r="P88" s="181">
        <v>0</v>
      </c>
      <c r="Q88" s="181">
        <f t="shared" si="5"/>
        <v>0</v>
      </c>
      <c r="R88" s="181"/>
      <c r="S88" s="181" t="s">
        <v>183</v>
      </c>
      <c r="T88" s="182" t="s">
        <v>171</v>
      </c>
      <c r="U88" s="183">
        <v>0</v>
      </c>
      <c r="V88" s="183">
        <f t="shared" si="6"/>
        <v>0</v>
      </c>
      <c r="W88" s="183"/>
      <c r="X88" s="183" t="s">
        <v>184</v>
      </c>
      <c r="Y88" s="184"/>
      <c r="Z88" s="184"/>
      <c r="AA88" s="184"/>
      <c r="AB88" s="184"/>
      <c r="AC88" s="184"/>
      <c r="AD88" s="184"/>
      <c r="AE88" s="184"/>
      <c r="AF88" s="184"/>
      <c r="AG88" s="184" t="s">
        <v>185</v>
      </c>
      <c r="AH88" s="184"/>
      <c r="AI88" s="184"/>
      <c r="AJ88" s="184"/>
      <c r="AK88" s="184"/>
      <c r="AL88" s="184"/>
      <c r="AM88" s="184"/>
      <c r="AN88" s="184"/>
      <c r="AO88" s="184"/>
      <c r="AP88" s="184"/>
      <c r="AQ88" s="184"/>
      <c r="AR88" s="184"/>
      <c r="AS88" s="184"/>
      <c r="AT88" s="184"/>
      <c r="AU88" s="184"/>
      <c r="AV88" s="184"/>
      <c r="AW88" s="184"/>
      <c r="AX88" s="184"/>
      <c r="AY88" s="184"/>
      <c r="AZ88" s="184"/>
      <c r="BA88" s="184"/>
      <c r="BB88" s="184"/>
      <c r="BC88" s="184"/>
      <c r="BD88" s="184"/>
      <c r="BE88" s="184"/>
      <c r="BF88" s="184"/>
      <c r="BG88" s="184"/>
      <c r="BH88" s="184"/>
    </row>
    <row r="89" spans="1:60" outlineLevel="1" x14ac:dyDescent="0.2">
      <c r="A89" s="175">
        <v>42</v>
      </c>
      <c r="B89" s="176" t="s">
        <v>310</v>
      </c>
      <c r="C89" s="177" t="s">
        <v>311</v>
      </c>
      <c r="D89" s="178" t="s">
        <v>190</v>
      </c>
      <c r="E89" s="179">
        <v>8.23</v>
      </c>
      <c r="F89" s="180"/>
      <c r="G89" s="181">
        <f t="shared" si="0"/>
        <v>0</v>
      </c>
      <c r="H89" s="180">
        <v>0</v>
      </c>
      <c r="I89" s="181">
        <f t="shared" si="1"/>
        <v>0</v>
      </c>
      <c r="J89" s="180">
        <v>586</v>
      </c>
      <c r="K89" s="181">
        <f t="shared" si="2"/>
        <v>4822.78</v>
      </c>
      <c r="L89" s="181">
        <v>15</v>
      </c>
      <c r="M89" s="181">
        <f t="shared" si="3"/>
        <v>0</v>
      </c>
      <c r="N89" s="181">
        <v>5.0400000000000002E-3</v>
      </c>
      <c r="O89" s="181">
        <f t="shared" si="4"/>
        <v>0.04</v>
      </c>
      <c r="P89" s="181">
        <v>0</v>
      </c>
      <c r="Q89" s="181">
        <f t="shared" si="5"/>
        <v>0</v>
      </c>
      <c r="R89" s="181"/>
      <c r="S89" s="181" t="s">
        <v>183</v>
      </c>
      <c r="T89" s="182" t="s">
        <v>171</v>
      </c>
      <c r="U89" s="183">
        <v>0</v>
      </c>
      <c r="V89" s="183">
        <f t="shared" si="6"/>
        <v>0</v>
      </c>
      <c r="W89" s="183"/>
      <c r="X89" s="183" t="s">
        <v>184</v>
      </c>
      <c r="Y89" s="184"/>
      <c r="Z89" s="184"/>
      <c r="AA89" s="184"/>
      <c r="AB89" s="184"/>
      <c r="AC89" s="184"/>
      <c r="AD89" s="184"/>
      <c r="AE89" s="184"/>
      <c r="AF89" s="184"/>
      <c r="AG89" s="184" t="s">
        <v>185</v>
      </c>
      <c r="AH89" s="184"/>
      <c r="AI89" s="184"/>
      <c r="AJ89" s="184"/>
      <c r="AK89" s="184"/>
      <c r="AL89" s="184"/>
      <c r="AM89" s="184"/>
      <c r="AN89" s="184"/>
      <c r="AO89" s="184"/>
      <c r="AP89" s="184"/>
      <c r="AQ89" s="184"/>
      <c r="AR89" s="184"/>
      <c r="AS89" s="184"/>
      <c r="AT89" s="184"/>
      <c r="AU89" s="184"/>
      <c r="AV89" s="184"/>
      <c r="AW89" s="184"/>
      <c r="AX89" s="184"/>
      <c r="AY89" s="184"/>
      <c r="AZ89" s="184"/>
      <c r="BA89" s="184"/>
      <c r="BB89" s="184"/>
      <c r="BC89" s="184"/>
      <c r="BD89" s="184"/>
      <c r="BE89" s="184"/>
      <c r="BF89" s="184"/>
      <c r="BG89" s="184"/>
      <c r="BH89" s="184"/>
    </row>
    <row r="90" spans="1:60" outlineLevel="1" x14ac:dyDescent="0.2">
      <c r="A90" s="185">
        <v>43</v>
      </c>
      <c r="B90" s="186" t="s">
        <v>312</v>
      </c>
      <c r="C90" s="187" t="s">
        <v>313</v>
      </c>
      <c r="D90" s="188" t="s">
        <v>190</v>
      </c>
      <c r="E90" s="189">
        <v>9.0530000000000008</v>
      </c>
      <c r="F90" s="190"/>
      <c r="G90" s="191">
        <f t="shared" si="0"/>
        <v>0</v>
      </c>
      <c r="H90" s="190">
        <v>392.5</v>
      </c>
      <c r="I90" s="191">
        <f t="shared" si="1"/>
        <v>3553.3</v>
      </c>
      <c r="J90" s="190">
        <v>0</v>
      </c>
      <c r="K90" s="191">
        <f t="shared" si="2"/>
        <v>0</v>
      </c>
      <c r="L90" s="191">
        <v>15</v>
      </c>
      <c r="M90" s="191">
        <f t="shared" si="3"/>
        <v>0</v>
      </c>
      <c r="N90" s="191">
        <v>1.9199999999999998E-2</v>
      </c>
      <c r="O90" s="191">
        <f t="shared" si="4"/>
        <v>0.17</v>
      </c>
      <c r="P90" s="191">
        <v>0</v>
      </c>
      <c r="Q90" s="191">
        <f t="shared" si="5"/>
        <v>0</v>
      </c>
      <c r="R90" s="191"/>
      <c r="S90" s="191" t="s">
        <v>183</v>
      </c>
      <c r="T90" s="202" t="s">
        <v>171</v>
      </c>
      <c r="U90" s="183">
        <v>0</v>
      </c>
      <c r="V90" s="183">
        <f t="shared" si="6"/>
        <v>0</v>
      </c>
      <c r="W90" s="183"/>
      <c r="X90" s="183" t="s">
        <v>215</v>
      </c>
      <c r="Y90" s="184"/>
      <c r="Z90" s="184"/>
      <c r="AA90" s="184"/>
      <c r="AB90" s="184"/>
      <c r="AC90" s="184"/>
      <c r="AD90" s="184"/>
      <c r="AE90" s="184"/>
      <c r="AF90" s="184"/>
      <c r="AG90" s="184" t="s">
        <v>216</v>
      </c>
      <c r="AH90" s="184"/>
      <c r="AI90" s="184"/>
      <c r="AJ90" s="184"/>
      <c r="AK90" s="184"/>
      <c r="AL90" s="184"/>
      <c r="AM90" s="184"/>
      <c r="AN90" s="184"/>
      <c r="AO90" s="184"/>
      <c r="AP90" s="184"/>
      <c r="AQ90" s="184"/>
      <c r="AR90" s="184"/>
      <c r="AS90" s="184"/>
      <c r="AT90" s="184"/>
      <c r="AU90" s="184"/>
      <c r="AV90" s="184"/>
      <c r="AW90" s="184"/>
      <c r="AX90" s="184"/>
      <c r="AY90" s="184"/>
      <c r="AZ90" s="184"/>
      <c r="BA90" s="184"/>
      <c r="BB90" s="184"/>
      <c r="BC90" s="184"/>
      <c r="BD90" s="184"/>
      <c r="BE90" s="184"/>
      <c r="BF90" s="184"/>
      <c r="BG90" s="184"/>
      <c r="BH90" s="184"/>
    </row>
    <row r="91" spans="1:60" outlineLevel="1" x14ac:dyDescent="0.2">
      <c r="A91" s="192"/>
      <c r="B91" s="193"/>
      <c r="C91" s="203" t="s">
        <v>314</v>
      </c>
      <c r="D91" s="204"/>
      <c r="E91" s="205">
        <v>9.0500000000000007</v>
      </c>
      <c r="F91" s="183"/>
      <c r="G91" s="183"/>
      <c r="H91" s="183"/>
      <c r="I91" s="183"/>
      <c r="J91" s="183"/>
      <c r="K91" s="183"/>
      <c r="L91" s="183"/>
      <c r="M91" s="183"/>
      <c r="N91" s="183"/>
      <c r="O91" s="183"/>
      <c r="P91" s="183"/>
      <c r="Q91" s="183"/>
      <c r="R91" s="183"/>
      <c r="S91" s="183"/>
      <c r="T91" s="183"/>
      <c r="U91" s="183"/>
      <c r="V91" s="183"/>
      <c r="W91" s="183"/>
      <c r="X91" s="183"/>
      <c r="Y91" s="184"/>
      <c r="Z91" s="184"/>
      <c r="AA91" s="184"/>
      <c r="AB91" s="184"/>
      <c r="AC91" s="184"/>
      <c r="AD91" s="184"/>
      <c r="AE91" s="184"/>
      <c r="AF91" s="184"/>
      <c r="AG91" s="184" t="s">
        <v>187</v>
      </c>
      <c r="AH91" s="184">
        <v>0</v>
      </c>
      <c r="AI91" s="184"/>
      <c r="AJ91" s="184"/>
      <c r="AK91" s="184"/>
      <c r="AL91" s="184"/>
      <c r="AM91" s="184"/>
      <c r="AN91" s="184"/>
      <c r="AO91" s="184"/>
      <c r="AP91" s="184"/>
      <c r="AQ91" s="184"/>
      <c r="AR91" s="184"/>
      <c r="AS91" s="184"/>
      <c r="AT91" s="184"/>
      <c r="AU91" s="184"/>
      <c r="AV91" s="184"/>
      <c r="AW91" s="184"/>
      <c r="AX91" s="184"/>
      <c r="AY91" s="184"/>
      <c r="AZ91" s="184"/>
      <c r="BA91" s="184"/>
      <c r="BB91" s="184"/>
      <c r="BC91" s="184"/>
      <c r="BD91" s="184"/>
      <c r="BE91" s="184"/>
      <c r="BF91" s="184"/>
      <c r="BG91" s="184"/>
      <c r="BH91" s="184"/>
    </row>
    <row r="92" spans="1:60" outlineLevel="1" x14ac:dyDescent="0.2">
      <c r="A92" s="175">
        <v>44</v>
      </c>
      <c r="B92" s="176" t="s">
        <v>315</v>
      </c>
      <c r="C92" s="177" t="s">
        <v>316</v>
      </c>
      <c r="D92" s="178" t="s">
        <v>257</v>
      </c>
      <c r="E92" s="179">
        <v>0.21703</v>
      </c>
      <c r="F92" s="180"/>
      <c r="G92" s="181">
        <f>ROUND(E92*F92,2)</f>
        <v>0</v>
      </c>
      <c r="H92" s="180">
        <v>0</v>
      </c>
      <c r="I92" s="181">
        <f>ROUND(E92*H92,2)</f>
        <v>0</v>
      </c>
      <c r="J92" s="180">
        <v>394.5</v>
      </c>
      <c r="K92" s="181">
        <f>ROUND(E92*J92,2)</f>
        <v>85.62</v>
      </c>
      <c r="L92" s="181">
        <v>15</v>
      </c>
      <c r="M92" s="181">
        <f>G92*(1+L92/100)</f>
        <v>0</v>
      </c>
      <c r="N92" s="181">
        <v>0</v>
      </c>
      <c r="O92" s="181">
        <f>ROUND(E92*N92,2)</f>
        <v>0</v>
      </c>
      <c r="P92" s="181">
        <v>0</v>
      </c>
      <c r="Q92" s="181">
        <f>ROUND(E92*P92,2)</f>
        <v>0</v>
      </c>
      <c r="R92" s="181"/>
      <c r="S92" s="181" t="s">
        <v>170</v>
      </c>
      <c r="T92" s="182" t="s">
        <v>171</v>
      </c>
      <c r="U92" s="183">
        <v>0</v>
      </c>
      <c r="V92" s="183">
        <f>ROUND(E92*U92,2)</f>
        <v>0</v>
      </c>
      <c r="W92" s="183"/>
      <c r="X92" s="183" t="s">
        <v>258</v>
      </c>
      <c r="Y92" s="184"/>
      <c r="Z92" s="184"/>
      <c r="AA92" s="184"/>
      <c r="AB92" s="184"/>
      <c r="AC92" s="184"/>
      <c r="AD92" s="184"/>
      <c r="AE92" s="184"/>
      <c r="AF92" s="184"/>
      <c r="AG92" s="184" t="s">
        <v>259</v>
      </c>
      <c r="AH92" s="184"/>
      <c r="AI92" s="184"/>
      <c r="AJ92" s="184"/>
      <c r="AK92" s="184"/>
      <c r="AL92" s="184"/>
      <c r="AM92" s="184"/>
      <c r="AN92" s="184"/>
      <c r="AO92" s="184"/>
      <c r="AP92" s="184"/>
      <c r="AQ92" s="184"/>
      <c r="AR92" s="184"/>
      <c r="AS92" s="184"/>
      <c r="AT92" s="184"/>
      <c r="AU92" s="184"/>
      <c r="AV92" s="184"/>
      <c r="AW92" s="184"/>
      <c r="AX92" s="184"/>
      <c r="AY92" s="184"/>
      <c r="AZ92" s="184"/>
      <c r="BA92" s="184"/>
      <c r="BB92" s="184"/>
      <c r="BC92" s="184"/>
      <c r="BD92" s="184"/>
      <c r="BE92" s="184"/>
      <c r="BF92" s="184"/>
      <c r="BG92" s="184"/>
      <c r="BH92" s="184"/>
    </row>
    <row r="93" spans="1:60" x14ac:dyDescent="0.2">
      <c r="A93" s="167" t="s">
        <v>165</v>
      </c>
      <c r="B93" s="168" t="s">
        <v>112</v>
      </c>
      <c r="C93" s="169" t="s">
        <v>113</v>
      </c>
      <c r="D93" s="170"/>
      <c r="E93" s="171"/>
      <c r="F93" s="172"/>
      <c r="G93" s="172">
        <f>SUMIF(AG94:AG108,"&lt;&gt;NOR",G94:G108)</f>
        <v>0</v>
      </c>
      <c r="H93" s="172"/>
      <c r="I93" s="172">
        <f>SUM(I94:I108)</f>
        <v>4158.45</v>
      </c>
      <c r="J93" s="172"/>
      <c r="K93" s="172">
        <f>SUM(K94:K108)</f>
        <v>71921.790000000008</v>
      </c>
      <c r="L93" s="172"/>
      <c r="M93" s="172">
        <f>SUM(M94:M108)</f>
        <v>0</v>
      </c>
      <c r="N93" s="172"/>
      <c r="O93" s="172">
        <f>SUM(O94:O108)</f>
        <v>0.06</v>
      </c>
      <c r="P93" s="172"/>
      <c r="Q93" s="172">
        <f>SUM(Q94:Q108)</f>
        <v>0.69</v>
      </c>
      <c r="R93" s="172"/>
      <c r="S93" s="172"/>
      <c r="T93" s="173"/>
      <c r="U93" s="174"/>
      <c r="V93" s="174">
        <f>SUM(V94:V108)</f>
        <v>0</v>
      </c>
      <c r="W93" s="174"/>
      <c r="X93" s="174"/>
      <c r="AG93" t="s">
        <v>166</v>
      </c>
    </row>
    <row r="94" spans="1:60" outlineLevel="1" x14ac:dyDescent="0.2">
      <c r="A94" s="185">
        <v>45</v>
      </c>
      <c r="B94" s="186" t="s">
        <v>317</v>
      </c>
      <c r="C94" s="187" t="s">
        <v>318</v>
      </c>
      <c r="D94" s="188" t="s">
        <v>190</v>
      </c>
      <c r="E94" s="189">
        <v>27.79</v>
      </c>
      <c r="F94" s="190"/>
      <c r="G94" s="191">
        <f>ROUND(E94*F94,2)</f>
        <v>0</v>
      </c>
      <c r="H94" s="190">
        <v>0</v>
      </c>
      <c r="I94" s="191">
        <f>ROUND(E94*H94,2)</f>
        <v>0</v>
      </c>
      <c r="J94" s="190">
        <v>76.099999999999994</v>
      </c>
      <c r="K94" s="191">
        <f>ROUND(E94*J94,2)</f>
        <v>2114.8200000000002</v>
      </c>
      <c r="L94" s="191">
        <v>15</v>
      </c>
      <c r="M94" s="191">
        <f>G94*(1+L94/100)</f>
        <v>0</v>
      </c>
      <c r="N94" s="191">
        <v>0</v>
      </c>
      <c r="O94" s="191">
        <f>ROUND(E94*N94,2)</f>
        <v>0</v>
      </c>
      <c r="P94" s="191">
        <v>2.5000000000000001E-2</v>
      </c>
      <c r="Q94" s="191">
        <f>ROUND(E94*P94,2)</f>
        <v>0.69</v>
      </c>
      <c r="R94" s="191"/>
      <c r="S94" s="191" t="s">
        <v>170</v>
      </c>
      <c r="T94" s="202" t="s">
        <v>171</v>
      </c>
      <c r="U94" s="183">
        <v>0</v>
      </c>
      <c r="V94" s="183">
        <f>ROUND(E94*U94,2)</f>
        <v>0</v>
      </c>
      <c r="W94" s="183"/>
      <c r="X94" s="183" t="s">
        <v>184</v>
      </c>
      <c r="Y94" s="184"/>
      <c r="Z94" s="184"/>
      <c r="AA94" s="184"/>
      <c r="AB94" s="184"/>
      <c r="AC94" s="184"/>
      <c r="AD94" s="184"/>
      <c r="AE94" s="184"/>
      <c r="AF94" s="184"/>
      <c r="AG94" s="184" t="s">
        <v>185</v>
      </c>
      <c r="AH94" s="184"/>
      <c r="AI94" s="184"/>
      <c r="AJ94" s="184"/>
      <c r="AK94" s="184"/>
      <c r="AL94" s="184"/>
      <c r="AM94" s="184"/>
      <c r="AN94" s="184"/>
      <c r="AO94" s="184"/>
      <c r="AP94" s="184"/>
      <c r="AQ94" s="184"/>
      <c r="AR94" s="184"/>
      <c r="AS94" s="184"/>
      <c r="AT94" s="184"/>
      <c r="AU94" s="184"/>
      <c r="AV94" s="184"/>
      <c r="AW94" s="184"/>
      <c r="AX94" s="184"/>
      <c r="AY94" s="184"/>
      <c r="AZ94" s="184"/>
      <c r="BA94" s="184"/>
      <c r="BB94" s="184"/>
      <c r="BC94" s="184"/>
      <c r="BD94" s="184"/>
      <c r="BE94" s="184"/>
      <c r="BF94" s="184"/>
      <c r="BG94" s="184"/>
      <c r="BH94" s="184"/>
    </row>
    <row r="95" spans="1:60" outlineLevel="1" x14ac:dyDescent="0.2">
      <c r="A95" s="192"/>
      <c r="B95" s="193"/>
      <c r="C95" s="203" t="s">
        <v>319</v>
      </c>
      <c r="D95" s="204"/>
      <c r="E95" s="205">
        <v>27.79</v>
      </c>
      <c r="F95" s="183"/>
      <c r="G95" s="183"/>
      <c r="H95" s="183"/>
      <c r="I95" s="183"/>
      <c r="J95" s="183"/>
      <c r="K95" s="183"/>
      <c r="L95" s="183"/>
      <c r="M95" s="183"/>
      <c r="N95" s="183"/>
      <c r="O95" s="183"/>
      <c r="P95" s="183"/>
      <c r="Q95" s="183"/>
      <c r="R95" s="183"/>
      <c r="S95" s="183"/>
      <c r="T95" s="183"/>
      <c r="U95" s="183"/>
      <c r="V95" s="183"/>
      <c r="W95" s="183"/>
      <c r="X95" s="183"/>
      <c r="Y95" s="184"/>
      <c r="Z95" s="184"/>
      <c r="AA95" s="184"/>
      <c r="AB95" s="184"/>
      <c r="AC95" s="184"/>
      <c r="AD95" s="184"/>
      <c r="AE95" s="184"/>
      <c r="AF95" s="184"/>
      <c r="AG95" s="184" t="s">
        <v>187</v>
      </c>
      <c r="AH95" s="184">
        <v>0</v>
      </c>
      <c r="AI95" s="184"/>
      <c r="AJ95" s="184"/>
      <c r="AK95" s="184"/>
      <c r="AL95" s="184"/>
      <c r="AM95" s="184"/>
      <c r="AN95" s="184"/>
      <c r="AO95" s="184"/>
      <c r="AP95" s="184"/>
      <c r="AQ95" s="184"/>
      <c r="AR95" s="184"/>
      <c r="AS95" s="184"/>
      <c r="AT95" s="184"/>
      <c r="AU95" s="184"/>
      <c r="AV95" s="184"/>
      <c r="AW95" s="184"/>
      <c r="AX95" s="184"/>
      <c r="AY95" s="184"/>
      <c r="AZ95" s="184"/>
      <c r="BA95" s="184"/>
      <c r="BB95" s="184"/>
      <c r="BC95" s="184"/>
      <c r="BD95" s="184"/>
      <c r="BE95" s="184"/>
      <c r="BF95" s="184"/>
      <c r="BG95" s="184"/>
      <c r="BH95" s="184"/>
    </row>
    <row r="96" spans="1:60" outlineLevel="1" x14ac:dyDescent="0.2">
      <c r="A96" s="185">
        <v>46</v>
      </c>
      <c r="B96" s="186" t="s">
        <v>320</v>
      </c>
      <c r="C96" s="187" t="s">
        <v>321</v>
      </c>
      <c r="D96" s="188" t="s">
        <v>280</v>
      </c>
      <c r="E96" s="189">
        <v>61.47</v>
      </c>
      <c r="F96" s="190"/>
      <c r="G96" s="191">
        <f>ROUND(E96*F96,2)</f>
        <v>0</v>
      </c>
      <c r="H96" s="190">
        <v>0</v>
      </c>
      <c r="I96" s="191">
        <f>ROUND(E96*H96,2)</f>
        <v>0</v>
      </c>
      <c r="J96" s="190">
        <v>88.6</v>
      </c>
      <c r="K96" s="191">
        <f>ROUND(E96*J96,2)</f>
        <v>5446.24</v>
      </c>
      <c r="L96" s="191">
        <v>15</v>
      </c>
      <c r="M96" s="191">
        <f>G96*(1+L96/100)</f>
        <v>0</v>
      </c>
      <c r="N96" s="191">
        <v>0</v>
      </c>
      <c r="O96" s="191">
        <f>ROUND(E96*N96,2)</f>
        <v>0</v>
      </c>
      <c r="P96" s="191">
        <v>0</v>
      </c>
      <c r="Q96" s="191">
        <f>ROUND(E96*P96,2)</f>
        <v>0</v>
      </c>
      <c r="R96" s="191"/>
      <c r="S96" s="191" t="s">
        <v>170</v>
      </c>
      <c r="T96" s="202" t="s">
        <v>171</v>
      </c>
      <c r="U96" s="183">
        <v>0</v>
      </c>
      <c r="V96" s="183">
        <f>ROUND(E96*U96,2)</f>
        <v>0</v>
      </c>
      <c r="W96" s="183"/>
      <c r="X96" s="183" t="s">
        <v>184</v>
      </c>
      <c r="Y96" s="184"/>
      <c r="Z96" s="184"/>
      <c r="AA96" s="184"/>
      <c r="AB96" s="184"/>
      <c r="AC96" s="184"/>
      <c r="AD96" s="184"/>
      <c r="AE96" s="184"/>
      <c r="AF96" s="184"/>
      <c r="AG96" s="184" t="s">
        <v>185</v>
      </c>
      <c r="AH96" s="184"/>
      <c r="AI96" s="184"/>
      <c r="AJ96" s="184"/>
      <c r="AK96" s="184"/>
      <c r="AL96" s="184"/>
      <c r="AM96" s="184"/>
      <c r="AN96" s="184"/>
      <c r="AO96" s="184"/>
      <c r="AP96" s="184"/>
      <c r="AQ96" s="184"/>
      <c r="AR96" s="184"/>
      <c r="AS96" s="184"/>
      <c r="AT96" s="184"/>
      <c r="AU96" s="184"/>
      <c r="AV96" s="184"/>
      <c r="AW96" s="184"/>
      <c r="AX96" s="184"/>
      <c r="AY96" s="184"/>
      <c r="AZ96" s="184"/>
      <c r="BA96" s="184"/>
      <c r="BB96" s="184"/>
      <c r="BC96" s="184"/>
      <c r="BD96" s="184"/>
      <c r="BE96" s="184"/>
      <c r="BF96" s="184"/>
      <c r="BG96" s="184"/>
      <c r="BH96" s="184"/>
    </row>
    <row r="97" spans="1:60" ht="12.75" customHeight="1" outlineLevel="1" x14ac:dyDescent="0.2">
      <c r="A97" s="192"/>
      <c r="B97" s="193"/>
      <c r="C97" s="228" t="s">
        <v>322</v>
      </c>
      <c r="D97" s="228"/>
      <c r="E97" s="228"/>
      <c r="F97" s="228"/>
      <c r="G97" s="228"/>
      <c r="H97" s="183"/>
      <c r="I97" s="183"/>
      <c r="J97" s="183"/>
      <c r="K97" s="183"/>
      <c r="L97" s="183"/>
      <c r="M97" s="183"/>
      <c r="N97" s="183"/>
      <c r="O97" s="183"/>
      <c r="P97" s="183"/>
      <c r="Q97" s="183"/>
      <c r="R97" s="183"/>
      <c r="S97" s="183"/>
      <c r="T97" s="183"/>
      <c r="U97" s="183"/>
      <c r="V97" s="183"/>
      <c r="W97" s="183"/>
      <c r="X97" s="183"/>
      <c r="Y97" s="184"/>
      <c r="Z97" s="184"/>
      <c r="AA97" s="184"/>
      <c r="AB97" s="184"/>
      <c r="AC97" s="184"/>
      <c r="AD97" s="184"/>
      <c r="AE97" s="184"/>
      <c r="AF97" s="184"/>
      <c r="AG97" s="184" t="s">
        <v>177</v>
      </c>
      <c r="AH97" s="184"/>
      <c r="AI97" s="184"/>
      <c r="AJ97" s="184"/>
      <c r="AK97" s="184"/>
      <c r="AL97" s="184"/>
      <c r="AM97" s="184"/>
      <c r="AN97" s="184"/>
      <c r="AO97" s="184"/>
      <c r="AP97" s="184"/>
      <c r="AQ97" s="184"/>
      <c r="AR97" s="184"/>
      <c r="AS97" s="184"/>
      <c r="AT97" s="184"/>
      <c r="AU97" s="184"/>
      <c r="AV97" s="184"/>
      <c r="AW97" s="184"/>
      <c r="AX97" s="184"/>
      <c r="AY97" s="184"/>
      <c r="AZ97" s="184"/>
      <c r="BA97" s="184"/>
      <c r="BB97" s="184"/>
      <c r="BC97" s="184"/>
      <c r="BD97" s="184"/>
      <c r="BE97" s="184"/>
      <c r="BF97" s="184"/>
      <c r="BG97" s="184"/>
      <c r="BH97" s="184"/>
    </row>
    <row r="98" spans="1:60" outlineLevel="1" x14ac:dyDescent="0.2">
      <c r="A98" s="192"/>
      <c r="B98" s="193"/>
      <c r="C98" s="203" t="s">
        <v>323</v>
      </c>
      <c r="D98" s="204"/>
      <c r="E98" s="205">
        <v>15.6</v>
      </c>
      <c r="F98" s="183"/>
      <c r="G98" s="183"/>
      <c r="H98" s="183"/>
      <c r="I98" s="183"/>
      <c r="J98" s="183"/>
      <c r="K98" s="183"/>
      <c r="L98" s="183"/>
      <c r="M98" s="183"/>
      <c r="N98" s="183"/>
      <c r="O98" s="183"/>
      <c r="P98" s="183"/>
      <c r="Q98" s="183"/>
      <c r="R98" s="183"/>
      <c r="S98" s="183"/>
      <c r="T98" s="183"/>
      <c r="U98" s="183"/>
      <c r="V98" s="183"/>
      <c r="W98" s="183"/>
      <c r="X98" s="183"/>
      <c r="Y98" s="184"/>
      <c r="Z98" s="184"/>
      <c r="AA98" s="184"/>
      <c r="AB98" s="184"/>
      <c r="AC98" s="184"/>
      <c r="AD98" s="184"/>
      <c r="AE98" s="184"/>
      <c r="AF98" s="184"/>
      <c r="AG98" s="184" t="s">
        <v>187</v>
      </c>
      <c r="AH98" s="184">
        <v>0</v>
      </c>
      <c r="AI98" s="184"/>
      <c r="AJ98" s="184"/>
      <c r="AK98" s="184"/>
      <c r="AL98" s="184"/>
      <c r="AM98" s="184"/>
      <c r="AN98" s="184"/>
      <c r="AO98" s="184"/>
      <c r="AP98" s="184"/>
      <c r="AQ98" s="184"/>
      <c r="AR98" s="184"/>
      <c r="AS98" s="184"/>
      <c r="AT98" s="184"/>
      <c r="AU98" s="184"/>
      <c r="AV98" s="184"/>
      <c r="AW98" s="184"/>
      <c r="AX98" s="184"/>
      <c r="AY98" s="184"/>
      <c r="AZ98" s="184"/>
      <c r="BA98" s="184"/>
      <c r="BB98" s="184"/>
      <c r="BC98" s="184"/>
      <c r="BD98" s="184"/>
      <c r="BE98" s="184"/>
      <c r="BF98" s="184"/>
      <c r="BG98" s="184"/>
      <c r="BH98" s="184"/>
    </row>
    <row r="99" spans="1:60" outlineLevel="1" x14ac:dyDescent="0.2">
      <c r="A99" s="192"/>
      <c r="B99" s="193"/>
      <c r="C99" s="203" t="s">
        <v>324</v>
      </c>
      <c r="D99" s="204"/>
      <c r="E99" s="205">
        <v>16.87</v>
      </c>
      <c r="F99" s="183"/>
      <c r="G99" s="183"/>
      <c r="H99" s="183"/>
      <c r="I99" s="183"/>
      <c r="J99" s="183"/>
      <c r="K99" s="183"/>
      <c r="L99" s="183"/>
      <c r="M99" s="183"/>
      <c r="N99" s="183"/>
      <c r="O99" s="183"/>
      <c r="P99" s="183"/>
      <c r="Q99" s="183"/>
      <c r="R99" s="183"/>
      <c r="S99" s="183"/>
      <c r="T99" s="183"/>
      <c r="U99" s="183"/>
      <c r="V99" s="183"/>
      <c r="W99" s="183"/>
      <c r="X99" s="183"/>
      <c r="Y99" s="184"/>
      <c r="Z99" s="184"/>
      <c r="AA99" s="184"/>
      <c r="AB99" s="184"/>
      <c r="AC99" s="184"/>
      <c r="AD99" s="184"/>
      <c r="AE99" s="184"/>
      <c r="AF99" s="184"/>
      <c r="AG99" s="184" t="s">
        <v>187</v>
      </c>
      <c r="AH99" s="184">
        <v>0</v>
      </c>
      <c r="AI99" s="184"/>
      <c r="AJ99" s="184"/>
      <c r="AK99" s="184"/>
      <c r="AL99" s="184"/>
      <c r="AM99" s="184"/>
      <c r="AN99" s="184"/>
      <c r="AO99" s="184"/>
      <c r="AP99" s="184"/>
      <c r="AQ99" s="184"/>
      <c r="AR99" s="184"/>
      <c r="AS99" s="184"/>
      <c r="AT99" s="184"/>
      <c r="AU99" s="184"/>
      <c r="AV99" s="184"/>
      <c r="AW99" s="184"/>
      <c r="AX99" s="184"/>
      <c r="AY99" s="184"/>
      <c r="AZ99" s="184"/>
      <c r="BA99" s="184"/>
      <c r="BB99" s="184"/>
      <c r="BC99" s="184"/>
      <c r="BD99" s="184"/>
      <c r="BE99" s="184"/>
      <c r="BF99" s="184"/>
      <c r="BG99" s="184"/>
      <c r="BH99" s="184"/>
    </row>
    <row r="100" spans="1:60" outlineLevel="1" x14ac:dyDescent="0.2">
      <c r="A100" s="192"/>
      <c r="B100" s="193"/>
      <c r="C100" s="203" t="s">
        <v>325</v>
      </c>
      <c r="D100" s="204"/>
      <c r="E100" s="205">
        <v>10.7</v>
      </c>
      <c r="F100" s="183"/>
      <c r="G100" s="183"/>
      <c r="H100" s="183"/>
      <c r="I100" s="183"/>
      <c r="J100" s="183"/>
      <c r="K100" s="183"/>
      <c r="L100" s="183"/>
      <c r="M100" s="183"/>
      <c r="N100" s="183"/>
      <c r="O100" s="183"/>
      <c r="P100" s="183"/>
      <c r="Q100" s="183"/>
      <c r="R100" s="183"/>
      <c r="S100" s="183"/>
      <c r="T100" s="183"/>
      <c r="U100" s="183"/>
      <c r="V100" s="183"/>
      <c r="W100" s="183"/>
      <c r="X100" s="183"/>
      <c r="Y100" s="184"/>
      <c r="Z100" s="184"/>
      <c r="AA100" s="184"/>
      <c r="AB100" s="184"/>
      <c r="AC100" s="184"/>
      <c r="AD100" s="184"/>
      <c r="AE100" s="184"/>
      <c r="AF100" s="184"/>
      <c r="AG100" s="184" t="s">
        <v>187</v>
      </c>
      <c r="AH100" s="184">
        <v>0</v>
      </c>
      <c r="AI100" s="184"/>
      <c r="AJ100" s="184"/>
      <c r="AK100" s="184"/>
      <c r="AL100" s="184"/>
      <c r="AM100" s="184"/>
      <c r="AN100" s="184"/>
      <c r="AO100" s="184"/>
      <c r="AP100" s="184"/>
      <c r="AQ100" s="184"/>
      <c r="AR100" s="184"/>
      <c r="AS100" s="184"/>
      <c r="AT100" s="184"/>
      <c r="AU100" s="184"/>
      <c r="AV100" s="184"/>
      <c r="AW100" s="184"/>
      <c r="AX100" s="184"/>
      <c r="AY100" s="184"/>
      <c r="AZ100" s="184"/>
      <c r="BA100" s="184"/>
      <c r="BB100" s="184"/>
      <c r="BC100" s="184"/>
      <c r="BD100" s="184"/>
      <c r="BE100" s="184"/>
      <c r="BF100" s="184"/>
      <c r="BG100" s="184"/>
      <c r="BH100" s="184"/>
    </row>
    <row r="101" spans="1:60" outlineLevel="1" x14ac:dyDescent="0.2">
      <c r="A101" s="192"/>
      <c r="B101" s="193"/>
      <c r="C101" s="203" t="s">
        <v>326</v>
      </c>
      <c r="D101" s="204"/>
      <c r="E101" s="205">
        <v>18.3</v>
      </c>
      <c r="F101" s="183"/>
      <c r="G101" s="183"/>
      <c r="H101" s="183"/>
      <c r="I101" s="183"/>
      <c r="J101" s="183"/>
      <c r="K101" s="183"/>
      <c r="L101" s="183"/>
      <c r="M101" s="183"/>
      <c r="N101" s="183"/>
      <c r="O101" s="183"/>
      <c r="P101" s="183"/>
      <c r="Q101" s="183"/>
      <c r="R101" s="183"/>
      <c r="S101" s="183"/>
      <c r="T101" s="183"/>
      <c r="U101" s="183"/>
      <c r="V101" s="183"/>
      <c r="W101" s="183"/>
      <c r="X101" s="183"/>
      <c r="Y101" s="184"/>
      <c r="Z101" s="184"/>
      <c r="AA101" s="184"/>
      <c r="AB101" s="184"/>
      <c r="AC101" s="184"/>
      <c r="AD101" s="184"/>
      <c r="AE101" s="184"/>
      <c r="AF101" s="184"/>
      <c r="AG101" s="184" t="s">
        <v>187</v>
      </c>
      <c r="AH101" s="184">
        <v>0</v>
      </c>
      <c r="AI101" s="184"/>
      <c r="AJ101" s="184"/>
      <c r="AK101" s="184"/>
      <c r="AL101" s="184"/>
      <c r="AM101" s="184"/>
      <c r="AN101" s="184"/>
      <c r="AO101" s="184"/>
      <c r="AP101" s="184"/>
      <c r="AQ101" s="184"/>
      <c r="AR101" s="184"/>
      <c r="AS101" s="184"/>
      <c r="AT101" s="184"/>
      <c r="AU101" s="184"/>
      <c r="AV101" s="184"/>
      <c r="AW101" s="184"/>
      <c r="AX101" s="184"/>
      <c r="AY101" s="184"/>
      <c r="AZ101" s="184"/>
      <c r="BA101" s="184"/>
      <c r="BB101" s="184"/>
      <c r="BC101" s="184"/>
      <c r="BD101" s="184"/>
      <c r="BE101" s="184"/>
      <c r="BF101" s="184"/>
      <c r="BG101" s="184"/>
      <c r="BH101" s="184"/>
    </row>
    <row r="102" spans="1:60" outlineLevel="1" x14ac:dyDescent="0.2">
      <c r="A102" s="185">
        <v>47</v>
      </c>
      <c r="B102" s="186" t="s">
        <v>327</v>
      </c>
      <c r="C102" s="187" t="s">
        <v>328</v>
      </c>
      <c r="D102" s="188" t="s">
        <v>280</v>
      </c>
      <c r="E102" s="189">
        <v>67.617000000000004</v>
      </c>
      <c r="F102" s="190"/>
      <c r="G102" s="191">
        <f>ROUND(E102*F102,2)</f>
        <v>0</v>
      </c>
      <c r="H102" s="190">
        <v>61.5</v>
      </c>
      <c r="I102" s="191">
        <f>ROUND(E102*H102,2)</f>
        <v>4158.45</v>
      </c>
      <c r="J102" s="190">
        <v>0</v>
      </c>
      <c r="K102" s="191">
        <f>ROUND(E102*J102,2)</f>
        <v>0</v>
      </c>
      <c r="L102" s="191">
        <v>15</v>
      </c>
      <c r="M102" s="191">
        <f>G102*(1+L102/100)</f>
        <v>0</v>
      </c>
      <c r="N102" s="191">
        <v>1.4999999999999999E-4</v>
      </c>
      <c r="O102" s="191">
        <f>ROUND(E102*N102,2)</f>
        <v>0.01</v>
      </c>
      <c r="P102" s="191">
        <v>0</v>
      </c>
      <c r="Q102" s="191">
        <f>ROUND(E102*P102,2)</f>
        <v>0</v>
      </c>
      <c r="R102" s="191" t="s">
        <v>281</v>
      </c>
      <c r="S102" s="191" t="s">
        <v>170</v>
      </c>
      <c r="T102" s="202" t="s">
        <v>171</v>
      </c>
      <c r="U102" s="183">
        <v>0</v>
      </c>
      <c r="V102" s="183">
        <f>ROUND(E102*U102,2)</f>
        <v>0</v>
      </c>
      <c r="W102" s="183"/>
      <c r="X102" s="183" t="s">
        <v>215</v>
      </c>
      <c r="Y102" s="184"/>
      <c r="Z102" s="184"/>
      <c r="AA102" s="184"/>
      <c r="AB102" s="184"/>
      <c r="AC102" s="184"/>
      <c r="AD102" s="184"/>
      <c r="AE102" s="184"/>
      <c r="AF102" s="184"/>
      <c r="AG102" s="184" t="s">
        <v>216</v>
      </c>
      <c r="AH102" s="184"/>
      <c r="AI102" s="184"/>
      <c r="AJ102" s="184"/>
      <c r="AK102" s="184"/>
      <c r="AL102" s="184"/>
      <c r="AM102" s="184"/>
      <c r="AN102" s="184"/>
      <c r="AO102" s="184"/>
      <c r="AP102" s="184"/>
      <c r="AQ102" s="184"/>
      <c r="AR102" s="184"/>
      <c r="AS102" s="184"/>
      <c r="AT102" s="184"/>
      <c r="AU102" s="184"/>
      <c r="AV102" s="184"/>
      <c r="AW102" s="184"/>
      <c r="AX102" s="184"/>
      <c r="AY102" s="184"/>
      <c r="AZ102" s="184"/>
      <c r="BA102" s="184"/>
      <c r="BB102" s="184"/>
      <c r="BC102" s="184"/>
      <c r="BD102" s="184"/>
      <c r="BE102" s="184"/>
      <c r="BF102" s="184"/>
      <c r="BG102" s="184"/>
      <c r="BH102" s="184"/>
    </row>
    <row r="103" spans="1:60" outlineLevel="1" x14ac:dyDescent="0.2">
      <c r="A103" s="192"/>
      <c r="B103" s="193"/>
      <c r="C103" s="203" t="s">
        <v>329</v>
      </c>
      <c r="D103" s="204"/>
      <c r="E103" s="205">
        <v>67.62</v>
      </c>
      <c r="F103" s="183"/>
      <c r="G103" s="183"/>
      <c r="H103" s="183"/>
      <c r="I103" s="183"/>
      <c r="J103" s="183"/>
      <c r="K103" s="183"/>
      <c r="L103" s="183"/>
      <c r="M103" s="183"/>
      <c r="N103" s="183"/>
      <c r="O103" s="183"/>
      <c r="P103" s="183"/>
      <c r="Q103" s="183"/>
      <c r="R103" s="183"/>
      <c r="S103" s="183"/>
      <c r="T103" s="183"/>
      <c r="U103" s="183"/>
      <c r="V103" s="183"/>
      <c r="W103" s="183"/>
      <c r="X103" s="183"/>
      <c r="Y103" s="184"/>
      <c r="Z103" s="184"/>
      <c r="AA103" s="184"/>
      <c r="AB103" s="184"/>
      <c r="AC103" s="184"/>
      <c r="AD103" s="184"/>
      <c r="AE103" s="184"/>
      <c r="AF103" s="184"/>
      <c r="AG103" s="184" t="s">
        <v>187</v>
      </c>
      <c r="AH103" s="184">
        <v>0</v>
      </c>
      <c r="AI103" s="184"/>
      <c r="AJ103" s="184"/>
      <c r="AK103" s="184"/>
      <c r="AL103" s="184"/>
      <c r="AM103" s="184"/>
      <c r="AN103" s="184"/>
      <c r="AO103" s="184"/>
      <c r="AP103" s="184"/>
      <c r="AQ103" s="184"/>
      <c r="AR103" s="184"/>
      <c r="AS103" s="184"/>
      <c r="AT103" s="184"/>
      <c r="AU103" s="184"/>
      <c r="AV103" s="184"/>
      <c r="AW103" s="184"/>
      <c r="AX103" s="184"/>
      <c r="AY103" s="184"/>
      <c r="AZ103" s="184"/>
      <c r="BA103" s="184"/>
      <c r="BB103" s="184"/>
      <c r="BC103" s="184"/>
      <c r="BD103" s="184"/>
      <c r="BE103" s="184"/>
      <c r="BF103" s="184"/>
      <c r="BG103" s="184"/>
      <c r="BH103" s="184"/>
    </row>
    <row r="104" spans="1:60" outlineLevel="1" x14ac:dyDescent="0.2">
      <c r="A104" s="175">
        <v>48</v>
      </c>
      <c r="B104" s="176" t="s">
        <v>330</v>
      </c>
      <c r="C104" s="177" t="s">
        <v>331</v>
      </c>
      <c r="D104" s="178" t="s">
        <v>190</v>
      </c>
      <c r="E104" s="179">
        <v>70.64</v>
      </c>
      <c r="F104" s="180"/>
      <c r="G104" s="181">
        <f>ROUND(E104*F104,2)</f>
        <v>0</v>
      </c>
      <c r="H104" s="180">
        <v>0</v>
      </c>
      <c r="I104" s="181">
        <f>ROUND(E104*H104,2)</f>
        <v>0</v>
      </c>
      <c r="J104" s="180">
        <v>244.5</v>
      </c>
      <c r="K104" s="181">
        <f>ROUND(E104*J104,2)</f>
        <v>17271.48</v>
      </c>
      <c r="L104" s="181">
        <v>15</v>
      </c>
      <c r="M104" s="181">
        <f>G104*(1+L104/100)</f>
        <v>0</v>
      </c>
      <c r="N104" s="181">
        <v>4.8999999999999998E-4</v>
      </c>
      <c r="O104" s="181">
        <f>ROUND(E104*N104,2)</f>
        <v>0.03</v>
      </c>
      <c r="P104" s="181">
        <v>0</v>
      </c>
      <c r="Q104" s="181">
        <f>ROUND(E104*P104,2)</f>
        <v>0</v>
      </c>
      <c r="R104" s="181"/>
      <c r="S104" s="181" t="s">
        <v>170</v>
      </c>
      <c r="T104" s="182" t="s">
        <v>171</v>
      </c>
      <c r="U104" s="183">
        <v>0</v>
      </c>
      <c r="V104" s="183">
        <f>ROUND(E104*U104,2)</f>
        <v>0</v>
      </c>
      <c r="W104" s="183"/>
      <c r="X104" s="183" t="s">
        <v>184</v>
      </c>
      <c r="Y104" s="184"/>
      <c r="Z104" s="184"/>
      <c r="AA104" s="184"/>
      <c r="AB104" s="184"/>
      <c r="AC104" s="184"/>
      <c r="AD104" s="184"/>
      <c r="AE104" s="184"/>
      <c r="AF104" s="184"/>
      <c r="AG104" s="184" t="s">
        <v>185</v>
      </c>
      <c r="AH104" s="184"/>
      <c r="AI104" s="184"/>
      <c r="AJ104" s="184"/>
      <c r="AK104" s="184"/>
      <c r="AL104" s="184"/>
      <c r="AM104" s="184"/>
      <c r="AN104" s="184"/>
      <c r="AO104" s="184"/>
      <c r="AP104" s="184"/>
      <c r="AQ104" s="184"/>
      <c r="AR104" s="184"/>
      <c r="AS104" s="184"/>
      <c r="AT104" s="184"/>
      <c r="AU104" s="184"/>
      <c r="AV104" s="184"/>
      <c r="AW104" s="184"/>
      <c r="AX104" s="184"/>
      <c r="AY104" s="184"/>
      <c r="AZ104" s="184"/>
      <c r="BA104" s="184"/>
      <c r="BB104" s="184"/>
      <c r="BC104" s="184"/>
      <c r="BD104" s="184"/>
      <c r="BE104" s="184"/>
      <c r="BF104" s="184"/>
      <c r="BG104" s="184"/>
      <c r="BH104" s="184"/>
    </row>
    <row r="105" spans="1:60" outlineLevel="1" x14ac:dyDescent="0.2">
      <c r="A105" s="175">
        <v>49</v>
      </c>
      <c r="B105" s="176" t="s">
        <v>332</v>
      </c>
      <c r="C105" s="177" t="s">
        <v>333</v>
      </c>
      <c r="D105" s="178" t="s">
        <v>190</v>
      </c>
      <c r="E105" s="179">
        <v>70.64</v>
      </c>
      <c r="F105" s="180"/>
      <c r="G105" s="181">
        <f>ROUND(E105*F105,2)</f>
        <v>0</v>
      </c>
      <c r="H105" s="180">
        <v>0</v>
      </c>
      <c r="I105" s="181">
        <f>ROUND(E105*H105,2)</f>
        <v>0</v>
      </c>
      <c r="J105" s="180">
        <v>447.5</v>
      </c>
      <c r="K105" s="181">
        <f>ROUND(E105*J105,2)</f>
        <v>31611.4</v>
      </c>
      <c r="L105" s="181">
        <v>15</v>
      </c>
      <c r="M105" s="181">
        <f>G105*(1+L105/100)</f>
        <v>0</v>
      </c>
      <c r="N105" s="181">
        <v>3.5E-4</v>
      </c>
      <c r="O105" s="181">
        <f>ROUND(E105*N105,2)</f>
        <v>0.02</v>
      </c>
      <c r="P105" s="181">
        <v>0</v>
      </c>
      <c r="Q105" s="181">
        <f>ROUND(E105*P105,2)</f>
        <v>0</v>
      </c>
      <c r="R105" s="181"/>
      <c r="S105" s="181" t="s">
        <v>170</v>
      </c>
      <c r="T105" s="182" t="s">
        <v>171</v>
      </c>
      <c r="U105" s="183">
        <v>0</v>
      </c>
      <c r="V105" s="183">
        <f>ROUND(E105*U105,2)</f>
        <v>0</v>
      </c>
      <c r="W105" s="183"/>
      <c r="X105" s="183" t="s">
        <v>184</v>
      </c>
      <c r="Y105" s="184"/>
      <c r="Z105" s="184"/>
      <c r="AA105" s="184"/>
      <c r="AB105" s="184"/>
      <c r="AC105" s="184"/>
      <c r="AD105" s="184"/>
      <c r="AE105" s="184"/>
      <c r="AF105" s="184"/>
      <c r="AG105" s="184" t="s">
        <v>185</v>
      </c>
      <c r="AH105" s="184"/>
      <c r="AI105" s="184"/>
      <c r="AJ105" s="184"/>
      <c r="AK105" s="184"/>
      <c r="AL105" s="184"/>
      <c r="AM105" s="184"/>
      <c r="AN105" s="184"/>
      <c r="AO105" s="184"/>
      <c r="AP105" s="184"/>
      <c r="AQ105" s="184"/>
      <c r="AR105" s="184"/>
      <c r="AS105" s="184"/>
      <c r="AT105" s="184"/>
      <c r="AU105" s="184"/>
      <c r="AV105" s="184"/>
      <c r="AW105" s="184"/>
      <c r="AX105" s="184"/>
      <c r="AY105" s="184"/>
      <c r="AZ105" s="184"/>
      <c r="BA105" s="184"/>
      <c r="BB105" s="184"/>
      <c r="BC105" s="184"/>
      <c r="BD105" s="184"/>
      <c r="BE105" s="184"/>
      <c r="BF105" s="184"/>
      <c r="BG105" s="184"/>
      <c r="BH105" s="184"/>
    </row>
    <row r="106" spans="1:60" outlineLevel="1" x14ac:dyDescent="0.2">
      <c r="A106" s="185">
        <v>50</v>
      </c>
      <c r="B106" s="186" t="s">
        <v>334</v>
      </c>
      <c r="C106" s="187" t="s">
        <v>335</v>
      </c>
      <c r="D106" s="188" t="s">
        <v>190</v>
      </c>
      <c r="E106" s="189">
        <v>70.64</v>
      </c>
      <c r="F106" s="190"/>
      <c r="G106" s="191">
        <f>ROUND(E106*F106,2)</f>
        <v>0</v>
      </c>
      <c r="H106" s="190">
        <v>0</v>
      </c>
      <c r="I106" s="191">
        <f>ROUND(E106*H106,2)</f>
        <v>0</v>
      </c>
      <c r="J106" s="190">
        <v>218</v>
      </c>
      <c r="K106" s="191">
        <f>ROUND(E106*J106,2)</f>
        <v>15399.52</v>
      </c>
      <c r="L106" s="191">
        <v>15</v>
      </c>
      <c r="M106" s="191">
        <f>G106*(1+L106/100)</f>
        <v>0</v>
      </c>
      <c r="N106" s="191">
        <v>1.0000000000000001E-5</v>
      </c>
      <c r="O106" s="191">
        <f>ROUND(E106*N106,2)</f>
        <v>0</v>
      </c>
      <c r="P106" s="191">
        <v>0</v>
      </c>
      <c r="Q106" s="191">
        <f>ROUND(E106*P106,2)</f>
        <v>0</v>
      </c>
      <c r="R106" s="191"/>
      <c r="S106" s="191" t="s">
        <v>170</v>
      </c>
      <c r="T106" s="202" t="s">
        <v>171</v>
      </c>
      <c r="U106" s="183">
        <v>0</v>
      </c>
      <c r="V106" s="183">
        <f>ROUND(E106*U106,2)</f>
        <v>0</v>
      </c>
      <c r="W106" s="183"/>
      <c r="X106" s="183" t="s">
        <v>184</v>
      </c>
      <c r="Y106" s="184"/>
      <c r="Z106" s="184"/>
      <c r="AA106" s="184"/>
      <c r="AB106" s="184"/>
      <c r="AC106" s="184"/>
      <c r="AD106" s="184"/>
      <c r="AE106" s="184"/>
      <c r="AF106" s="184"/>
      <c r="AG106" s="184" t="s">
        <v>185</v>
      </c>
      <c r="AH106" s="184"/>
      <c r="AI106" s="184"/>
      <c r="AJ106" s="184"/>
      <c r="AK106" s="184"/>
      <c r="AL106" s="184"/>
      <c r="AM106" s="184"/>
      <c r="AN106" s="184"/>
      <c r="AO106" s="184"/>
      <c r="AP106" s="184"/>
      <c r="AQ106" s="184"/>
      <c r="AR106" s="184"/>
      <c r="AS106" s="184"/>
      <c r="AT106" s="184"/>
      <c r="AU106" s="184"/>
      <c r="AV106" s="184"/>
      <c r="AW106" s="184"/>
      <c r="AX106" s="184"/>
      <c r="AY106" s="184"/>
      <c r="AZ106" s="184"/>
      <c r="BA106" s="184"/>
      <c r="BB106" s="184"/>
      <c r="BC106" s="184"/>
      <c r="BD106" s="184"/>
      <c r="BE106" s="184"/>
      <c r="BF106" s="184"/>
      <c r="BG106" s="184"/>
      <c r="BH106" s="184"/>
    </row>
    <row r="107" spans="1:60" outlineLevel="1" x14ac:dyDescent="0.2">
      <c r="A107" s="192"/>
      <c r="B107" s="193"/>
      <c r="C107" s="203" t="s">
        <v>336</v>
      </c>
      <c r="D107" s="204"/>
      <c r="E107" s="205">
        <v>70.64</v>
      </c>
      <c r="F107" s="183"/>
      <c r="G107" s="183"/>
      <c r="H107" s="183"/>
      <c r="I107" s="183"/>
      <c r="J107" s="183"/>
      <c r="K107" s="183"/>
      <c r="L107" s="183"/>
      <c r="M107" s="183"/>
      <c r="N107" s="183"/>
      <c r="O107" s="183"/>
      <c r="P107" s="183"/>
      <c r="Q107" s="183"/>
      <c r="R107" s="183"/>
      <c r="S107" s="183"/>
      <c r="T107" s="183"/>
      <c r="U107" s="183"/>
      <c r="V107" s="183"/>
      <c r="W107" s="183"/>
      <c r="X107" s="183"/>
      <c r="Y107" s="184"/>
      <c r="Z107" s="184"/>
      <c r="AA107" s="184"/>
      <c r="AB107" s="184"/>
      <c r="AC107" s="184"/>
      <c r="AD107" s="184"/>
      <c r="AE107" s="184"/>
      <c r="AF107" s="184"/>
      <c r="AG107" s="184" t="s">
        <v>187</v>
      </c>
      <c r="AH107" s="184">
        <v>0</v>
      </c>
      <c r="AI107" s="184"/>
      <c r="AJ107" s="184"/>
      <c r="AK107" s="184"/>
      <c r="AL107" s="184"/>
      <c r="AM107" s="184"/>
      <c r="AN107" s="184"/>
      <c r="AO107" s="184"/>
      <c r="AP107" s="184"/>
      <c r="AQ107" s="184"/>
      <c r="AR107" s="184"/>
      <c r="AS107" s="184"/>
      <c r="AT107" s="184"/>
      <c r="AU107" s="184"/>
      <c r="AV107" s="184"/>
      <c r="AW107" s="184"/>
      <c r="AX107" s="184"/>
      <c r="AY107" s="184"/>
      <c r="AZ107" s="184"/>
      <c r="BA107" s="184"/>
      <c r="BB107" s="184"/>
      <c r="BC107" s="184"/>
      <c r="BD107" s="184"/>
      <c r="BE107" s="184"/>
      <c r="BF107" s="184"/>
      <c r="BG107" s="184"/>
      <c r="BH107" s="184"/>
    </row>
    <row r="108" spans="1:60" outlineLevel="1" x14ac:dyDescent="0.2">
      <c r="A108" s="175">
        <v>51</v>
      </c>
      <c r="B108" s="176" t="s">
        <v>337</v>
      </c>
      <c r="C108" s="177" t="s">
        <v>338</v>
      </c>
      <c r="D108" s="178" t="s">
        <v>257</v>
      </c>
      <c r="E108" s="179">
        <v>7.0190000000000002E-2</v>
      </c>
      <c r="F108" s="180"/>
      <c r="G108" s="181">
        <f>ROUND(E108*F108,2)</f>
        <v>0</v>
      </c>
      <c r="H108" s="180">
        <v>0</v>
      </c>
      <c r="I108" s="181">
        <f>ROUND(E108*H108,2)</f>
        <v>0</v>
      </c>
      <c r="J108" s="180">
        <v>1116</v>
      </c>
      <c r="K108" s="181">
        <f>ROUND(E108*J108,2)</f>
        <v>78.33</v>
      </c>
      <c r="L108" s="181">
        <v>15</v>
      </c>
      <c r="M108" s="181">
        <f>G108*(1+L108/100)</f>
        <v>0</v>
      </c>
      <c r="N108" s="181">
        <v>0</v>
      </c>
      <c r="O108" s="181">
        <f>ROUND(E108*N108,2)</f>
        <v>0</v>
      </c>
      <c r="P108" s="181">
        <v>0</v>
      </c>
      <c r="Q108" s="181">
        <f>ROUND(E108*P108,2)</f>
        <v>0</v>
      </c>
      <c r="R108" s="181"/>
      <c r="S108" s="181" t="s">
        <v>170</v>
      </c>
      <c r="T108" s="182" t="s">
        <v>171</v>
      </c>
      <c r="U108" s="183">
        <v>0</v>
      </c>
      <c r="V108" s="183">
        <f>ROUND(E108*U108,2)</f>
        <v>0</v>
      </c>
      <c r="W108" s="183"/>
      <c r="X108" s="183" t="s">
        <v>258</v>
      </c>
      <c r="Y108" s="184"/>
      <c r="Z108" s="184"/>
      <c r="AA108" s="184"/>
      <c r="AB108" s="184"/>
      <c r="AC108" s="184"/>
      <c r="AD108" s="184"/>
      <c r="AE108" s="184"/>
      <c r="AF108" s="184"/>
      <c r="AG108" s="184" t="s">
        <v>259</v>
      </c>
      <c r="AH108" s="184"/>
      <c r="AI108" s="184"/>
      <c r="AJ108" s="184"/>
      <c r="AK108" s="184"/>
      <c r="AL108" s="184"/>
      <c r="AM108" s="184"/>
      <c r="AN108" s="184"/>
      <c r="AO108" s="184"/>
      <c r="AP108" s="184"/>
      <c r="AQ108" s="184"/>
      <c r="AR108" s="184"/>
      <c r="AS108" s="184"/>
      <c r="AT108" s="184"/>
      <c r="AU108" s="184"/>
      <c r="AV108" s="184"/>
      <c r="AW108" s="184"/>
      <c r="AX108" s="184"/>
      <c r="AY108" s="184"/>
      <c r="AZ108" s="184"/>
      <c r="BA108" s="184"/>
      <c r="BB108" s="184"/>
      <c r="BC108" s="184"/>
      <c r="BD108" s="184"/>
      <c r="BE108" s="184"/>
      <c r="BF108" s="184"/>
      <c r="BG108" s="184"/>
      <c r="BH108" s="184"/>
    </row>
    <row r="109" spans="1:60" x14ac:dyDescent="0.2">
      <c r="A109" s="167" t="s">
        <v>165</v>
      </c>
      <c r="B109" s="168" t="s">
        <v>114</v>
      </c>
      <c r="C109" s="169" t="s">
        <v>115</v>
      </c>
      <c r="D109" s="170"/>
      <c r="E109" s="171"/>
      <c r="F109" s="172"/>
      <c r="G109" s="172">
        <f>SUMIF(AG110:AG122,"&lt;&gt;NOR",G110:G122)</f>
        <v>0</v>
      </c>
      <c r="H109" s="172"/>
      <c r="I109" s="172">
        <f>SUM(I110:I122)</f>
        <v>1651.74</v>
      </c>
      <c r="J109" s="172"/>
      <c r="K109" s="172">
        <f>SUM(K110:K122)</f>
        <v>2018.0000000000002</v>
      </c>
      <c r="L109" s="172"/>
      <c r="M109" s="172">
        <f>SUM(M110:M122)</f>
        <v>0</v>
      </c>
      <c r="N109" s="172"/>
      <c r="O109" s="172">
        <f>SUM(O110:O122)</f>
        <v>0.02</v>
      </c>
      <c r="P109" s="172"/>
      <c r="Q109" s="172">
        <f>SUM(Q110:Q122)</f>
        <v>0</v>
      </c>
      <c r="R109" s="172"/>
      <c r="S109" s="172"/>
      <c r="T109" s="173"/>
      <c r="U109" s="174"/>
      <c r="V109" s="174">
        <f>SUM(V110:V122)</f>
        <v>0</v>
      </c>
      <c r="W109" s="174"/>
      <c r="X109" s="174"/>
      <c r="AG109" t="s">
        <v>166</v>
      </c>
    </row>
    <row r="110" spans="1:60" outlineLevel="1" x14ac:dyDescent="0.2">
      <c r="A110" s="185">
        <v>52</v>
      </c>
      <c r="B110" s="186" t="s">
        <v>339</v>
      </c>
      <c r="C110" s="187" t="s">
        <v>340</v>
      </c>
      <c r="D110" s="188" t="s">
        <v>190</v>
      </c>
      <c r="E110" s="189">
        <v>2.4</v>
      </c>
      <c r="F110" s="190"/>
      <c r="G110" s="191">
        <f>ROUND(E110*F110,2)</f>
        <v>0</v>
      </c>
      <c r="H110" s="190">
        <v>0</v>
      </c>
      <c r="I110" s="191">
        <f>ROUND(E110*H110,2)</f>
        <v>0</v>
      </c>
      <c r="J110" s="190">
        <v>6.9</v>
      </c>
      <c r="K110" s="191">
        <f>ROUND(E110*J110,2)</f>
        <v>16.559999999999999</v>
      </c>
      <c r="L110" s="191">
        <v>15</v>
      </c>
      <c r="M110" s="191">
        <f>G110*(1+L110/100)</f>
        <v>0</v>
      </c>
      <c r="N110" s="191">
        <v>0</v>
      </c>
      <c r="O110" s="191">
        <f>ROUND(E110*N110,2)</f>
        <v>0</v>
      </c>
      <c r="P110" s="191">
        <v>0</v>
      </c>
      <c r="Q110" s="191">
        <f>ROUND(E110*P110,2)</f>
        <v>0</v>
      </c>
      <c r="R110" s="191"/>
      <c r="S110" s="191" t="s">
        <v>183</v>
      </c>
      <c r="T110" s="202" t="s">
        <v>171</v>
      </c>
      <c r="U110" s="183">
        <v>0</v>
      </c>
      <c r="V110" s="183">
        <f>ROUND(E110*U110,2)</f>
        <v>0</v>
      </c>
      <c r="W110" s="183"/>
      <c r="X110" s="183" t="s">
        <v>184</v>
      </c>
      <c r="Y110" s="184"/>
      <c r="Z110" s="184"/>
      <c r="AA110" s="184"/>
      <c r="AB110" s="184"/>
      <c r="AC110" s="184"/>
      <c r="AD110" s="184"/>
      <c r="AE110" s="184"/>
      <c r="AF110" s="184"/>
      <c r="AG110" s="184" t="s">
        <v>185</v>
      </c>
      <c r="AH110" s="184"/>
      <c r="AI110" s="184"/>
      <c r="AJ110" s="184"/>
      <c r="AK110" s="184"/>
      <c r="AL110" s="184"/>
      <c r="AM110" s="184"/>
      <c r="AN110" s="184"/>
      <c r="AO110" s="184"/>
      <c r="AP110" s="184"/>
      <c r="AQ110" s="184"/>
      <c r="AR110" s="184"/>
      <c r="AS110" s="184"/>
      <c r="AT110" s="184"/>
      <c r="AU110" s="184"/>
      <c r="AV110" s="184"/>
      <c r="AW110" s="184"/>
      <c r="AX110" s="184"/>
      <c r="AY110" s="184"/>
      <c r="AZ110" s="184"/>
      <c r="BA110" s="184"/>
      <c r="BB110" s="184"/>
      <c r="BC110" s="184"/>
      <c r="BD110" s="184"/>
      <c r="BE110" s="184"/>
      <c r="BF110" s="184"/>
      <c r="BG110" s="184"/>
      <c r="BH110" s="184"/>
    </row>
    <row r="111" spans="1:60" outlineLevel="1" x14ac:dyDescent="0.2">
      <c r="A111" s="192"/>
      <c r="B111" s="193"/>
      <c r="C111" s="203" t="s">
        <v>262</v>
      </c>
      <c r="D111" s="204"/>
      <c r="E111" s="205">
        <v>2.4</v>
      </c>
      <c r="F111" s="183"/>
      <c r="G111" s="183"/>
      <c r="H111" s="183"/>
      <c r="I111" s="183"/>
      <c r="J111" s="183"/>
      <c r="K111" s="183"/>
      <c r="L111" s="183"/>
      <c r="M111" s="183"/>
      <c r="N111" s="183"/>
      <c r="O111" s="183"/>
      <c r="P111" s="183"/>
      <c r="Q111" s="183"/>
      <c r="R111" s="183"/>
      <c r="S111" s="183"/>
      <c r="T111" s="183"/>
      <c r="U111" s="183"/>
      <c r="V111" s="183"/>
      <c r="W111" s="183"/>
      <c r="X111" s="183"/>
      <c r="Y111" s="184"/>
      <c r="Z111" s="184"/>
      <c r="AA111" s="184"/>
      <c r="AB111" s="184"/>
      <c r="AC111" s="184"/>
      <c r="AD111" s="184"/>
      <c r="AE111" s="184"/>
      <c r="AF111" s="184"/>
      <c r="AG111" s="184" t="s">
        <v>187</v>
      </c>
      <c r="AH111" s="184">
        <v>0</v>
      </c>
      <c r="AI111" s="184"/>
      <c r="AJ111" s="184"/>
      <c r="AK111" s="184"/>
      <c r="AL111" s="184"/>
      <c r="AM111" s="184"/>
      <c r="AN111" s="184"/>
      <c r="AO111" s="184"/>
      <c r="AP111" s="184"/>
      <c r="AQ111" s="184"/>
      <c r="AR111" s="184"/>
      <c r="AS111" s="184"/>
      <c r="AT111" s="184"/>
      <c r="AU111" s="184"/>
      <c r="AV111" s="184"/>
      <c r="AW111" s="184"/>
      <c r="AX111" s="184"/>
      <c r="AY111" s="184"/>
      <c r="AZ111" s="184"/>
      <c r="BA111" s="184"/>
      <c r="BB111" s="184"/>
      <c r="BC111" s="184"/>
      <c r="BD111" s="184"/>
      <c r="BE111" s="184"/>
      <c r="BF111" s="184"/>
      <c r="BG111" s="184"/>
      <c r="BH111" s="184"/>
    </row>
    <row r="112" spans="1:60" outlineLevel="1" x14ac:dyDescent="0.2">
      <c r="A112" s="175">
        <v>53</v>
      </c>
      <c r="B112" s="176" t="s">
        <v>341</v>
      </c>
      <c r="C112" s="177" t="s">
        <v>342</v>
      </c>
      <c r="D112" s="178" t="s">
        <v>190</v>
      </c>
      <c r="E112" s="179">
        <v>2.4</v>
      </c>
      <c r="F112" s="180"/>
      <c r="G112" s="181">
        <f>ROUND(E112*F112,2)</f>
        <v>0</v>
      </c>
      <c r="H112" s="180">
        <v>0</v>
      </c>
      <c r="I112" s="181">
        <f>ROUND(E112*H112,2)</f>
        <v>0</v>
      </c>
      <c r="J112" s="180">
        <v>72.2</v>
      </c>
      <c r="K112" s="181">
        <f>ROUND(E112*J112,2)</f>
        <v>173.28</v>
      </c>
      <c r="L112" s="181">
        <v>15</v>
      </c>
      <c r="M112" s="181">
        <f>G112*(1+L112/100)</f>
        <v>0</v>
      </c>
      <c r="N112" s="181">
        <v>0</v>
      </c>
      <c r="O112" s="181">
        <f>ROUND(E112*N112,2)</f>
        <v>0</v>
      </c>
      <c r="P112" s="181">
        <v>0</v>
      </c>
      <c r="Q112" s="181">
        <f>ROUND(E112*P112,2)</f>
        <v>0</v>
      </c>
      <c r="R112" s="181"/>
      <c r="S112" s="181" t="s">
        <v>183</v>
      </c>
      <c r="T112" s="182" t="s">
        <v>171</v>
      </c>
      <c r="U112" s="183">
        <v>0</v>
      </c>
      <c r="V112" s="183">
        <f>ROUND(E112*U112,2)</f>
        <v>0</v>
      </c>
      <c r="W112" s="183"/>
      <c r="X112" s="183" t="s">
        <v>184</v>
      </c>
      <c r="Y112" s="184"/>
      <c r="Z112" s="184"/>
      <c r="AA112" s="184"/>
      <c r="AB112" s="184"/>
      <c r="AC112" s="184"/>
      <c r="AD112" s="184"/>
      <c r="AE112" s="184"/>
      <c r="AF112" s="184"/>
      <c r="AG112" s="184" t="s">
        <v>185</v>
      </c>
      <c r="AH112" s="184"/>
      <c r="AI112" s="184"/>
      <c r="AJ112" s="184"/>
      <c r="AK112" s="184"/>
      <c r="AL112" s="184"/>
      <c r="AM112" s="184"/>
      <c r="AN112" s="184"/>
      <c r="AO112" s="184"/>
      <c r="AP112" s="184"/>
      <c r="AQ112" s="184"/>
      <c r="AR112" s="184"/>
      <c r="AS112" s="184"/>
      <c r="AT112" s="184"/>
      <c r="AU112" s="184"/>
      <c r="AV112" s="184"/>
      <c r="AW112" s="184"/>
      <c r="AX112" s="184"/>
      <c r="AY112" s="184"/>
      <c r="AZ112" s="184"/>
      <c r="BA112" s="184"/>
      <c r="BB112" s="184"/>
      <c r="BC112" s="184"/>
      <c r="BD112" s="184"/>
      <c r="BE112" s="184"/>
      <c r="BF112" s="184"/>
      <c r="BG112" s="184"/>
      <c r="BH112" s="184"/>
    </row>
    <row r="113" spans="1:60" outlineLevel="1" x14ac:dyDescent="0.2">
      <c r="A113" s="175">
        <v>54</v>
      </c>
      <c r="B113" s="176" t="s">
        <v>343</v>
      </c>
      <c r="C113" s="177" t="s">
        <v>344</v>
      </c>
      <c r="D113" s="178" t="s">
        <v>190</v>
      </c>
      <c r="E113" s="179">
        <v>2.4</v>
      </c>
      <c r="F113" s="180"/>
      <c r="G113" s="181">
        <f>ROUND(E113*F113,2)</f>
        <v>0</v>
      </c>
      <c r="H113" s="180">
        <v>0</v>
      </c>
      <c r="I113" s="181">
        <f>ROUND(E113*H113,2)</f>
        <v>0</v>
      </c>
      <c r="J113" s="180">
        <v>22.6</v>
      </c>
      <c r="K113" s="181">
        <f>ROUND(E113*J113,2)</f>
        <v>54.24</v>
      </c>
      <c r="L113" s="181">
        <v>15</v>
      </c>
      <c r="M113" s="181">
        <f>G113*(1+L113/100)</f>
        <v>0</v>
      </c>
      <c r="N113" s="181">
        <v>0</v>
      </c>
      <c r="O113" s="181">
        <f>ROUND(E113*N113,2)</f>
        <v>0</v>
      </c>
      <c r="P113" s="181">
        <v>0</v>
      </c>
      <c r="Q113" s="181">
        <f>ROUND(E113*P113,2)</f>
        <v>0</v>
      </c>
      <c r="R113" s="181"/>
      <c r="S113" s="181" t="s">
        <v>183</v>
      </c>
      <c r="T113" s="182" t="s">
        <v>171</v>
      </c>
      <c r="U113" s="183">
        <v>0</v>
      </c>
      <c r="V113" s="183">
        <f>ROUND(E113*U113,2)</f>
        <v>0</v>
      </c>
      <c r="W113" s="183"/>
      <c r="X113" s="183" t="s">
        <v>184</v>
      </c>
      <c r="Y113" s="184"/>
      <c r="Z113" s="184"/>
      <c r="AA113" s="184"/>
      <c r="AB113" s="184"/>
      <c r="AC113" s="184"/>
      <c r="AD113" s="184"/>
      <c r="AE113" s="184"/>
      <c r="AF113" s="184"/>
      <c r="AG113" s="184" t="s">
        <v>185</v>
      </c>
      <c r="AH113" s="184"/>
      <c r="AI113" s="184"/>
      <c r="AJ113" s="184"/>
      <c r="AK113" s="184"/>
      <c r="AL113" s="184"/>
      <c r="AM113" s="184"/>
      <c r="AN113" s="184"/>
      <c r="AO113" s="184"/>
      <c r="AP113" s="184"/>
      <c r="AQ113" s="184"/>
      <c r="AR113" s="184"/>
      <c r="AS113" s="184"/>
      <c r="AT113" s="184"/>
      <c r="AU113" s="184"/>
      <c r="AV113" s="184"/>
      <c r="AW113" s="184"/>
      <c r="AX113" s="184"/>
      <c r="AY113" s="184"/>
      <c r="AZ113" s="184"/>
      <c r="BA113" s="184"/>
      <c r="BB113" s="184"/>
      <c r="BC113" s="184"/>
      <c r="BD113" s="184"/>
      <c r="BE113" s="184"/>
      <c r="BF113" s="184"/>
      <c r="BG113" s="184"/>
      <c r="BH113" s="184"/>
    </row>
    <row r="114" spans="1:60" outlineLevel="1" x14ac:dyDescent="0.2">
      <c r="A114" s="175">
        <v>55</v>
      </c>
      <c r="B114" s="176" t="s">
        <v>345</v>
      </c>
      <c r="C114" s="177" t="s">
        <v>346</v>
      </c>
      <c r="D114" s="178" t="s">
        <v>190</v>
      </c>
      <c r="E114" s="179">
        <v>2.4</v>
      </c>
      <c r="F114" s="180"/>
      <c r="G114" s="181">
        <f>ROUND(E114*F114,2)</f>
        <v>0</v>
      </c>
      <c r="H114" s="180">
        <v>0</v>
      </c>
      <c r="I114" s="181">
        <f>ROUND(E114*H114,2)</f>
        <v>0</v>
      </c>
      <c r="J114" s="180">
        <v>258</v>
      </c>
      <c r="K114" s="181">
        <f>ROUND(E114*J114,2)</f>
        <v>619.20000000000005</v>
      </c>
      <c r="L114" s="181">
        <v>15</v>
      </c>
      <c r="M114" s="181">
        <f>G114*(1+L114/100)</f>
        <v>0</v>
      </c>
      <c r="N114" s="181">
        <v>2.5000000000000001E-4</v>
      </c>
      <c r="O114" s="181">
        <f>ROUND(E114*N114,2)</f>
        <v>0</v>
      </c>
      <c r="P114" s="181">
        <v>0</v>
      </c>
      <c r="Q114" s="181">
        <f>ROUND(E114*P114,2)</f>
        <v>0</v>
      </c>
      <c r="R114" s="181"/>
      <c r="S114" s="181" t="s">
        <v>183</v>
      </c>
      <c r="T114" s="182" t="s">
        <v>171</v>
      </c>
      <c r="U114" s="183">
        <v>0</v>
      </c>
      <c r="V114" s="183">
        <f>ROUND(E114*U114,2)</f>
        <v>0</v>
      </c>
      <c r="W114" s="183"/>
      <c r="X114" s="183" t="s">
        <v>184</v>
      </c>
      <c r="Y114" s="184"/>
      <c r="Z114" s="184"/>
      <c r="AA114" s="184"/>
      <c r="AB114" s="184"/>
      <c r="AC114" s="184"/>
      <c r="AD114" s="184"/>
      <c r="AE114" s="184"/>
      <c r="AF114" s="184"/>
      <c r="AG114" s="184" t="s">
        <v>185</v>
      </c>
      <c r="AH114" s="184"/>
      <c r="AI114" s="184"/>
      <c r="AJ114" s="184"/>
      <c r="AK114" s="184"/>
      <c r="AL114" s="184"/>
      <c r="AM114" s="184"/>
      <c r="AN114" s="184"/>
      <c r="AO114" s="184"/>
      <c r="AP114" s="184"/>
      <c r="AQ114" s="184"/>
      <c r="AR114" s="184"/>
      <c r="AS114" s="184"/>
      <c r="AT114" s="184"/>
      <c r="AU114" s="184"/>
      <c r="AV114" s="184"/>
      <c r="AW114" s="184"/>
      <c r="AX114" s="184"/>
      <c r="AY114" s="184"/>
      <c r="AZ114" s="184"/>
      <c r="BA114" s="184"/>
      <c r="BB114" s="184"/>
      <c r="BC114" s="184"/>
      <c r="BD114" s="184"/>
      <c r="BE114" s="184"/>
      <c r="BF114" s="184"/>
      <c r="BG114" s="184"/>
      <c r="BH114" s="184"/>
    </row>
    <row r="115" spans="1:60" outlineLevel="1" x14ac:dyDescent="0.2">
      <c r="A115" s="185">
        <v>56</v>
      </c>
      <c r="B115" s="186" t="s">
        <v>347</v>
      </c>
      <c r="C115" s="187" t="s">
        <v>348</v>
      </c>
      <c r="D115" s="188" t="s">
        <v>190</v>
      </c>
      <c r="E115" s="189">
        <v>2.64</v>
      </c>
      <c r="F115" s="190"/>
      <c r="G115" s="191">
        <f>ROUND(E115*F115,2)</f>
        <v>0</v>
      </c>
      <c r="H115" s="190">
        <v>330.5</v>
      </c>
      <c r="I115" s="191">
        <f>ROUND(E115*H115,2)</f>
        <v>872.52</v>
      </c>
      <c r="J115" s="190">
        <v>0</v>
      </c>
      <c r="K115" s="191">
        <f>ROUND(E115*J115,2)</f>
        <v>0</v>
      </c>
      <c r="L115" s="191">
        <v>15</v>
      </c>
      <c r="M115" s="191">
        <f>G115*(1+L115/100)</f>
        <v>0</v>
      </c>
      <c r="N115" s="191">
        <v>2.7599999999999999E-3</v>
      </c>
      <c r="O115" s="191">
        <f>ROUND(E115*N115,2)</f>
        <v>0.01</v>
      </c>
      <c r="P115" s="191">
        <v>0</v>
      </c>
      <c r="Q115" s="191">
        <f>ROUND(E115*P115,2)</f>
        <v>0</v>
      </c>
      <c r="R115" s="191"/>
      <c r="S115" s="191" t="s">
        <v>183</v>
      </c>
      <c r="T115" s="202" t="s">
        <v>171</v>
      </c>
      <c r="U115" s="183">
        <v>0</v>
      </c>
      <c r="V115" s="183">
        <f>ROUND(E115*U115,2)</f>
        <v>0</v>
      </c>
      <c r="W115" s="183"/>
      <c r="X115" s="183" t="s">
        <v>215</v>
      </c>
      <c r="Y115" s="184"/>
      <c r="Z115" s="184"/>
      <c r="AA115" s="184"/>
      <c r="AB115" s="184"/>
      <c r="AC115" s="184"/>
      <c r="AD115" s="184"/>
      <c r="AE115" s="184"/>
      <c r="AF115" s="184"/>
      <c r="AG115" s="184" t="s">
        <v>216</v>
      </c>
      <c r="AH115" s="184"/>
      <c r="AI115" s="184"/>
      <c r="AJ115" s="184"/>
      <c r="AK115" s="184"/>
      <c r="AL115" s="184"/>
      <c r="AM115" s="184"/>
      <c r="AN115" s="184"/>
      <c r="AO115" s="184"/>
      <c r="AP115" s="184"/>
      <c r="AQ115" s="184"/>
      <c r="AR115" s="184"/>
      <c r="AS115" s="184"/>
      <c r="AT115" s="184"/>
      <c r="AU115" s="184"/>
      <c r="AV115" s="184"/>
      <c r="AW115" s="184"/>
      <c r="AX115" s="184"/>
      <c r="AY115" s="184"/>
      <c r="AZ115" s="184"/>
      <c r="BA115" s="184"/>
      <c r="BB115" s="184"/>
      <c r="BC115" s="184"/>
      <c r="BD115" s="184"/>
      <c r="BE115" s="184"/>
      <c r="BF115" s="184"/>
      <c r="BG115" s="184"/>
      <c r="BH115" s="184"/>
    </row>
    <row r="116" spans="1:60" outlineLevel="1" x14ac:dyDescent="0.2">
      <c r="A116" s="192"/>
      <c r="B116" s="193"/>
      <c r="C116" s="203" t="s">
        <v>349</v>
      </c>
      <c r="D116" s="204"/>
      <c r="E116" s="205">
        <v>2.64</v>
      </c>
      <c r="F116" s="183"/>
      <c r="G116" s="183"/>
      <c r="H116" s="183"/>
      <c r="I116" s="183"/>
      <c r="J116" s="183"/>
      <c r="K116" s="183"/>
      <c r="L116" s="183"/>
      <c r="M116" s="183"/>
      <c r="N116" s="183"/>
      <c r="O116" s="183"/>
      <c r="P116" s="183"/>
      <c r="Q116" s="183"/>
      <c r="R116" s="183"/>
      <c r="S116" s="183"/>
      <c r="T116" s="183"/>
      <c r="U116" s="183"/>
      <c r="V116" s="183"/>
      <c r="W116" s="183"/>
      <c r="X116" s="183"/>
      <c r="Y116" s="184"/>
      <c r="Z116" s="184"/>
      <c r="AA116" s="184"/>
      <c r="AB116" s="184"/>
      <c r="AC116" s="184"/>
      <c r="AD116" s="184"/>
      <c r="AE116" s="184"/>
      <c r="AF116" s="184"/>
      <c r="AG116" s="184" t="s">
        <v>187</v>
      </c>
      <c r="AH116" s="184">
        <v>0</v>
      </c>
      <c r="AI116" s="184"/>
      <c r="AJ116" s="184"/>
      <c r="AK116" s="184"/>
      <c r="AL116" s="184"/>
      <c r="AM116" s="184"/>
      <c r="AN116" s="184"/>
      <c r="AO116" s="184"/>
      <c r="AP116" s="184"/>
      <c r="AQ116" s="184"/>
      <c r="AR116" s="184"/>
      <c r="AS116" s="184"/>
      <c r="AT116" s="184"/>
      <c r="AU116" s="184"/>
      <c r="AV116" s="184"/>
      <c r="AW116" s="184"/>
      <c r="AX116" s="184"/>
      <c r="AY116" s="184"/>
      <c r="AZ116" s="184"/>
      <c r="BA116" s="184"/>
      <c r="BB116" s="184"/>
      <c r="BC116" s="184"/>
      <c r="BD116" s="184"/>
      <c r="BE116" s="184"/>
      <c r="BF116" s="184"/>
      <c r="BG116" s="184"/>
      <c r="BH116" s="184"/>
    </row>
    <row r="117" spans="1:60" outlineLevel="1" x14ac:dyDescent="0.2">
      <c r="A117" s="185">
        <v>57</v>
      </c>
      <c r="B117" s="186" t="s">
        <v>350</v>
      </c>
      <c r="C117" s="187" t="s">
        <v>351</v>
      </c>
      <c r="D117" s="188" t="s">
        <v>280</v>
      </c>
      <c r="E117" s="189">
        <v>15.04</v>
      </c>
      <c r="F117" s="190"/>
      <c r="G117" s="191">
        <f>ROUND(E117*F117,2)</f>
        <v>0</v>
      </c>
      <c r="H117" s="190">
        <v>0</v>
      </c>
      <c r="I117" s="191">
        <f>ROUND(E117*H117,2)</f>
        <v>0</v>
      </c>
      <c r="J117" s="190">
        <v>76.400000000000006</v>
      </c>
      <c r="K117" s="191">
        <f>ROUND(E117*J117,2)</f>
        <v>1149.06</v>
      </c>
      <c r="L117" s="191">
        <v>15</v>
      </c>
      <c r="M117" s="191">
        <f>G117*(1+L117/100)</f>
        <v>0</v>
      </c>
      <c r="N117" s="191">
        <v>3.0000000000000001E-5</v>
      </c>
      <c r="O117" s="191">
        <f>ROUND(E117*N117,2)</f>
        <v>0</v>
      </c>
      <c r="P117" s="191">
        <v>0</v>
      </c>
      <c r="Q117" s="191">
        <f>ROUND(E117*P117,2)</f>
        <v>0</v>
      </c>
      <c r="R117" s="191"/>
      <c r="S117" s="191" t="s">
        <v>183</v>
      </c>
      <c r="T117" s="202" t="s">
        <v>171</v>
      </c>
      <c r="U117" s="183">
        <v>0</v>
      </c>
      <c r="V117" s="183">
        <f>ROUND(E117*U117,2)</f>
        <v>0</v>
      </c>
      <c r="W117" s="183"/>
      <c r="X117" s="183" t="s">
        <v>184</v>
      </c>
      <c r="Y117" s="184"/>
      <c r="Z117" s="184"/>
      <c r="AA117" s="184"/>
      <c r="AB117" s="184"/>
      <c r="AC117" s="184"/>
      <c r="AD117" s="184"/>
      <c r="AE117" s="184"/>
      <c r="AF117" s="184"/>
      <c r="AG117" s="184" t="s">
        <v>185</v>
      </c>
      <c r="AH117" s="184"/>
      <c r="AI117" s="184"/>
      <c r="AJ117" s="184"/>
      <c r="AK117" s="184"/>
      <c r="AL117" s="184"/>
      <c r="AM117" s="184"/>
      <c r="AN117" s="184"/>
      <c r="AO117" s="184"/>
      <c r="AP117" s="184"/>
      <c r="AQ117" s="184"/>
      <c r="AR117" s="184"/>
      <c r="AS117" s="184"/>
      <c r="AT117" s="184"/>
      <c r="AU117" s="184"/>
      <c r="AV117" s="184"/>
      <c r="AW117" s="184"/>
      <c r="AX117" s="184"/>
      <c r="AY117" s="184"/>
      <c r="AZ117" s="184"/>
      <c r="BA117" s="184"/>
      <c r="BB117" s="184"/>
      <c r="BC117" s="184"/>
      <c r="BD117" s="184"/>
      <c r="BE117" s="184"/>
      <c r="BF117" s="184"/>
      <c r="BG117" s="184"/>
      <c r="BH117" s="184"/>
    </row>
    <row r="118" spans="1:60" outlineLevel="1" x14ac:dyDescent="0.2">
      <c r="A118" s="192"/>
      <c r="B118" s="193"/>
      <c r="C118" s="203" t="s">
        <v>352</v>
      </c>
      <c r="D118" s="204"/>
      <c r="E118" s="205">
        <v>6.4</v>
      </c>
      <c r="F118" s="183"/>
      <c r="G118" s="183"/>
      <c r="H118" s="183"/>
      <c r="I118" s="183"/>
      <c r="J118" s="183"/>
      <c r="K118" s="183"/>
      <c r="L118" s="183"/>
      <c r="M118" s="183"/>
      <c r="N118" s="183"/>
      <c r="O118" s="183"/>
      <c r="P118" s="183"/>
      <c r="Q118" s="183"/>
      <c r="R118" s="183"/>
      <c r="S118" s="183"/>
      <c r="T118" s="183"/>
      <c r="U118" s="183"/>
      <c r="V118" s="183"/>
      <c r="W118" s="183"/>
      <c r="X118" s="183"/>
      <c r="Y118" s="184"/>
      <c r="Z118" s="184"/>
      <c r="AA118" s="184"/>
      <c r="AB118" s="184"/>
      <c r="AC118" s="184"/>
      <c r="AD118" s="184"/>
      <c r="AE118" s="184"/>
      <c r="AF118" s="184"/>
      <c r="AG118" s="184" t="s">
        <v>187</v>
      </c>
      <c r="AH118" s="184">
        <v>0</v>
      </c>
      <c r="AI118" s="184"/>
      <c r="AJ118" s="184"/>
      <c r="AK118" s="184"/>
      <c r="AL118" s="184"/>
      <c r="AM118" s="184"/>
      <c r="AN118" s="184"/>
      <c r="AO118" s="184"/>
      <c r="AP118" s="184"/>
      <c r="AQ118" s="184"/>
      <c r="AR118" s="184"/>
      <c r="AS118" s="184"/>
      <c r="AT118" s="184"/>
      <c r="AU118" s="184"/>
      <c r="AV118" s="184"/>
      <c r="AW118" s="184"/>
      <c r="AX118" s="184"/>
      <c r="AY118" s="184"/>
      <c r="AZ118" s="184"/>
      <c r="BA118" s="184"/>
      <c r="BB118" s="184"/>
      <c r="BC118" s="184"/>
      <c r="BD118" s="184"/>
      <c r="BE118" s="184"/>
      <c r="BF118" s="184"/>
      <c r="BG118" s="184"/>
      <c r="BH118" s="184"/>
    </row>
    <row r="119" spans="1:60" outlineLevel="1" x14ac:dyDescent="0.2">
      <c r="A119" s="192"/>
      <c r="B119" s="193"/>
      <c r="C119" s="203" t="s">
        <v>353</v>
      </c>
      <c r="D119" s="204"/>
      <c r="E119" s="205">
        <v>8.64</v>
      </c>
      <c r="F119" s="183"/>
      <c r="G119" s="183"/>
      <c r="H119" s="183"/>
      <c r="I119" s="183"/>
      <c r="J119" s="183"/>
      <c r="K119" s="183"/>
      <c r="L119" s="183"/>
      <c r="M119" s="183"/>
      <c r="N119" s="183"/>
      <c r="O119" s="183"/>
      <c r="P119" s="183"/>
      <c r="Q119" s="183"/>
      <c r="R119" s="183"/>
      <c r="S119" s="183"/>
      <c r="T119" s="183"/>
      <c r="U119" s="183"/>
      <c r="V119" s="183"/>
      <c r="W119" s="183"/>
      <c r="X119" s="183"/>
      <c r="Y119" s="184"/>
      <c r="Z119" s="184"/>
      <c r="AA119" s="184"/>
      <c r="AB119" s="184"/>
      <c r="AC119" s="184"/>
      <c r="AD119" s="184"/>
      <c r="AE119" s="184"/>
      <c r="AF119" s="184"/>
      <c r="AG119" s="184" t="s">
        <v>187</v>
      </c>
      <c r="AH119" s="184">
        <v>0</v>
      </c>
      <c r="AI119" s="184"/>
      <c r="AJ119" s="184"/>
      <c r="AK119" s="184"/>
      <c r="AL119" s="184"/>
      <c r="AM119" s="184"/>
      <c r="AN119" s="184"/>
      <c r="AO119" s="184"/>
      <c r="AP119" s="184"/>
      <c r="AQ119" s="184"/>
      <c r="AR119" s="184"/>
      <c r="AS119" s="184"/>
      <c r="AT119" s="184"/>
      <c r="AU119" s="184"/>
      <c r="AV119" s="184"/>
      <c r="AW119" s="184"/>
      <c r="AX119" s="184"/>
      <c r="AY119" s="184"/>
      <c r="AZ119" s="184"/>
      <c r="BA119" s="184"/>
      <c r="BB119" s="184"/>
      <c r="BC119" s="184"/>
      <c r="BD119" s="184"/>
      <c r="BE119" s="184"/>
      <c r="BF119" s="184"/>
      <c r="BG119" s="184"/>
      <c r="BH119" s="184"/>
    </row>
    <row r="120" spans="1:60" ht="22.5" outlineLevel="1" x14ac:dyDescent="0.2">
      <c r="A120" s="185">
        <v>58</v>
      </c>
      <c r="B120" s="186" t="s">
        <v>354</v>
      </c>
      <c r="C120" s="187" t="s">
        <v>355</v>
      </c>
      <c r="D120" s="188" t="s">
        <v>280</v>
      </c>
      <c r="E120" s="189">
        <v>16.544</v>
      </c>
      <c r="F120" s="190"/>
      <c r="G120" s="191">
        <f>ROUND(E120*F120,2)</f>
        <v>0</v>
      </c>
      <c r="H120" s="190">
        <v>47.1</v>
      </c>
      <c r="I120" s="191">
        <f>ROUND(E120*H120,2)</f>
        <v>779.22</v>
      </c>
      <c r="J120" s="190">
        <v>0</v>
      </c>
      <c r="K120" s="191">
        <f>ROUND(E120*J120,2)</f>
        <v>0</v>
      </c>
      <c r="L120" s="191">
        <v>15</v>
      </c>
      <c r="M120" s="191">
        <f>G120*(1+L120/100)</f>
        <v>0</v>
      </c>
      <c r="N120" s="191">
        <v>5.0000000000000001E-4</v>
      </c>
      <c r="O120" s="191">
        <f>ROUND(E120*N120,2)</f>
        <v>0.01</v>
      </c>
      <c r="P120" s="191">
        <v>0</v>
      </c>
      <c r="Q120" s="191">
        <f>ROUND(E120*P120,2)</f>
        <v>0</v>
      </c>
      <c r="R120" s="191"/>
      <c r="S120" s="191" t="s">
        <v>183</v>
      </c>
      <c r="T120" s="202" t="s">
        <v>171</v>
      </c>
      <c r="U120" s="183">
        <v>0</v>
      </c>
      <c r="V120" s="183">
        <f>ROUND(E120*U120,2)</f>
        <v>0</v>
      </c>
      <c r="W120" s="183"/>
      <c r="X120" s="183" t="s">
        <v>215</v>
      </c>
      <c r="Y120" s="184"/>
      <c r="Z120" s="184"/>
      <c r="AA120" s="184"/>
      <c r="AB120" s="184"/>
      <c r="AC120" s="184"/>
      <c r="AD120" s="184"/>
      <c r="AE120" s="184"/>
      <c r="AF120" s="184"/>
      <c r="AG120" s="184" t="s">
        <v>216</v>
      </c>
      <c r="AH120" s="184"/>
      <c r="AI120" s="184"/>
      <c r="AJ120" s="184"/>
      <c r="AK120" s="184"/>
      <c r="AL120" s="184"/>
      <c r="AM120" s="184"/>
      <c r="AN120" s="184"/>
      <c r="AO120" s="184"/>
      <c r="AP120" s="184"/>
      <c r="AQ120" s="184"/>
      <c r="AR120" s="184"/>
      <c r="AS120" s="184"/>
      <c r="AT120" s="184"/>
      <c r="AU120" s="184"/>
      <c r="AV120" s="184"/>
      <c r="AW120" s="184"/>
      <c r="AX120" s="184"/>
      <c r="AY120" s="184"/>
      <c r="AZ120" s="184"/>
      <c r="BA120" s="184"/>
      <c r="BB120" s="184"/>
      <c r="BC120" s="184"/>
      <c r="BD120" s="184"/>
      <c r="BE120" s="184"/>
      <c r="BF120" s="184"/>
      <c r="BG120" s="184"/>
      <c r="BH120" s="184"/>
    </row>
    <row r="121" spans="1:60" outlineLevel="1" x14ac:dyDescent="0.2">
      <c r="A121" s="192"/>
      <c r="B121" s="193"/>
      <c r="C121" s="203" t="s">
        <v>356</v>
      </c>
      <c r="D121" s="204"/>
      <c r="E121" s="205">
        <v>16.54</v>
      </c>
      <c r="F121" s="183"/>
      <c r="G121" s="183"/>
      <c r="H121" s="183"/>
      <c r="I121" s="183"/>
      <c r="J121" s="183"/>
      <c r="K121" s="183"/>
      <c r="L121" s="183"/>
      <c r="M121" s="183"/>
      <c r="N121" s="183"/>
      <c r="O121" s="183"/>
      <c r="P121" s="183"/>
      <c r="Q121" s="183"/>
      <c r="R121" s="183"/>
      <c r="S121" s="183"/>
      <c r="T121" s="183"/>
      <c r="U121" s="183"/>
      <c r="V121" s="183"/>
      <c r="W121" s="183"/>
      <c r="X121" s="183"/>
      <c r="Y121" s="184"/>
      <c r="Z121" s="184"/>
      <c r="AA121" s="184"/>
      <c r="AB121" s="184"/>
      <c r="AC121" s="184"/>
      <c r="AD121" s="184"/>
      <c r="AE121" s="184"/>
      <c r="AF121" s="184"/>
      <c r="AG121" s="184" t="s">
        <v>187</v>
      </c>
      <c r="AH121" s="184">
        <v>0</v>
      </c>
      <c r="AI121" s="184"/>
      <c r="AJ121" s="184"/>
      <c r="AK121" s="184"/>
      <c r="AL121" s="184"/>
      <c r="AM121" s="184"/>
      <c r="AN121" s="184"/>
      <c r="AO121" s="184"/>
      <c r="AP121" s="184"/>
      <c r="AQ121" s="184"/>
      <c r="AR121" s="184"/>
      <c r="AS121" s="184"/>
      <c r="AT121" s="184"/>
      <c r="AU121" s="184"/>
      <c r="AV121" s="184"/>
      <c r="AW121" s="184"/>
      <c r="AX121" s="184"/>
      <c r="AY121" s="184"/>
      <c r="AZ121" s="184"/>
      <c r="BA121" s="184"/>
      <c r="BB121" s="184"/>
      <c r="BC121" s="184"/>
      <c r="BD121" s="184"/>
      <c r="BE121" s="184"/>
      <c r="BF121" s="184"/>
      <c r="BG121" s="184"/>
      <c r="BH121" s="184"/>
    </row>
    <row r="122" spans="1:60" outlineLevel="1" x14ac:dyDescent="0.2">
      <c r="A122" s="175">
        <v>59</v>
      </c>
      <c r="B122" s="176" t="s">
        <v>357</v>
      </c>
      <c r="C122" s="177" t="s">
        <v>358</v>
      </c>
      <c r="D122" s="178" t="s">
        <v>257</v>
      </c>
      <c r="E122" s="179">
        <v>1.661E-2</v>
      </c>
      <c r="F122" s="180"/>
      <c r="G122" s="181">
        <f>ROUND(E122*F122,2)</f>
        <v>0</v>
      </c>
      <c r="H122" s="180">
        <v>0</v>
      </c>
      <c r="I122" s="181">
        <f>ROUND(E122*H122,2)</f>
        <v>0</v>
      </c>
      <c r="J122" s="180">
        <v>341</v>
      </c>
      <c r="K122" s="181">
        <f>ROUND(E122*J122,2)</f>
        <v>5.66</v>
      </c>
      <c r="L122" s="181">
        <v>15</v>
      </c>
      <c r="M122" s="181">
        <f>G122*(1+L122/100)</f>
        <v>0</v>
      </c>
      <c r="N122" s="181">
        <v>0</v>
      </c>
      <c r="O122" s="181">
        <f>ROUND(E122*N122,2)</f>
        <v>0</v>
      </c>
      <c r="P122" s="181">
        <v>0</v>
      </c>
      <c r="Q122" s="181">
        <f>ROUND(E122*P122,2)</f>
        <v>0</v>
      </c>
      <c r="R122" s="181"/>
      <c r="S122" s="181" t="s">
        <v>170</v>
      </c>
      <c r="T122" s="182" t="s">
        <v>171</v>
      </c>
      <c r="U122" s="183">
        <v>0</v>
      </c>
      <c r="V122" s="183">
        <f>ROUND(E122*U122,2)</f>
        <v>0</v>
      </c>
      <c r="W122" s="183"/>
      <c r="X122" s="183" t="s">
        <v>258</v>
      </c>
      <c r="Y122" s="184"/>
      <c r="Z122" s="184"/>
      <c r="AA122" s="184"/>
      <c r="AB122" s="184"/>
      <c r="AC122" s="184"/>
      <c r="AD122" s="184"/>
      <c r="AE122" s="184"/>
      <c r="AF122" s="184"/>
      <c r="AG122" s="184" t="s">
        <v>259</v>
      </c>
      <c r="AH122" s="184"/>
      <c r="AI122" s="184"/>
      <c r="AJ122" s="184"/>
      <c r="AK122" s="184"/>
      <c r="AL122" s="184"/>
      <c r="AM122" s="184"/>
      <c r="AN122" s="184"/>
      <c r="AO122" s="184"/>
      <c r="AP122" s="184"/>
      <c r="AQ122" s="184"/>
      <c r="AR122" s="184"/>
      <c r="AS122" s="184"/>
      <c r="AT122" s="184"/>
      <c r="AU122" s="184"/>
      <c r="AV122" s="184"/>
      <c r="AW122" s="184"/>
      <c r="AX122" s="184"/>
      <c r="AY122" s="184"/>
      <c r="AZ122" s="184"/>
      <c r="BA122" s="184"/>
      <c r="BB122" s="184"/>
      <c r="BC122" s="184"/>
      <c r="BD122" s="184"/>
      <c r="BE122" s="184"/>
      <c r="BF122" s="184"/>
      <c r="BG122" s="184"/>
      <c r="BH122" s="184"/>
    </row>
    <row r="123" spans="1:60" x14ac:dyDescent="0.2">
      <c r="A123" s="167" t="s">
        <v>165</v>
      </c>
      <c r="B123" s="168" t="s">
        <v>116</v>
      </c>
      <c r="C123" s="169" t="s">
        <v>117</v>
      </c>
      <c r="D123" s="170"/>
      <c r="E123" s="171"/>
      <c r="F123" s="172"/>
      <c r="G123" s="172">
        <f>SUMIF(AG124:AG130,"&lt;&gt;NOR",G124:G130)</f>
        <v>0</v>
      </c>
      <c r="H123" s="172"/>
      <c r="I123" s="172">
        <f>SUM(I124:I130)</f>
        <v>8222.86</v>
      </c>
      <c r="J123" s="172"/>
      <c r="K123" s="172">
        <f>SUM(K124:K130)</f>
        <v>14572.539999999999</v>
      </c>
      <c r="L123" s="172"/>
      <c r="M123" s="172">
        <f>SUM(M124:M130)</f>
        <v>0</v>
      </c>
      <c r="N123" s="172"/>
      <c r="O123" s="172">
        <f>SUM(O124:O130)</f>
        <v>0.31</v>
      </c>
      <c r="P123" s="172"/>
      <c r="Q123" s="172">
        <f>SUM(Q124:Q130)</f>
        <v>0</v>
      </c>
      <c r="R123" s="172"/>
      <c r="S123" s="172"/>
      <c r="T123" s="173"/>
      <c r="U123" s="174"/>
      <c r="V123" s="174">
        <f>SUM(V124:V130)</f>
        <v>0</v>
      </c>
      <c r="W123" s="174"/>
      <c r="X123" s="174"/>
      <c r="AG123" t="s">
        <v>166</v>
      </c>
    </row>
    <row r="124" spans="1:60" outlineLevel="1" x14ac:dyDescent="0.2">
      <c r="A124" s="185">
        <v>60</v>
      </c>
      <c r="B124" s="186" t="s">
        <v>359</v>
      </c>
      <c r="C124" s="187" t="s">
        <v>360</v>
      </c>
      <c r="D124" s="188" t="s">
        <v>190</v>
      </c>
      <c r="E124" s="189">
        <v>18.143999999999998</v>
      </c>
      <c r="F124" s="190"/>
      <c r="G124" s="191">
        <f>ROUND(E124*F124,2)</f>
        <v>0</v>
      </c>
      <c r="H124" s="190">
        <v>0</v>
      </c>
      <c r="I124" s="191">
        <f>ROUND(E124*H124,2)</f>
        <v>0</v>
      </c>
      <c r="J124" s="190">
        <v>48.5</v>
      </c>
      <c r="K124" s="191">
        <f>ROUND(E124*J124,2)</f>
        <v>879.98</v>
      </c>
      <c r="L124" s="191">
        <v>15</v>
      </c>
      <c r="M124" s="191">
        <f>G124*(1+L124/100)</f>
        <v>0</v>
      </c>
      <c r="N124" s="191">
        <v>2.1000000000000001E-4</v>
      </c>
      <c r="O124" s="191">
        <f>ROUND(E124*N124,2)</f>
        <v>0</v>
      </c>
      <c r="P124" s="191">
        <v>0</v>
      </c>
      <c r="Q124" s="191">
        <f>ROUND(E124*P124,2)</f>
        <v>0</v>
      </c>
      <c r="R124" s="191"/>
      <c r="S124" s="191" t="s">
        <v>183</v>
      </c>
      <c r="T124" s="202" t="s">
        <v>171</v>
      </c>
      <c r="U124" s="183">
        <v>0</v>
      </c>
      <c r="V124" s="183">
        <f>ROUND(E124*U124,2)</f>
        <v>0</v>
      </c>
      <c r="W124" s="183"/>
      <c r="X124" s="183" t="s">
        <v>184</v>
      </c>
      <c r="Y124" s="184"/>
      <c r="Z124" s="184"/>
      <c r="AA124" s="184"/>
      <c r="AB124" s="184"/>
      <c r="AC124" s="184"/>
      <c r="AD124" s="184"/>
      <c r="AE124" s="184"/>
      <c r="AF124" s="184"/>
      <c r="AG124" s="184" t="s">
        <v>185</v>
      </c>
      <c r="AH124" s="184"/>
      <c r="AI124" s="184"/>
      <c r="AJ124" s="184"/>
      <c r="AK124" s="184"/>
      <c r="AL124" s="184"/>
      <c r="AM124" s="184"/>
      <c r="AN124" s="184"/>
      <c r="AO124" s="184"/>
      <c r="AP124" s="184"/>
      <c r="AQ124" s="184"/>
      <c r="AR124" s="184"/>
      <c r="AS124" s="184"/>
      <c r="AT124" s="184"/>
      <c r="AU124" s="184"/>
      <c r="AV124" s="184"/>
      <c r="AW124" s="184"/>
      <c r="AX124" s="184"/>
      <c r="AY124" s="184"/>
      <c r="AZ124" s="184"/>
      <c r="BA124" s="184"/>
      <c r="BB124" s="184"/>
      <c r="BC124" s="184"/>
      <c r="BD124" s="184"/>
      <c r="BE124" s="184"/>
      <c r="BF124" s="184"/>
      <c r="BG124" s="184"/>
      <c r="BH124" s="184"/>
    </row>
    <row r="125" spans="1:60" ht="12.75" customHeight="1" outlineLevel="1" x14ac:dyDescent="0.2">
      <c r="A125" s="192"/>
      <c r="B125" s="193"/>
      <c r="C125" s="228" t="s">
        <v>361</v>
      </c>
      <c r="D125" s="228"/>
      <c r="E125" s="228"/>
      <c r="F125" s="228"/>
      <c r="G125" s="228"/>
      <c r="H125" s="183"/>
      <c r="I125" s="183"/>
      <c r="J125" s="183"/>
      <c r="K125" s="183"/>
      <c r="L125" s="183"/>
      <c r="M125" s="183"/>
      <c r="N125" s="183"/>
      <c r="O125" s="183"/>
      <c r="P125" s="183"/>
      <c r="Q125" s="183"/>
      <c r="R125" s="183"/>
      <c r="S125" s="183"/>
      <c r="T125" s="183"/>
      <c r="U125" s="183"/>
      <c r="V125" s="183"/>
      <c r="W125" s="183"/>
      <c r="X125" s="183"/>
      <c r="Y125" s="184"/>
      <c r="Z125" s="184"/>
      <c r="AA125" s="184"/>
      <c r="AB125" s="184"/>
      <c r="AC125" s="184"/>
      <c r="AD125" s="184"/>
      <c r="AE125" s="184"/>
      <c r="AF125" s="184"/>
      <c r="AG125" s="184" t="s">
        <v>177</v>
      </c>
      <c r="AH125" s="184"/>
      <c r="AI125" s="184"/>
      <c r="AJ125" s="184"/>
      <c r="AK125" s="184"/>
      <c r="AL125" s="184"/>
      <c r="AM125" s="184"/>
      <c r="AN125" s="184"/>
      <c r="AO125" s="184"/>
      <c r="AP125" s="184"/>
      <c r="AQ125" s="184"/>
      <c r="AR125" s="184"/>
      <c r="AS125" s="184"/>
      <c r="AT125" s="184"/>
      <c r="AU125" s="184"/>
      <c r="AV125" s="184"/>
      <c r="AW125" s="184"/>
      <c r="AX125" s="184"/>
      <c r="AY125" s="184"/>
      <c r="AZ125" s="184"/>
      <c r="BA125" s="184"/>
      <c r="BB125" s="184"/>
      <c r="BC125" s="184"/>
      <c r="BD125" s="184"/>
      <c r="BE125" s="184"/>
      <c r="BF125" s="184"/>
      <c r="BG125" s="184"/>
      <c r="BH125" s="184"/>
    </row>
    <row r="126" spans="1:60" outlineLevel="1" x14ac:dyDescent="0.2">
      <c r="A126" s="192"/>
      <c r="B126" s="193"/>
      <c r="C126" s="203" t="s">
        <v>362</v>
      </c>
      <c r="D126" s="204"/>
      <c r="E126" s="205">
        <v>18.14</v>
      </c>
      <c r="F126" s="183"/>
      <c r="G126" s="183"/>
      <c r="H126" s="183"/>
      <c r="I126" s="183"/>
      <c r="J126" s="183"/>
      <c r="K126" s="183"/>
      <c r="L126" s="183"/>
      <c r="M126" s="183"/>
      <c r="N126" s="183"/>
      <c r="O126" s="183"/>
      <c r="P126" s="183"/>
      <c r="Q126" s="183"/>
      <c r="R126" s="183"/>
      <c r="S126" s="183"/>
      <c r="T126" s="183"/>
      <c r="U126" s="183"/>
      <c r="V126" s="183"/>
      <c r="W126" s="183"/>
      <c r="X126" s="183"/>
      <c r="Y126" s="184"/>
      <c r="Z126" s="184"/>
      <c r="AA126" s="184"/>
      <c r="AB126" s="184"/>
      <c r="AC126" s="184"/>
      <c r="AD126" s="184"/>
      <c r="AE126" s="184"/>
      <c r="AF126" s="184"/>
      <c r="AG126" s="184" t="s">
        <v>187</v>
      </c>
      <c r="AH126" s="184">
        <v>0</v>
      </c>
      <c r="AI126" s="184"/>
      <c r="AJ126" s="184"/>
      <c r="AK126" s="184"/>
      <c r="AL126" s="184"/>
      <c r="AM126" s="184"/>
      <c r="AN126" s="184"/>
      <c r="AO126" s="184"/>
      <c r="AP126" s="184"/>
      <c r="AQ126" s="184"/>
      <c r="AR126" s="184"/>
      <c r="AS126" s="184"/>
      <c r="AT126" s="184"/>
      <c r="AU126" s="184"/>
      <c r="AV126" s="184"/>
      <c r="AW126" s="184"/>
      <c r="AX126" s="184"/>
      <c r="AY126" s="184"/>
      <c r="AZ126" s="184"/>
      <c r="BA126" s="184"/>
      <c r="BB126" s="184"/>
      <c r="BC126" s="184"/>
      <c r="BD126" s="184"/>
      <c r="BE126" s="184"/>
      <c r="BF126" s="184"/>
      <c r="BG126" s="184"/>
      <c r="BH126" s="184"/>
    </row>
    <row r="127" spans="1:60" ht="22.5" outlineLevel="1" x14ac:dyDescent="0.2">
      <c r="A127" s="175">
        <v>61</v>
      </c>
      <c r="B127" s="176" t="s">
        <v>363</v>
      </c>
      <c r="C127" s="177" t="s">
        <v>364</v>
      </c>
      <c r="D127" s="178" t="s">
        <v>190</v>
      </c>
      <c r="E127" s="179">
        <v>18.143999999999998</v>
      </c>
      <c r="F127" s="180"/>
      <c r="G127" s="181">
        <f>ROUND(E127*F127,2)</f>
        <v>0</v>
      </c>
      <c r="H127" s="180">
        <v>0</v>
      </c>
      <c r="I127" s="181">
        <f>ROUND(E127*H127,2)</f>
        <v>0</v>
      </c>
      <c r="J127" s="180">
        <v>747</v>
      </c>
      <c r="K127" s="181">
        <f>ROUND(E127*J127,2)</f>
        <v>13553.57</v>
      </c>
      <c r="L127" s="181">
        <v>15</v>
      </c>
      <c r="M127" s="181">
        <f>G127*(1+L127/100)</f>
        <v>0</v>
      </c>
      <c r="N127" s="181">
        <v>3.98E-3</v>
      </c>
      <c r="O127" s="181">
        <f>ROUND(E127*N127,2)</f>
        <v>7.0000000000000007E-2</v>
      </c>
      <c r="P127" s="181">
        <v>0</v>
      </c>
      <c r="Q127" s="181">
        <f>ROUND(E127*P127,2)</f>
        <v>0</v>
      </c>
      <c r="R127" s="181"/>
      <c r="S127" s="181" t="s">
        <v>183</v>
      </c>
      <c r="T127" s="182" t="s">
        <v>171</v>
      </c>
      <c r="U127" s="183">
        <v>0</v>
      </c>
      <c r="V127" s="183">
        <f>ROUND(E127*U127,2)</f>
        <v>0</v>
      </c>
      <c r="W127" s="183"/>
      <c r="X127" s="183" t="s">
        <v>184</v>
      </c>
      <c r="Y127" s="184"/>
      <c r="Z127" s="184"/>
      <c r="AA127" s="184"/>
      <c r="AB127" s="184"/>
      <c r="AC127" s="184"/>
      <c r="AD127" s="184"/>
      <c r="AE127" s="184"/>
      <c r="AF127" s="184"/>
      <c r="AG127" s="184" t="s">
        <v>185</v>
      </c>
      <c r="AH127" s="184"/>
      <c r="AI127" s="184"/>
      <c r="AJ127" s="184"/>
      <c r="AK127" s="184"/>
      <c r="AL127" s="184"/>
      <c r="AM127" s="184"/>
      <c r="AN127" s="184"/>
      <c r="AO127" s="184"/>
      <c r="AP127" s="184"/>
      <c r="AQ127" s="184"/>
      <c r="AR127" s="184"/>
      <c r="AS127" s="184"/>
      <c r="AT127" s="184"/>
      <c r="AU127" s="184"/>
      <c r="AV127" s="184"/>
      <c r="AW127" s="184"/>
      <c r="AX127" s="184"/>
      <c r="AY127" s="184"/>
      <c r="AZ127" s="184"/>
      <c r="BA127" s="184"/>
      <c r="BB127" s="184"/>
      <c r="BC127" s="184"/>
      <c r="BD127" s="184"/>
      <c r="BE127" s="184"/>
      <c r="BF127" s="184"/>
      <c r="BG127" s="184"/>
      <c r="BH127" s="184"/>
    </row>
    <row r="128" spans="1:60" outlineLevel="1" x14ac:dyDescent="0.2">
      <c r="A128" s="185">
        <v>62</v>
      </c>
      <c r="B128" s="186" t="s">
        <v>365</v>
      </c>
      <c r="C128" s="187" t="s">
        <v>366</v>
      </c>
      <c r="D128" s="188" t="s">
        <v>190</v>
      </c>
      <c r="E128" s="189">
        <v>19.958400000000001</v>
      </c>
      <c r="F128" s="190"/>
      <c r="G128" s="191">
        <f>ROUND(E128*F128,2)</f>
        <v>0</v>
      </c>
      <c r="H128" s="190">
        <v>412</v>
      </c>
      <c r="I128" s="191">
        <f>ROUND(E128*H128,2)</f>
        <v>8222.86</v>
      </c>
      <c r="J128" s="190">
        <v>0</v>
      </c>
      <c r="K128" s="191">
        <f>ROUND(E128*J128,2)</f>
        <v>0</v>
      </c>
      <c r="L128" s="191">
        <v>15</v>
      </c>
      <c r="M128" s="191">
        <f>G128*(1+L128/100)</f>
        <v>0</v>
      </c>
      <c r="N128" s="191">
        <v>1.2200000000000001E-2</v>
      </c>
      <c r="O128" s="191">
        <f>ROUND(E128*N128,2)</f>
        <v>0.24</v>
      </c>
      <c r="P128" s="191">
        <v>0</v>
      </c>
      <c r="Q128" s="191">
        <f>ROUND(E128*P128,2)</f>
        <v>0</v>
      </c>
      <c r="R128" s="191"/>
      <c r="S128" s="191" t="s">
        <v>183</v>
      </c>
      <c r="T128" s="202" t="s">
        <v>171</v>
      </c>
      <c r="U128" s="183">
        <v>0</v>
      </c>
      <c r="V128" s="183">
        <f>ROUND(E128*U128,2)</f>
        <v>0</v>
      </c>
      <c r="W128" s="183"/>
      <c r="X128" s="183" t="s">
        <v>215</v>
      </c>
      <c r="Y128" s="184"/>
      <c r="Z128" s="184"/>
      <c r="AA128" s="184"/>
      <c r="AB128" s="184"/>
      <c r="AC128" s="184"/>
      <c r="AD128" s="184"/>
      <c r="AE128" s="184"/>
      <c r="AF128" s="184"/>
      <c r="AG128" s="184" t="s">
        <v>216</v>
      </c>
      <c r="AH128" s="184"/>
      <c r="AI128" s="184"/>
      <c r="AJ128" s="184"/>
      <c r="AK128" s="184"/>
      <c r="AL128" s="184"/>
      <c r="AM128" s="184"/>
      <c r="AN128" s="184"/>
      <c r="AO128" s="184"/>
      <c r="AP128" s="184"/>
      <c r="AQ128" s="184"/>
      <c r="AR128" s="184"/>
      <c r="AS128" s="184"/>
      <c r="AT128" s="184"/>
      <c r="AU128" s="184"/>
      <c r="AV128" s="184"/>
      <c r="AW128" s="184"/>
      <c r="AX128" s="184"/>
      <c r="AY128" s="184"/>
      <c r="AZ128" s="184"/>
      <c r="BA128" s="184"/>
      <c r="BB128" s="184"/>
      <c r="BC128" s="184"/>
      <c r="BD128" s="184"/>
      <c r="BE128" s="184"/>
      <c r="BF128" s="184"/>
      <c r="BG128" s="184"/>
      <c r="BH128" s="184"/>
    </row>
    <row r="129" spans="1:60" outlineLevel="1" x14ac:dyDescent="0.2">
      <c r="A129" s="192"/>
      <c r="B129" s="193"/>
      <c r="C129" s="203" t="s">
        <v>367</v>
      </c>
      <c r="D129" s="204"/>
      <c r="E129" s="205">
        <v>19.96</v>
      </c>
      <c r="F129" s="183"/>
      <c r="G129" s="183"/>
      <c r="H129" s="183"/>
      <c r="I129" s="183"/>
      <c r="J129" s="183"/>
      <c r="K129" s="183"/>
      <c r="L129" s="183"/>
      <c r="M129" s="183"/>
      <c r="N129" s="183"/>
      <c r="O129" s="183"/>
      <c r="P129" s="183"/>
      <c r="Q129" s="183"/>
      <c r="R129" s="183"/>
      <c r="S129" s="183"/>
      <c r="T129" s="183"/>
      <c r="U129" s="183"/>
      <c r="V129" s="183"/>
      <c r="W129" s="183"/>
      <c r="X129" s="183"/>
      <c r="Y129" s="184"/>
      <c r="Z129" s="184"/>
      <c r="AA129" s="184"/>
      <c r="AB129" s="184"/>
      <c r="AC129" s="184"/>
      <c r="AD129" s="184"/>
      <c r="AE129" s="184"/>
      <c r="AF129" s="184"/>
      <c r="AG129" s="184" t="s">
        <v>187</v>
      </c>
      <c r="AH129" s="184">
        <v>0</v>
      </c>
      <c r="AI129" s="184"/>
      <c r="AJ129" s="184"/>
      <c r="AK129" s="184"/>
      <c r="AL129" s="184"/>
      <c r="AM129" s="184"/>
      <c r="AN129" s="184"/>
      <c r="AO129" s="184"/>
      <c r="AP129" s="184"/>
      <c r="AQ129" s="184"/>
      <c r="AR129" s="184"/>
      <c r="AS129" s="184"/>
      <c r="AT129" s="184"/>
      <c r="AU129" s="184"/>
      <c r="AV129" s="184"/>
      <c r="AW129" s="184"/>
      <c r="AX129" s="184"/>
      <c r="AY129" s="184"/>
      <c r="AZ129" s="184"/>
      <c r="BA129" s="184"/>
      <c r="BB129" s="184"/>
      <c r="BC129" s="184"/>
      <c r="BD129" s="184"/>
      <c r="BE129" s="184"/>
      <c r="BF129" s="184"/>
      <c r="BG129" s="184"/>
      <c r="BH129" s="184"/>
    </row>
    <row r="130" spans="1:60" outlineLevel="1" x14ac:dyDescent="0.2">
      <c r="A130" s="175">
        <v>63</v>
      </c>
      <c r="B130" s="176" t="s">
        <v>368</v>
      </c>
      <c r="C130" s="177" t="s">
        <v>369</v>
      </c>
      <c r="D130" s="178" t="s">
        <v>257</v>
      </c>
      <c r="E130" s="179">
        <v>0.31952000000000003</v>
      </c>
      <c r="F130" s="180"/>
      <c r="G130" s="181">
        <f>ROUND(E130*F130,2)</f>
        <v>0</v>
      </c>
      <c r="H130" s="180">
        <v>0</v>
      </c>
      <c r="I130" s="181">
        <f>ROUND(E130*H130,2)</f>
        <v>0</v>
      </c>
      <c r="J130" s="180">
        <v>435</v>
      </c>
      <c r="K130" s="181">
        <f>ROUND(E130*J130,2)</f>
        <v>138.99</v>
      </c>
      <c r="L130" s="181">
        <v>15</v>
      </c>
      <c r="M130" s="181">
        <f>G130*(1+L130/100)</f>
        <v>0</v>
      </c>
      <c r="N130" s="181">
        <v>0</v>
      </c>
      <c r="O130" s="181">
        <f>ROUND(E130*N130,2)</f>
        <v>0</v>
      </c>
      <c r="P130" s="181">
        <v>0</v>
      </c>
      <c r="Q130" s="181">
        <f>ROUND(E130*P130,2)</f>
        <v>0</v>
      </c>
      <c r="R130" s="181"/>
      <c r="S130" s="181" t="s">
        <v>170</v>
      </c>
      <c r="T130" s="182" t="s">
        <v>171</v>
      </c>
      <c r="U130" s="183">
        <v>0</v>
      </c>
      <c r="V130" s="183">
        <f>ROUND(E130*U130,2)</f>
        <v>0</v>
      </c>
      <c r="W130" s="183"/>
      <c r="X130" s="183" t="s">
        <v>258</v>
      </c>
      <c r="Y130" s="184"/>
      <c r="Z130" s="184"/>
      <c r="AA130" s="184"/>
      <c r="AB130" s="184"/>
      <c r="AC130" s="184"/>
      <c r="AD130" s="184"/>
      <c r="AE130" s="184"/>
      <c r="AF130" s="184"/>
      <c r="AG130" s="184" t="s">
        <v>259</v>
      </c>
      <c r="AH130" s="184"/>
      <c r="AI130" s="184"/>
      <c r="AJ130" s="184"/>
      <c r="AK130" s="184"/>
      <c r="AL130" s="184"/>
      <c r="AM130" s="184"/>
      <c r="AN130" s="184"/>
      <c r="AO130" s="184"/>
      <c r="AP130" s="184"/>
      <c r="AQ130" s="184"/>
      <c r="AR130" s="184"/>
      <c r="AS130" s="184"/>
      <c r="AT130" s="184"/>
      <c r="AU130" s="184"/>
      <c r="AV130" s="184"/>
      <c r="AW130" s="184"/>
      <c r="AX130" s="184"/>
      <c r="AY130" s="184"/>
      <c r="AZ130" s="184"/>
      <c r="BA130" s="184"/>
      <c r="BB130" s="184"/>
      <c r="BC130" s="184"/>
      <c r="BD130" s="184"/>
      <c r="BE130" s="184"/>
      <c r="BF130" s="184"/>
      <c r="BG130" s="184"/>
      <c r="BH130" s="184"/>
    </row>
    <row r="131" spans="1:60" x14ac:dyDescent="0.2">
      <c r="A131" s="167" t="s">
        <v>165</v>
      </c>
      <c r="B131" s="168" t="s">
        <v>118</v>
      </c>
      <c r="C131" s="169" t="s">
        <v>119</v>
      </c>
      <c r="D131" s="170"/>
      <c r="E131" s="171"/>
      <c r="F131" s="172"/>
      <c r="G131" s="172">
        <f>SUMIF(AG132:AG135,"&lt;&gt;NOR",G132:G135)</f>
        <v>0</v>
      </c>
      <c r="H131" s="172"/>
      <c r="I131" s="172">
        <f>SUM(I132:I135)</f>
        <v>0</v>
      </c>
      <c r="J131" s="172"/>
      <c r="K131" s="172">
        <f>SUM(K132:K135)</f>
        <v>51524.160000000003</v>
      </c>
      <c r="L131" s="172"/>
      <c r="M131" s="172">
        <f>SUM(M132:M135)</f>
        <v>0</v>
      </c>
      <c r="N131" s="172"/>
      <c r="O131" s="172">
        <f>SUM(O132:O135)</f>
        <v>0.1</v>
      </c>
      <c r="P131" s="172"/>
      <c r="Q131" s="172">
        <f>SUM(Q132:Q135)</f>
        <v>0</v>
      </c>
      <c r="R131" s="172"/>
      <c r="S131" s="172"/>
      <c r="T131" s="173"/>
      <c r="U131" s="174"/>
      <c r="V131" s="174">
        <f>SUM(V132:V135)</f>
        <v>0</v>
      </c>
      <c r="W131" s="174"/>
      <c r="X131" s="174"/>
      <c r="AG131" t="s">
        <v>166</v>
      </c>
    </row>
    <row r="132" spans="1:60" outlineLevel="1" x14ac:dyDescent="0.2">
      <c r="A132" s="175">
        <v>64</v>
      </c>
      <c r="B132" s="176" t="s">
        <v>370</v>
      </c>
      <c r="C132" s="177" t="s">
        <v>371</v>
      </c>
      <c r="D132" s="178" t="s">
        <v>190</v>
      </c>
      <c r="E132" s="179">
        <v>458.4</v>
      </c>
      <c r="F132" s="180"/>
      <c r="G132" s="181">
        <f>ROUND(E132*F132,2)</f>
        <v>0</v>
      </c>
      <c r="H132" s="180">
        <v>0</v>
      </c>
      <c r="I132" s="181">
        <f>ROUND(E132*H132,2)</f>
        <v>0</v>
      </c>
      <c r="J132" s="180">
        <v>21.4</v>
      </c>
      <c r="K132" s="181">
        <f>ROUND(E132*J132,2)</f>
        <v>9809.76</v>
      </c>
      <c r="L132" s="181">
        <v>15</v>
      </c>
      <c r="M132" s="181">
        <f>G132*(1+L132/100)</f>
        <v>0</v>
      </c>
      <c r="N132" s="181">
        <v>6.9999999999999994E-5</v>
      </c>
      <c r="O132" s="181">
        <f>ROUND(E132*N132,2)</f>
        <v>0.03</v>
      </c>
      <c r="P132" s="181">
        <v>0</v>
      </c>
      <c r="Q132" s="181">
        <f>ROUND(E132*P132,2)</f>
        <v>0</v>
      </c>
      <c r="R132" s="181"/>
      <c r="S132" s="181" t="s">
        <v>183</v>
      </c>
      <c r="T132" s="182" t="s">
        <v>171</v>
      </c>
      <c r="U132" s="183">
        <v>0</v>
      </c>
      <c r="V132" s="183">
        <f>ROUND(E132*U132,2)</f>
        <v>0</v>
      </c>
      <c r="W132" s="183"/>
      <c r="X132" s="183" t="s">
        <v>184</v>
      </c>
      <c r="Y132" s="184"/>
      <c r="Z132" s="184"/>
      <c r="AA132" s="184"/>
      <c r="AB132" s="184"/>
      <c r="AC132" s="184"/>
      <c r="AD132" s="184"/>
      <c r="AE132" s="184"/>
      <c r="AF132" s="184"/>
      <c r="AG132" s="184" t="s">
        <v>185</v>
      </c>
      <c r="AH132" s="184"/>
      <c r="AI132" s="184"/>
      <c r="AJ132" s="184"/>
      <c r="AK132" s="184"/>
      <c r="AL132" s="184"/>
      <c r="AM132" s="184"/>
      <c r="AN132" s="184"/>
      <c r="AO132" s="184"/>
      <c r="AP132" s="184"/>
      <c r="AQ132" s="184"/>
      <c r="AR132" s="184"/>
      <c r="AS132" s="184"/>
      <c r="AT132" s="184"/>
      <c r="AU132" s="184"/>
      <c r="AV132" s="184"/>
      <c r="AW132" s="184"/>
      <c r="AX132" s="184"/>
      <c r="AY132" s="184"/>
      <c r="AZ132" s="184"/>
      <c r="BA132" s="184"/>
      <c r="BB132" s="184"/>
      <c r="BC132" s="184"/>
      <c r="BD132" s="184"/>
      <c r="BE132" s="184"/>
      <c r="BF132" s="184"/>
      <c r="BG132" s="184"/>
      <c r="BH132" s="184"/>
    </row>
    <row r="133" spans="1:60" outlineLevel="1" x14ac:dyDescent="0.2">
      <c r="A133" s="175">
        <v>65</v>
      </c>
      <c r="B133" s="176" t="s">
        <v>372</v>
      </c>
      <c r="C133" s="177" t="s">
        <v>373</v>
      </c>
      <c r="D133" s="178" t="s">
        <v>190</v>
      </c>
      <c r="E133" s="179">
        <v>458.4</v>
      </c>
      <c r="F133" s="180"/>
      <c r="G133" s="181">
        <f>ROUND(E133*F133,2)</f>
        <v>0</v>
      </c>
      <c r="H133" s="180">
        <v>0</v>
      </c>
      <c r="I133" s="181">
        <f>ROUND(E133*H133,2)</f>
        <v>0</v>
      </c>
      <c r="J133" s="180">
        <v>58.2</v>
      </c>
      <c r="K133" s="181">
        <f>ROUND(E133*J133,2)</f>
        <v>26678.880000000001</v>
      </c>
      <c r="L133" s="181">
        <v>15</v>
      </c>
      <c r="M133" s="181">
        <f>G133*(1+L133/100)</f>
        <v>0</v>
      </c>
      <c r="N133" s="181">
        <v>1.4999999999999999E-4</v>
      </c>
      <c r="O133" s="181">
        <f>ROUND(E133*N133,2)</f>
        <v>7.0000000000000007E-2</v>
      </c>
      <c r="P133" s="181">
        <v>0</v>
      </c>
      <c r="Q133" s="181">
        <f>ROUND(E133*P133,2)</f>
        <v>0</v>
      </c>
      <c r="R133" s="181"/>
      <c r="S133" s="181" t="s">
        <v>183</v>
      </c>
      <c r="T133" s="182" t="s">
        <v>171</v>
      </c>
      <c r="U133" s="183">
        <v>0</v>
      </c>
      <c r="V133" s="183">
        <f>ROUND(E133*U133,2)</f>
        <v>0</v>
      </c>
      <c r="W133" s="183"/>
      <c r="X133" s="183" t="s">
        <v>184</v>
      </c>
      <c r="Y133" s="184"/>
      <c r="Z133" s="184"/>
      <c r="AA133" s="184"/>
      <c r="AB133" s="184"/>
      <c r="AC133" s="184"/>
      <c r="AD133" s="184"/>
      <c r="AE133" s="184"/>
      <c r="AF133" s="184"/>
      <c r="AG133" s="184" t="s">
        <v>185</v>
      </c>
      <c r="AH133" s="184"/>
      <c r="AI133" s="184"/>
      <c r="AJ133" s="184"/>
      <c r="AK133" s="184"/>
      <c r="AL133" s="184"/>
      <c r="AM133" s="184"/>
      <c r="AN133" s="184"/>
      <c r="AO133" s="184"/>
      <c r="AP133" s="184"/>
      <c r="AQ133" s="184"/>
      <c r="AR133" s="184"/>
      <c r="AS133" s="184"/>
      <c r="AT133" s="184"/>
      <c r="AU133" s="184"/>
      <c r="AV133" s="184"/>
      <c r="AW133" s="184"/>
      <c r="AX133" s="184"/>
      <c r="AY133" s="184"/>
      <c r="AZ133" s="184"/>
      <c r="BA133" s="184"/>
      <c r="BB133" s="184"/>
      <c r="BC133" s="184"/>
      <c r="BD133" s="184"/>
      <c r="BE133" s="184"/>
      <c r="BF133" s="184"/>
      <c r="BG133" s="184"/>
      <c r="BH133" s="184"/>
    </row>
    <row r="134" spans="1:60" outlineLevel="1" x14ac:dyDescent="0.2">
      <c r="A134" s="185">
        <v>66</v>
      </c>
      <c r="B134" s="186" t="s">
        <v>374</v>
      </c>
      <c r="C134" s="187" t="s">
        <v>375</v>
      </c>
      <c r="D134" s="188" t="s">
        <v>190</v>
      </c>
      <c r="E134" s="189">
        <v>458.4</v>
      </c>
      <c r="F134" s="190"/>
      <c r="G134" s="191">
        <f>ROUND(E134*F134,2)</f>
        <v>0</v>
      </c>
      <c r="H134" s="190">
        <v>0</v>
      </c>
      <c r="I134" s="191">
        <f>ROUND(E134*H134,2)</f>
        <v>0</v>
      </c>
      <c r="J134" s="190">
        <v>32.799999999999997</v>
      </c>
      <c r="K134" s="191">
        <f>ROUND(E134*J134,2)</f>
        <v>15035.52</v>
      </c>
      <c r="L134" s="191">
        <v>15</v>
      </c>
      <c r="M134" s="191">
        <f>G134*(1+L134/100)</f>
        <v>0</v>
      </c>
      <c r="N134" s="191">
        <v>0</v>
      </c>
      <c r="O134" s="191">
        <f>ROUND(E134*N134,2)</f>
        <v>0</v>
      </c>
      <c r="P134" s="191">
        <v>0</v>
      </c>
      <c r="Q134" s="191">
        <f>ROUND(E134*P134,2)</f>
        <v>0</v>
      </c>
      <c r="R134" s="191"/>
      <c r="S134" s="191" t="s">
        <v>170</v>
      </c>
      <c r="T134" s="202" t="s">
        <v>171</v>
      </c>
      <c r="U134" s="183">
        <v>0</v>
      </c>
      <c r="V134" s="183">
        <f>ROUND(E134*U134,2)</f>
        <v>0</v>
      </c>
      <c r="W134" s="183"/>
      <c r="X134" s="183" t="s">
        <v>184</v>
      </c>
      <c r="Y134" s="184"/>
      <c r="Z134" s="184"/>
      <c r="AA134" s="184"/>
      <c r="AB134" s="184"/>
      <c r="AC134" s="184"/>
      <c r="AD134" s="184"/>
      <c r="AE134" s="184"/>
      <c r="AF134" s="184"/>
      <c r="AG134" s="184" t="s">
        <v>185</v>
      </c>
      <c r="AH134" s="184"/>
      <c r="AI134" s="184"/>
      <c r="AJ134" s="184"/>
      <c r="AK134" s="184"/>
      <c r="AL134" s="184"/>
      <c r="AM134" s="184"/>
      <c r="AN134" s="184"/>
      <c r="AO134" s="184"/>
      <c r="AP134" s="184"/>
      <c r="AQ134" s="184"/>
      <c r="AR134" s="184"/>
      <c r="AS134" s="184"/>
      <c r="AT134" s="184"/>
      <c r="AU134" s="184"/>
      <c r="AV134" s="184"/>
      <c r="AW134" s="184"/>
      <c r="AX134" s="184"/>
      <c r="AY134" s="184"/>
      <c r="AZ134" s="184"/>
      <c r="BA134" s="184"/>
      <c r="BB134" s="184"/>
      <c r="BC134" s="184"/>
      <c r="BD134" s="184"/>
      <c r="BE134" s="184"/>
      <c r="BF134" s="184"/>
      <c r="BG134" s="184"/>
      <c r="BH134" s="184"/>
    </row>
    <row r="135" spans="1:60" outlineLevel="1" x14ac:dyDescent="0.2">
      <c r="A135" s="192"/>
      <c r="B135" s="193"/>
      <c r="C135" s="203" t="s">
        <v>376</v>
      </c>
      <c r="D135" s="204"/>
      <c r="E135" s="205">
        <v>458.4</v>
      </c>
      <c r="F135" s="183"/>
      <c r="G135" s="183"/>
      <c r="H135" s="183"/>
      <c r="I135" s="183"/>
      <c r="J135" s="183"/>
      <c r="K135" s="183"/>
      <c r="L135" s="183"/>
      <c r="M135" s="183"/>
      <c r="N135" s="183"/>
      <c r="O135" s="183"/>
      <c r="P135" s="183"/>
      <c r="Q135" s="183"/>
      <c r="R135" s="183"/>
      <c r="S135" s="183"/>
      <c r="T135" s="183"/>
      <c r="U135" s="183"/>
      <c r="V135" s="183"/>
      <c r="W135" s="183"/>
      <c r="X135" s="183"/>
      <c r="Y135" s="184"/>
      <c r="Z135" s="184"/>
      <c r="AA135" s="184"/>
      <c r="AB135" s="184"/>
      <c r="AC135" s="184"/>
      <c r="AD135" s="184"/>
      <c r="AE135" s="184"/>
      <c r="AF135" s="184"/>
      <c r="AG135" s="184" t="s">
        <v>187</v>
      </c>
      <c r="AH135" s="184">
        <v>0</v>
      </c>
      <c r="AI135" s="184"/>
      <c r="AJ135" s="184"/>
      <c r="AK135" s="184"/>
      <c r="AL135" s="184"/>
      <c r="AM135" s="184"/>
      <c r="AN135" s="184"/>
      <c r="AO135" s="184"/>
      <c r="AP135" s="184"/>
      <c r="AQ135" s="184"/>
      <c r="AR135" s="184"/>
      <c r="AS135" s="184"/>
      <c r="AT135" s="184"/>
      <c r="AU135" s="184"/>
      <c r="AV135" s="184"/>
      <c r="AW135" s="184"/>
      <c r="AX135" s="184"/>
      <c r="AY135" s="184"/>
      <c r="AZ135" s="184"/>
      <c r="BA135" s="184"/>
      <c r="BB135" s="184"/>
      <c r="BC135" s="184"/>
      <c r="BD135" s="184"/>
      <c r="BE135" s="184"/>
      <c r="BF135" s="184"/>
      <c r="BG135" s="184"/>
      <c r="BH135" s="184"/>
    </row>
    <row r="136" spans="1:60" x14ac:dyDescent="0.2">
      <c r="A136" s="167" t="s">
        <v>165</v>
      </c>
      <c r="B136" s="168" t="s">
        <v>130</v>
      </c>
      <c r="C136" s="169" t="s">
        <v>131</v>
      </c>
      <c r="D136" s="170"/>
      <c r="E136" s="171"/>
      <c r="F136" s="172"/>
      <c r="G136" s="172">
        <f>SUMIF(AG137:AG145,"&lt;&gt;NOR",G137:G145)</f>
        <v>0</v>
      </c>
      <c r="H136" s="172"/>
      <c r="I136" s="172">
        <f>SUM(I137:I145)</f>
        <v>0</v>
      </c>
      <c r="J136" s="172"/>
      <c r="K136" s="172">
        <f>SUM(K137:K145)</f>
        <v>29426.16</v>
      </c>
      <c r="L136" s="172"/>
      <c r="M136" s="172">
        <f>SUM(M137:M145)</f>
        <v>0</v>
      </c>
      <c r="N136" s="172"/>
      <c r="O136" s="172">
        <f>SUM(O137:O145)</f>
        <v>0</v>
      </c>
      <c r="P136" s="172"/>
      <c r="Q136" s="172">
        <f>SUM(Q137:Q145)</f>
        <v>0</v>
      </c>
      <c r="R136" s="172"/>
      <c r="S136" s="172"/>
      <c r="T136" s="173"/>
      <c r="U136" s="174"/>
      <c r="V136" s="174">
        <f>SUM(V137:V145)</f>
        <v>0</v>
      </c>
      <c r="W136" s="174"/>
      <c r="X136" s="174"/>
      <c r="AG136" t="s">
        <v>166</v>
      </c>
    </row>
    <row r="137" spans="1:60" outlineLevel="1" x14ac:dyDescent="0.2">
      <c r="A137" s="185">
        <v>67</v>
      </c>
      <c r="B137" s="186" t="s">
        <v>377</v>
      </c>
      <c r="C137" s="187" t="s">
        <v>378</v>
      </c>
      <c r="D137" s="188" t="s">
        <v>257</v>
      </c>
      <c r="E137" s="189">
        <v>16.12134</v>
      </c>
      <c r="F137" s="190"/>
      <c r="G137" s="191">
        <f>ROUND(E137*F137,2)</f>
        <v>0</v>
      </c>
      <c r="H137" s="190">
        <v>0</v>
      </c>
      <c r="I137" s="191">
        <f>ROUND(E137*H137,2)</f>
        <v>0</v>
      </c>
      <c r="J137" s="190">
        <v>226</v>
      </c>
      <c r="K137" s="191">
        <f>ROUND(E137*J137,2)</f>
        <v>3643.42</v>
      </c>
      <c r="L137" s="191">
        <v>15</v>
      </c>
      <c r="M137" s="191">
        <f>G137*(1+L137/100)</f>
        <v>0</v>
      </c>
      <c r="N137" s="191">
        <v>0</v>
      </c>
      <c r="O137" s="191">
        <f>ROUND(E137*N137,2)</f>
        <v>0</v>
      </c>
      <c r="P137" s="191">
        <v>0</v>
      </c>
      <c r="Q137" s="191">
        <f>ROUND(E137*P137,2)</f>
        <v>0</v>
      </c>
      <c r="R137" s="191"/>
      <c r="S137" s="191" t="s">
        <v>170</v>
      </c>
      <c r="T137" s="202" t="s">
        <v>171</v>
      </c>
      <c r="U137" s="183">
        <v>0</v>
      </c>
      <c r="V137" s="183">
        <f>ROUND(E137*U137,2)</f>
        <v>0</v>
      </c>
      <c r="W137" s="183"/>
      <c r="X137" s="183" t="s">
        <v>379</v>
      </c>
      <c r="Y137" s="184"/>
      <c r="Z137" s="184"/>
      <c r="AA137" s="184"/>
      <c r="AB137" s="184"/>
      <c r="AC137" s="184"/>
      <c r="AD137" s="184"/>
      <c r="AE137" s="184"/>
      <c r="AF137" s="184"/>
      <c r="AG137" s="184" t="s">
        <v>380</v>
      </c>
      <c r="AH137" s="184"/>
      <c r="AI137" s="184"/>
      <c r="AJ137" s="184"/>
      <c r="AK137" s="184"/>
      <c r="AL137" s="184"/>
      <c r="AM137" s="184"/>
      <c r="AN137" s="184"/>
      <c r="AO137" s="184"/>
      <c r="AP137" s="184"/>
      <c r="AQ137" s="184"/>
      <c r="AR137" s="184"/>
      <c r="AS137" s="184"/>
      <c r="AT137" s="184"/>
      <c r="AU137" s="184"/>
      <c r="AV137" s="184"/>
      <c r="AW137" s="184"/>
      <c r="AX137" s="184"/>
      <c r="AY137" s="184"/>
      <c r="AZ137" s="184"/>
      <c r="BA137" s="184"/>
      <c r="BB137" s="184"/>
      <c r="BC137" s="184"/>
      <c r="BD137" s="184"/>
      <c r="BE137" s="184"/>
      <c r="BF137" s="184"/>
      <c r="BG137" s="184"/>
      <c r="BH137" s="184"/>
    </row>
    <row r="138" spans="1:60" ht="12.75" customHeight="1" outlineLevel="1" x14ac:dyDescent="0.2">
      <c r="A138" s="192"/>
      <c r="B138" s="193"/>
      <c r="C138" s="228" t="s">
        <v>381</v>
      </c>
      <c r="D138" s="228"/>
      <c r="E138" s="228"/>
      <c r="F138" s="228"/>
      <c r="G138" s="228"/>
      <c r="H138" s="183"/>
      <c r="I138" s="183"/>
      <c r="J138" s="183"/>
      <c r="K138" s="183"/>
      <c r="L138" s="183"/>
      <c r="M138" s="183"/>
      <c r="N138" s="183"/>
      <c r="O138" s="183"/>
      <c r="P138" s="183"/>
      <c r="Q138" s="183"/>
      <c r="R138" s="183"/>
      <c r="S138" s="183"/>
      <c r="T138" s="183"/>
      <c r="U138" s="183"/>
      <c r="V138" s="183"/>
      <c r="W138" s="183"/>
      <c r="X138" s="183"/>
      <c r="Y138" s="184"/>
      <c r="Z138" s="184"/>
      <c r="AA138" s="184"/>
      <c r="AB138" s="184"/>
      <c r="AC138" s="184"/>
      <c r="AD138" s="184"/>
      <c r="AE138" s="184"/>
      <c r="AF138" s="184"/>
      <c r="AG138" s="184" t="s">
        <v>177</v>
      </c>
      <c r="AH138" s="184"/>
      <c r="AI138" s="184"/>
      <c r="AJ138" s="184"/>
      <c r="AK138" s="184"/>
      <c r="AL138" s="184"/>
      <c r="AM138" s="184"/>
      <c r="AN138" s="184"/>
      <c r="AO138" s="184"/>
      <c r="AP138" s="184"/>
      <c r="AQ138" s="184"/>
      <c r="AR138" s="184"/>
      <c r="AS138" s="184"/>
      <c r="AT138" s="184"/>
      <c r="AU138" s="184"/>
      <c r="AV138" s="184"/>
      <c r="AW138" s="184"/>
      <c r="AX138" s="184"/>
      <c r="AY138" s="184"/>
      <c r="AZ138" s="184"/>
      <c r="BA138" s="184"/>
      <c r="BB138" s="184"/>
      <c r="BC138" s="184"/>
      <c r="BD138" s="184"/>
      <c r="BE138" s="184"/>
      <c r="BF138" s="184"/>
      <c r="BG138" s="184"/>
      <c r="BH138" s="184"/>
    </row>
    <row r="139" spans="1:60" outlineLevel="1" x14ac:dyDescent="0.2">
      <c r="A139" s="175">
        <v>68</v>
      </c>
      <c r="B139" s="176" t="s">
        <v>382</v>
      </c>
      <c r="C139" s="177" t="s">
        <v>383</v>
      </c>
      <c r="D139" s="178" t="s">
        <v>257</v>
      </c>
      <c r="E139" s="179">
        <v>16.12134</v>
      </c>
      <c r="F139" s="180"/>
      <c r="G139" s="181">
        <f t="shared" ref="G139:G144" si="7">ROUND(E139*F139,2)</f>
        <v>0</v>
      </c>
      <c r="H139" s="180">
        <v>0</v>
      </c>
      <c r="I139" s="181">
        <f t="shared" ref="I139:I144" si="8">ROUND(E139*H139,2)</f>
        <v>0</v>
      </c>
      <c r="J139" s="180">
        <v>437</v>
      </c>
      <c r="K139" s="181">
        <f t="shared" ref="K139:K144" si="9">ROUND(E139*J139,2)</f>
        <v>7045.03</v>
      </c>
      <c r="L139" s="181">
        <v>15</v>
      </c>
      <c r="M139" s="181">
        <f t="shared" ref="M139:M144" si="10">G139*(1+L139/100)</f>
        <v>0</v>
      </c>
      <c r="N139" s="181">
        <v>0</v>
      </c>
      <c r="O139" s="181">
        <f t="shared" ref="O139:O144" si="11">ROUND(E139*N139,2)</f>
        <v>0</v>
      </c>
      <c r="P139" s="181">
        <v>0</v>
      </c>
      <c r="Q139" s="181">
        <f t="shared" ref="Q139:Q144" si="12">ROUND(E139*P139,2)</f>
        <v>0</v>
      </c>
      <c r="R139" s="181"/>
      <c r="S139" s="181" t="s">
        <v>170</v>
      </c>
      <c r="T139" s="182" t="s">
        <v>171</v>
      </c>
      <c r="U139" s="183">
        <v>0</v>
      </c>
      <c r="V139" s="183">
        <f t="shared" ref="V139:V144" si="13">ROUND(E139*U139,2)</f>
        <v>0</v>
      </c>
      <c r="W139" s="183"/>
      <c r="X139" s="183" t="s">
        <v>379</v>
      </c>
      <c r="Y139" s="184"/>
      <c r="Z139" s="184"/>
      <c r="AA139" s="184"/>
      <c r="AB139" s="184"/>
      <c r="AC139" s="184"/>
      <c r="AD139" s="184"/>
      <c r="AE139" s="184"/>
      <c r="AF139" s="184"/>
      <c r="AG139" s="184" t="s">
        <v>380</v>
      </c>
      <c r="AH139" s="184"/>
      <c r="AI139" s="184"/>
      <c r="AJ139" s="184"/>
      <c r="AK139" s="184"/>
      <c r="AL139" s="184"/>
      <c r="AM139" s="184"/>
      <c r="AN139" s="184"/>
      <c r="AO139" s="184"/>
      <c r="AP139" s="184"/>
      <c r="AQ139" s="184"/>
      <c r="AR139" s="184"/>
      <c r="AS139" s="184"/>
      <c r="AT139" s="184"/>
      <c r="AU139" s="184"/>
      <c r="AV139" s="184"/>
      <c r="AW139" s="184"/>
      <c r="AX139" s="184"/>
      <c r="AY139" s="184"/>
      <c r="AZ139" s="184"/>
      <c r="BA139" s="184"/>
      <c r="BB139" s="184"/>
      <c r="BC139" s="184"/>
      <c r="BD139" s="184"/>
      <c r="BE139" s="184"/>
      <c r="BF139" s="184"/>
      <c r="BG139" s="184"/>
      <c r="BH139" s="184"/>
    </row>
    <row r="140" spans="1:60" outlineLevel="1" x14ac:dyDescent="0.2">
      <c r="A140" s="175">
        <v>69</v>
      </c>
      <c r="B140" s="176" t="s">
        <v>384</v>
      </c>
      <c r="C140" s="177" t="s">
        <v>385</v>
      </c>
      <c r="D140" s="178" t="s">
        <v>257</v>
      </c>
      <c r="E140" s="179">
        <v>16.12134</v>
      </c>
      <c r="F140" s="180"/>
      <c r="G140" s="181">
        <f t="shared" si="7"/>
        <v>0</v>
      </c>
      <c r="H140" s="180">
        <v>0</v>
      </c>
      <c r="I140" s="181">
        <f t="shared" si="8"/>
        <v>0</v>
      </c>
      <c r="J140" s="180">
        <v>208.5</v>
      </c>
      <c r="K140" s="181">
        <f t="shared" si="9"/>
        <v>3361.3</v>
      </c>
      <c r="L140" s="181">
        <v>15</v>
      </c>
      <c r="M140" s="181">
        <f t="shared" si="10"/>
        <v>0</v>
      </c>
      <c r="N140" s="181">
        <v>0</v>
      </c>
      <c r="O140" s="181">
        <f t="shared" si="11"/>
        <v>0</v>
      </c>
      <c r="P140" s="181">
        <v>0</v>
      </c>
      <c r="Q140" s="181">
        <f t="shared" si="12"/>
        <v>0</v>
      </c>
      <c r="R140" s="181"/>
      <c r="S140" s="181" t="s">
        <v>170</v>
      </c>
      <c r="T140" s="182" t="s">
        <v>171</v>
      </c>
      <c r="U140" s="183">
        <v>0</v>
      </c>
      <c r="V140" s="183">
        <f t="shared" si="13"/>
        <v>0</v>
      </c>
      <c r="W140" s="183"/>
      <c r="X140" s="183" t="s">
        <v>379</v>
      </c>
      <c r="Y140" s="184"/>
      <c r="Z140" s="184"/>
      <c r="AA140" s="184"/>
      <c r="AB140" s="184"/>
      <c r="AC140" s="184"/>
      <c r="AD140" s="184"/>
      <c r="AE140" s="184"/>
      <c r="AF140" s="184"/>
      <c r="AG140" s="184" t="s">
        <v>380</v>
      </c>
      <c r="AH140" s="184"/>
      <c r="AI140" s="184"/>
      <c r="AJ140" s="184"/>
      <c r="AK140" s="184"/>
      <c r="AL140" s="184"/>
      <c r="AM140" s="184"/>
      <c r="AN140" s="184"/>
      <c r="AO140" s="184"/>
      <c r="AP140" s="184"/>
      <c r="AQ140" s="184"/>
      <c r="AR140" s="184"/>
      <c r="AS140" s="184"/>
      <c r="AT140" s="184"/>
      <c r="AU140" s="184"/>
      <c r="AV140" s="184"/>
      <c r="AW140" s="184"/>
      <c r="AX140" s="184"/>
      <c r="AY140" s="184"/>
      <c r="AZ140" s="184"/>
      <c r="BA140" s="184"/>
      <c r="BB140" s="184"/>
      <c r="BC140" s="184"/>
      <c r="BD140" s="184"/>
      <c r="BE140" s="184"/>
      <c r="BF140" s="184"/>
      <c r="BG140" s="184"/>
      <c r="BH140" s="184"/>
    </row>
    <row r="141" spans="1:60" outlineLevel="1" x14ac:dyDescent="0.2">
      <c r="A141" s="175">
        <v>70</v>
      </c>
      <c r="B141" s="176" t="s">
        <v>386</v>
      </c>
      <c r="C141" s="177" t="s">
        <v>387</v>
      </c>
      <c r="D141" s="178" t="s">
        <v>257</v>
      </c>
      <c r="E141" s="179">
        <v>16.12134</v>
      </c>
      <c r="F141" s="180"/>
      <c r="G141" s="181">
        <f t="shared" si="7"/>
        <v>0</v>
      </c>
      <c r="H141" s="180">
        <v>0</v>
      </c>
      <c r="I141" s="181">
        <f t="shared" si="8"/>
        <v>0</v>
      </c>
      <c r="J141" s="180">
        <v>205</v>
      </c>
      <c r="K141" s="181">
        <f t="shared" si="9"/>
        <v>3304.87</v>
      </c>
      <c r="L141" s="181">
        <v>15</v>
      </c>
      <c r="M141" s="181">
        <f t="shared" si="10"/>
        <v>0</v>
      </c>
      <c r="N141" s="181">
        <v>0</v>
      </c>
      <c r="O141" s="181">
        <f t="shared" si="11"/>
        <v>0</v>
      </c>
      <c r="P141" s="181">
        <v>0</v>
      </c>
      <c r="Q141" s="181">
        <f t="shared" si="12"/>
        <v>0</v>
      </c>
      <c r="R141" s="181"/>
      <c r="S141" s="181" t="s">
        <v>170</v>
      </c>
      <c r="T141" s="182" t="s">
        <v>171</v>
      </c>
      <c r="U141" s="183">
        <v>0</v>
      </c>
      <c r="V141" s="183">
        <f t="shared" si="13"/>
        <v>0</v>
      </c>
      <c r="W141" s="183"/>
      <c r="X141" s="183" t="s">
        <v>379</v>
      </c>
      <c r="Y141" s="184"/>
      <c r="Z141" s="184"/>
      <c r="AA141" s="184"/>
      <c r="AB141" s="184"/>
      <c r="AC141" s="184"/>
      <c r="AD141" s="184"/>
      <c r="AE141" s="184"/>
      <c r="AF141" s="184"/>
      <c r="AG141" s="184" t="s">
        <v>380</v>
      </c>
      <c r="AH141" s="184"/>
      <c r="AI141" s="184"/>
      <c r="AJ141" s="184"/>
      <c r="AK141" s="184"/>
      <c r="AL141" s="184"/>
      <c r="AM141" s="184"/>
      <c r="AN141" s="184"/>
      <c r="AO141" s="184"/>
      <c r="AP141" s="184"/>
      <c r="AQ141" s="184"/>
      <c r="AR141" s="184"/>
      <c r="AS141" s="184"/>
      <c r="AT141" s="184"/>
      <c r="AU141" s="184"/>
      <c r="AV141" s="184"/>
      <c r="AW141" s="184"/>
      <c r="AX141" s="184"/>
      <c r="AY141" s="184"/>
      <c r="AZ141" s="184"/>
      <c r="BA141" s="184"/>
      <c r="BB141" s="184"/>
      <c r="BC141" s="184"/>
      <c r="BD141" s="184"/>
      <c r="BE141" s="184"/>
      <c r="BF141" s="184"/>
      <c r="BG141" s="184"/>
      <c r="BH141" s="184"/>
    </row>
    <row r="142" spans="1:60" outlineLevel="1" x14ac:dyDescent="0.2">
      <c r="A142" s="175">
        <v>71</v>
      </c>
      <c r="B142" s="176" t="s">
        <v>388</v>
      </c>
      <c r="C142" s="177" t="s">
        <v>389</v>
      </c>
      <c r="D142" s="178" t="s">
        <v>257</v>
      </c>
      <c r="E142" s="179">
        <v>16.12134</v>
      </c>
      <c r="F142" s="180"/>
      <c r="G142" s="181">
        <f t="shared" si="7"/>
        <v>0</v>
      </c>
      <c r="H142" s="180">
        <v>0</v>
      </c>
      <c r="I142" s="181">
        <f t="shared" si="8"/>
        <v>0</v>
      </c>
      <c r="J142" s="180">
        <v>22.8</v>
      </c>
      <c r="K142" s="181">
        <f t="shared" si="9"/>
        <v>367.57</v>
      </c>
      <c r="L142" s="181">
        <v>15</v>
      </c>
      <c r="M142" s="181">
        <f t="shared" si="10"/>
        <v>0</v>
      </c>
      <c r="N142" s="181">
        <v>0</v>
      </c>
      <c r="O142" s="181">
        <f t="shared" si="11"/>
        <v>0</v>
      </c>
      <c r="P142" s="181">
        <v>0</v>
      </c>
      <c r="Q142" s="181">
        <f t="shared" si="12"/>
        <v>0</v>
      </c>
      <c r="R142" s="181"/>
      <c r="S142" s="181" t="s">
        <v>170</v>
      </c>
      <c r="T142" s="182" t="s">
        <v>171</v>
      </c>
      <c r="U142" s="183">
        <v>0</v>
      </c>
      <c r="V142" s="183">
        <f t="shared" si="13"/>
        <v>0</v>
      </c>
      <c r="W142" s="183"/>
      <c r="X142" s="183" t="s">
        <v>379</v>
      </c>
      <c r="Y142" s="184"/>
      <c r="Z142" s="184"/>
      <c r="AA142" s="184"/>
      <c r="AB142" s="184"/>
      <c r="AC142" s="184"/>
      <c r="AD142" s="184"/>
      <c r="AE142" s="184"/>
      <c r="AF142" s="184"/>
      <c r="AG142" s="184" t="s">
        <v>380</v>
      </c>
      <c r="AH142" s="184"/>
      <c r="AI142" s="184"/>
      <c r="AJ142" s="184"/>
      <c r="AK142" s="184"/>
      <c r="AL142" s="184"/>
      <c r="AM142" s="184"/>
      <c r="AN142" s="184"/>
      <c r="AO142" s="184"/>
      <c r="AP142" s="184"/>
      <c r="AQ142" s="184"/>
      <c r="AR142" s="184"/>
      <c r="AS142" s="184"/>
      <c r="AT142" s="184"/>
      <c r="AU142" s="184"/>
      <c r="AV142" s="184"/>
      <c r="AW142" s="184"/>
      <c r="AX142" s="184"/>
      <c r="AY142" s="184"/>
      <c r="AZ142" s="184"/>
      <c r="BA142" s="184"/>
      <c r="BB142" s="184"/>
      <c r="BC142" s="184"/>
      <c r="BD142" s="184"/>
      <c r="BE142" s="184"/>
      <c r="BF142" s="184"/>
      <c r="BG142" s="184"/>
      <c r="BH142" s="184"/>
    </row>
    <row r="143" spans="1:60" outlineLevel="1" x14ac:dyDescent="0.2">
      <c r="A143" s="175">
        <v>72</v>
      </c>
      <c r="B143" s="176" t="s">
        <v>390</v>
      </c>
      <c r="C143" s="177" t="s">
        <v>391</v>
      </c>
      <c r="D143" s="178" t="s">
        <v>257</v>
      </c>
      <c r="E143" s="179">
        <v>16.12134</v>
      </c>
      <c r="F143" s="180"/>
      <c r="G143" s="181">
        <f t="shared" si="7"/>
        <v>0</v>
      </c>
      <c r="H143" s="180">
        <v>0</v>
      </c>
      <c r="I143" s="181">
        <f t="shared" si="8"/>
        <v>0</v>
      </c>
      <c r="J143" s="180">
        <v>350</v>
      </c>
      <c r="K143" s="181">
        <f t="shared" si="9"/>
        <v>5642.47</v>
      </c>
      <c r="L143" s="181">
        <v>15</v>
      </c>
      <c r="M143" s="181">
        <f t="shared" si="10"/>
        <v>0</v>
      </c>
      <c r="N143" s="181">
        <v>0</v>
      </c>
      <c r="O143" s="181">
        <f t="shared" si="11"/>
        <v>0</v>
      </c>
      <c r="P143" s="181">
        <v>0</v>
      </c>
      <c r="Q143" s="181">
        <f t="shared" si="12"/>
        <v>0</v>
      </c>
      <c r="R143" s="181"/>
      <c r="S143" s="181" t="s">
        <v>170</v>
      </c>
      <c r="T143" s="182" t="s">
        <v>171</v>
      </c>
      <c r="U143" s="183">
        <v>0</v>
      </c>
      <c r="V143" s="183">
        <f t="shared" si="13"/>
        <v>0</v>
      </c>
      <c r="W143" s="183"/>
      <c r="X143" s="183" t="s">
        <v>379</v>
      </c>
      <c r="Y143" s="184"/>
      <c r="Z143" s="184"/>
      <c r="AA143" s="184"/>
      <c r="AB143" s="184"/>
      <c r="AC143" s="184"/>
      <c r="AD143" s="184"/>
      <c r="AE143" s="184"/>
      <c r="AF143" s="184"/>
      <c r="AG143" s="184" t="s">
        <v>380</v>
      </c>
      <c r="AH143" s="184"/>
      <c r="AI143" s="184"/>
      <c r="AJ143" s="184"/>
      <c r="AK143" s="184"/>
      <c r="AL143" s="184"/>
      <c r="AM143" s="184"/>
      <c r="AN143" s="184"/>
      <c r="AO143" s="184"/>
      <c r="AP143" s="184"/>
      <c r="AQ143" s="184"/>
      <c r="AR143" s="184"/>
      <c r="AS143" s="184"/>
      <c r="AT143" s="184"/>
      <c r="AU143" s="184"/>
      <c r="AV143" s="184"/>
      <c r="AW143" s="184"/>
      <c r="AX143" s="184"/>
      <c r="AY143" s="184"/>
      <c r="AZ143" s="184"/>
      <c r="BA143" s="184"/>
      <c r="BB143" s="184"/>
      <c r="BC143" s="184"/>
      <c r="BD143" s="184"/>
      <c r="BE143" s="184"/>
      <c r="BF143" s="184"/>
      <c r="BG143" s="184"/>
      <c r="BH143" s="184"/>
    </row>
    <row r="144" spans="1:60" outlineLevel="1" x14ac:dyDescent="0.2">
      <c r="A144" s="185">
        <v>73</v>
      </c>
      <c r="B144" s="186" t="s">
        <v>392</v>
      </c>
      <c r="C144" s="187" t="s">
        <v>393</v>
      </c>
      <c r="D144" s="188" t="s">
        <v>257</v>
      </c>
      <c r="E144" s="189">
        <v>322.42</v>
      </c>
      <c r="F144" s="190"/>
      <c r="G144" s="191">
        <f t="shared" si="7"/>
        <v>0</v>
      </c>
      <c r="H144" s="190">
        <v>0</v>
      </c>
      <c r="I144" s="191">
        <f t="shared" si="8"/>
        <v>0</v>
      </c>
      <c r="J144" s="190">
        <v>18.8</v>
      </c>
      <c r="K144" s="191">
        <f t="shared" si="9"/>
        <v>6061.5</v>
      </c>
      <c r="L144" s="191">
        <v>15</v>
      </c>
      <c r="M144" s="191">
        <f t="shared" si="10"/>
        <v>0</v>
      </c>
      <c r="N144" s="191">
        <v>0</v>
      </c>
      <c r="O144" s="191">
        <f t="shared" si="11"/>
        <v>0</v>
      </c>
      <c r="P144" s="191">
        <v>0</v>
      </c>
      <c r="Q144" s="191">
        <f t="shared" si="12"/>
        <v>0</v>
      </c>
      <c r="R144" s="191"/>
      <c r="S144" s="191" t="s">
        <v>170</v>
      </c>
      <c r="T144" s="202" t="s">
        <v>171</v>
      </c>
      <c r="U144" s="183">
        <v>0</v>
      </c>
      <c r="V144" s="183">
        <f t="shared" si="13"/>
        <v>0</v>
      </c>
      <c r="W144" s="183"/>
      <c r="X144" s="183" t="s">
        <v>184</v>
      </c>
      <c r="Y144" s="184"/>
      <c r="Z144" s="184"/>
      <c r="AA144" s="184"/>
      <c r="AB144" s="184"/>
      <c r="AC144" s="184"/>
      <c r="AD144" s="184"/>
      <c r="AE144" s="184"/>
      <c r="AF144" s="184"/>
      <c r="AG144" s="184" t="s">
        <v>185</v>
      </c>
      <c r="AH144" s="184"/>
      <c r="AI144" s="184"/>
      <c r="AJ144" s="184"/>
      <c r="AK144" s="184"/>
      <c r="AL144" s="184"/>
      <c r="AM144" s="184"/>
      <c r="AN144" s="184"/>
      <c r="AO144" s="184"/>
      <c r="AP144" s="184"/>
      <c r="AQ144" s="184"/>
      <c r="AR144" s="184"/>
      <c r="AS144" s="184"/>
      <c r="AT144" s="184"/>
      <c r="AU144" s="184"/>
      <c r="AV144" s="184"/>
      <c r="AW144" s="184"/>
      <c r="AX144" s="184"/>
      <c r="AY144" s="184"/>
      <c r="AZ144" s="184"/>
      <c r="BA144" s="184"/>
      <c r="BB144" s="184"/>
      <c r="BC144" s="184"/>
      <c r="BD144" s="184"/>
      <c r="BE144" s="184"/>
      <c r="BF144" s="184"/>
      <c r="BG144" s="184"/>
      <c r="BH144" s="184"/>
    </row>
    <row r="145" spans="1:60" outlineLevel="1" x14ac:dyDescent="0.2">
      <c r="A145" s="192"/>
      <c r="B145" s="193"/>
      <c r="C145" s="203" t="s">
        <v>394</v>
      </c>
      <c r="D145" s="204"/>
      <c r="E145" s="205">
        <v>322.42</v>
      </c>
      <c r="F145" s="183"/>
      <c r="G145" s="183"/>
      <c r="H145" s="183"/>
      <c r="I145" s="183"/>
      <c r="J145" s="183"/>
      <c r="K145" s="183"/>
      <c r="L145" s="183"/>
      <c r="M145" s="183"/>
      <c r="N145" s="183"/>
      <c r="O145" s="183"/>
      <c r="P145" s="183"/>
      <c r="Q145" s="183"/>
      <c r="R145" s="183"/>
      <c r="S145" s="183"/>
      <c r="T145" s="183"/>
      <c r="U145" s="183"/>
      <c r="V145" s="183"/>
      <c r="W145" s="183"/>
      <c r="X145" s="183"/>
      <c r="Y145" s="184"/>
      <c r="Z145" s="184"/>
      <c r="AA145" s="184"/>
      <c r="AB145" s="184"/>
      <c r="AC145" s="184"/>
      <c r="AD145" s="184"/>
      <c r="AE145" s="184"/>
      <c r="AF145" s="184"/>
      <c r="AG145" s="184" t="s">
        <v>187</v>
      </c>
      <c r="AH145" s="184">
        <v>0</v>
      </c>
      <c r="AI145" s="184"/>
      <c r="AJ145" s="184"/>
      <c r="AK145" s="184"/>
      <c r="AL145" s="184"/>
      <c r="AM145" s="184"/>
      <c r="AN145" s="184"/>
      <c r="AO145" s="184"/>
      <c r="AP145" s="184"/>
      <c r="AQ145" s="184"/>
      <c r="AR145" s="184"/>
      <c r="AS145" s="184"/>
      <c r="AT145" s="184"/>
      <c r="AU145" s="184"/>
      <c r="AV145" s="184"/>
      <c r="AW145" s="184"/>
      <c r="AX145" s="184"/>
      <c r="AY145" s="184"/>
      <c r="AZ145" s="184"/>
      <c r="BA145" s="184"/>
      <c r="BB145" s="184"/>
      <c r="BC145" s="184"/>
      <c r="BD145" s="184"/>
      <c r="BE145" s="184"/>
      <c r="BF145" s="184"/>
      <c r="BG145" s="184"/>
      <c r="BH145" s="184"/>
    </row>
    <row r="146" spans="1:60" x14ac:dyDescent="0.2">
      <c r="A146" s="149"/>
      <c r="B146" s="153"/>
      <c r="C146" s="194"/>
      <c r="D146" s="155"/>
      <c r="E146" s="149"/>
      <c r="F146" s="149"/>
      <c r="G146" s="149"/>
      <c r="H146" s="149"/>
      <c r="I146" s="149"/>
      <c r="J146" s="149"/>
      <c r="K146" s="149"/>
      <c r="L146" s="149"/>
      <c r="M146" s="149"/>
      <c r="N146" s="149"/>
      <c r="O146" s="149"/>
      <c r="P146" s="149"/>
      <c r="Q146" s="149"/>
      <c r="R146" s="149"/>
      <c r="S146" s="149"/>
      <c r="T146" s="149"/>
      <c r="U146" s="149"/>
      <c r="V146" s="149"/>
      <c r="W146" s="149"/>
      <c r="X146" s="149"/>
      <c r="AE146">
        <v>15</v>
      </c>
      <c r="AF146">
        <v>21</v>
      </c>
      <c r="AG146" t="s">
        <v>152</v>
      </c>
    </row>
    <row r="147" spans="1:60" x14ac:dyDescent="0.2">
      <c r="A147" s="195"/>
      <c r="B147" s="196" t="s">
        <v>27</v>
      </c>
      <c r="C147" s="197"/>
      <c r="D147" s="198"/>
      <c r="E147" s="199"/>
      <c r="F147" s="199"/>
      <c r="G147" s="200">
        <f>G8+G21+G30+G36+G38+G40+G60+G62+G66+G84+G93+G109+G123+G131+G136</f>
        <v>0</v>
      </c>
      <c r="H147" s="149"/>
      <c r="I147" s="149"/>
      <c r="J147" s="149"/>
      <c r="K147" s="149"/>
      <c r="L147" s="149"/>
      <c r="M147" s="149"/>
      <c r="N147" s="149"/>
      <c r="O147" s="149"/>
      <c r="P147" s="149"/>
      <c r="Q147" s="149"/>
      <c r="R147" s="149"/>
      <c r="S147" s="149"/>
      <c r="T147" s="149"/>
      <c r="U147" s="149"/>
      <c r="V147" s="149"/>
      <c r="W147" s="149"/>
      <c r="X147" s="149"/>
      <c r="AE147">
        <f>SUMIF(L7:L145,AE146,G7:G145)</f>
        <v>0</v>
      </c>
      <c r="AF147">
        <f>SUMIF(L7:L145,AF146,G7:G145)</f>
        <v>0</v>
      </c>
      <c r="AG147" t="s">
        <v>178</v>
      </c>
    </row>
    <row r="148" spans="1:60" x14ac:dyDescent="0.2">
      <c r="C148" s="201"/>
      <c r="D148" s="97"/>
      <c r="AG148" t="s">
        <v>179</v>
      </c>
    </row>
    <row r="149" spans="1:60" x14ac:dyDescent="0.2">
      <c r="D149" s="97"/>
    </row>
    <row r="150" spans="1:60" x14ac:dyDescent="0.2">
      <c r="D150" s="97"/>
    </row>
    <row r="151" spans="1:60" x14ac:dyDescent="0.2">
      <c r="D151" s="97"/>
    </row>
    <row r="152" spans="1:60" x14ac:dyDescent="0.2">
      <c r="D152" s="97"/>
    </row>
    <row r="153" spans="1:60" x14ac:dyDescent="0.2">
      <c r="D153" s="97"/>
    </row>
    <row r="154" spans="1:60" x14ac:dyDescent="0.2">
      <c r="D154" s="97"/>
    </row>
    <row r="155" spans="1:60" x14ac:dyDescent="0.2">
      <c r="D155" s="97"/>
    </row>
    <row r="156" spans="1:60" x14ac:dyDescent="0.2">
      <c r="D156" s="97"/>
    </row>
    <row r="157" spans="1:60" x14ac:dyDescent="0.2">
      <c r="D157" s="97"/>
    </row>
    <row r="158" spans="1:60" x14ac:dyDescent="0.2">
      <c r="D158" s="97"/>
    </row>
    <row r="159" spans="1:60" x14ac:dyDescent="0.2">
      <c r="D159" s="97"/>
    </row>
    <row r="160" spans="1:60" x14ac:dyDescent="0.2">
      <c r="D160" s="97"/>
    </row>
    <row r="161" spans="4:4" x14ac:dyDescent="0.2">
      <c r="D161" s="97"/>
    </row>
    <row r="162" spans="4:4" x14ac:dyDescent="0.2">
      <c r="D162" s="97"/>
    </row>
    <row r="163" spans="4:4" x14ac:dyDescent="0.2">
      <c r="D163" s="97"/>
    </row>
    <row r="164" spans="4:4" x14ac:dyDescent="0.2">
      <c r="D164" s="97"/>
    </row>
    <row r="165" spans="4:4" x14ac:dyDescent="0.2">
      <c r="D165" s="97"/>
    </row>
    <row r="166" spans="4:4" x14ac:dyDescent="0.2">
      <c r="D166" s="97"/>
    </row>
    <row r="167" spans="4:4" x14ac:dyDescent="0.2">
      <c r="D167" s="97"/>
    </row>
    <row r="168" spans="4:4" x14ac:dyDescent="0.2">
      <c r="D168" s="97"/>
    </row>
    <row r="169" spans="4:4" x14ac:dyDescent="0.2">
      <c r="D169" s="97"/>
    </row>
    <row r="170" spans="4:4" x14ac:dyDescent="0.2">
      <c r="D170" s="97"/>
    </row>
    <row r="171" spans="4:4" x14ac:dyDescent="0.2">
      <c r="D171" s="97"/>
    </row>
    <row r="172" spans="4:4" x14ac:dyDescent="0.2">
      <c r="D172" s="97"/>
    </row>
    <row r="173" spans="4:4" x14ac:dyDescent="0.2">
      <c r="D173" s="97"/>
    </row>
    <row r="174" spans="4:4" x14ac:dyDescent="0.2">
      <c r="D174" s="97"/>
    </row>
    <row r="175" spans="4:4" x14ac:dyDescent="0.2">
      <c r="D175" s="97"/>
    </row>
    <row r="176" spans="4:4" x14ac:dyDescent="0.2">
      <c r="D176" s="97"/>
    </row>
    <row r="177" spans="4:4" x14ac:dyDescent="0.2">
      <c r="D177" s="97"/>
    </row>
    <row r="178" spans="4:4" x14ac:dyDescent="0.2">
      <c r="D178" s="97"/>
    </row>
    <row r="179" spans="4:4" x14ac:dyDescent="0.2">
      <c r="D179" s="97"/>
    </row>
    <row r="180" spans="4:4" x14ac:dyDescent="0.2">
      <c r="D180" s="97"/>
    </row>
    <row r="181" spans="4:4" x14ac:dyDescent="0.2">
      <c r="D181" s="97"/>
    </row>
    <row r="182" spans="4:4" x14ac:dyDescent="0.2">
      <c r="D182" s="97"/>
    </row>
    <row r="183" spans="4:4" x14ac:dyDescent="0.2">
      <c r="D183" s="97"/>
    </row>
    <row r="184" spans="4:4" x14ac:dyDescent="0.2">
      <c r="D184" s="97"/>
    </row>
    <row r="185" spans="4:4" x14ac:dyDescent="0.2">
      <c r="D185" s="97"/>
    </row>
    <row r="186" spans="4:4" x14ac:dyDescent="0.2">
      <c r="D186" s="97"/>
    </row>
    <row r="187" spans="4:4" x14ac:dyDescent="0.2">
      <c r="D187" s="97"/>
    </row>
    <row r="188" spans="4:4" x14ac:dyDescent="0.2">
      <c r="D188" s="97"/>
    </row>
    <row r="189" spans="4:4" x14ac:dyDescent="0.2">
      <c r="D189" s="97"/>
    </row>
    <row r="190" spans="4:4" x14ac:dyDescent="0.2">
      <c r="D190" s="97"/>
    </row>
    <row r="191" spans="4:4" x14ac:dyDescent="0.2">
      <c r="D191" s="97"/>
    </row>
    <row r="192" spans="4:4" x14ac:dyDescent="0.2">
      <c r="D192" s="97"/>
    </row>
    <row r="193" spans="4:4" x14ac:dyDescent="0.2">
      <c r="D193" s="97"/>
    </row>
    <row r="194" spans="4:4" x14ac:dyDescent="0.2">
      <c r="D194" s="97"/>
    </row>
    <row r="195" spans="4:4" x14ac:dyDescent="0.2">
      <c r="D195" s="97"/>
    </row>
    <row r="196" spans="4:4" x14ac:dyDescent="0.2">
      <c r="D196" s="97"/>
    </row>
    <row r="197" spans="4:4" x14ac:dyDescent="0.2">
      <c r="D197" s="97"/>
    </row>
    <row r="198" spans="4:4" x14ac:dyDescent="0.2">
      <c r="D198" s="97"/>
    </row>
    <row r="199" spans="4:4" x14ac:dyDescent="0.2">
      <c r="D199" s="97"/>
    </row>
    <row r="200" spans="4:4" x14ac:dyDescent="0.2">
      <c r="D200" s="97"/>
    </row>
    <row r="201" spans="4:4" x14ac:dyDescent="0.2">
      <c r="D201" s="97"/>
    </row>
    <row r="202" spans="4:4" x14ac:dyDescent="0.2">
      <c r="D202" s="97"/>
    </row>
    <row r="203" spans="4:4" x14ac:dyDescent="0.2">
      <c r="D203" s="97"/>
    </row>
    <row r="204" spans="4:4" x14ac:dyDescent="0.2">
      <c r="D204" s="97"/>
    </row>
    <row r="205" spans="4:4" x14ac:dyDescent="0.2">
      <c r="D205" s="97"/>
    </row>
    <row r="206" spans="4:4" x14ac:dyDescent="0.2">
      <c r="D206" s="97"/>
    </row>
    <row r="207" spans="4:4" x14ac:dyDescent="0.2">
      <c r="D207" s="97"/>
    </row>
    <row r="208" spans="4:4" x14ac:dyDescent="0.2">
      <c r="D208" s="97"/>
    </row>
    <row r="209" spans="4:4" x14ac:dyDescent="0.2">
      <c r="D209" s="97"/>
    </row>
    <row r="210" spans="4:4" x14ac:dyDescent="0.2">
      <c r="D210" s="97"/>
    </row>
    <row r="211" spans="4:4" x14ac:dyDescent="0.2">
      <c r="D211" s="97"/>
    </row>
    <row r="212" spans="4:4" x14ac:dyDescent="0.2">
      <c r="D212" s="97"/>
    </row>
    <row r="213" spans="4:4" x14ac:dyDescent="0.2">
      <c r="D213" s="97"/>
    </row>
    <row r="214" spans="4:4" x14ac:dyDescent="0.2">
      <c r="D214" s="97"/>
    </row>
    <row r="215" spans="4:4" x14ac:dyDescent="0.2">
      <c r="D215" s="97"/>
    </row>
    <row r="216" spans="4:4" x14ac:dyDescent="0.2">
      <c r="D216" s="97"/>
    </row>
    <row r="217" spans="4:4" x14ac:dyDescent="0.2">
      <c r="D217" s="97"/>
    </row>
    <row r="218" spans="4:4" x14ac:dyDescent="0.2">
      <c r="D218" s="97"/>
    </row>
    <row r="219" spans="4:4" x14ac:dyDescent="0.2">
      <c r="D219" s="97"/>
    </row>
    <row r="220" spans="4:4" x14ac:dyDescent="0.2">
      <c r="D220" s="97"/>
    </row>
    <row r="221" spans="4:4" x14ac:dyDescent="0.2">
      <c r="D221" s="97"/>
    </row>
    <row r="222" spans="4:4" x14ac:dyDescent="0.2">
      <c r="D222" s="97"/>
    </row>
    <row r="223" spans="4:4" x14ac:dyDescent="0.2">
      <c r="D223" s="97"/>
    </row>
    <row r="224" spans="4:4" x14ac:dyDescent="0.2">
      <c r="D224" s="97"/>
    </row>
    <row r="225" spans="4:4" x14ac:dyDescent="0.2">
      <c r="D225" s="97"/>
    </row>
    <row r="226" spans="4:4" x14ac:dyDescent="0.2">
      <c r="D226" s="97"/>
    </row>
    <row r="227" spans="4:4" x14ac:dyDescent="0.2">
      <c r="D227" s="97"/>
    </row>
    <row r="228" spans="4:4" x14ac:dyDescent="0.2">
      <c r="D228" s="97"/>
    </row>
    <row r="229" spans="4:4" x14ac:dyDescent="0.2">
      <c r="D229" s="97"/>
    </row>
    <row r="230" spans="4:4" x14ac:dyDescent="0.2">
      <c r="D230" s="97"/>
    </row>
    <row r="231" spans="4:4" x14ac:dyDescent="0.2">
      <c r="D231" s="97"/>
    </row>
    <row r="232" spans="4:4" x14ac:dyDescent="0.2">
      <c r="D232" s="97"/>
    </row>
    <row r="233" spans="4:4" x14ac:dyDescent="0.2">
      <c r="D233" s="97"/>
    </row>
    <row r="234" spans="4:4" x14ac:dyDescent="0.2">
      <c r="D234" s="97"/>
    </row>
    <row r="235" spans="4:4" x14ac:dyDescent="0.2">
      <c r="D235" s="97"/>
    </row>
    <row r="236" spans="4:4" x14ac:dyDescent="0.2">
      <c r="D236" s="97"/>
    </row>
    <row r="237" spans="4:4" x14ac:dyDescent="0.2">
      <c r="D237" s="97"/>
    </row>
    <row r="238" spans="4:4" x14ac:dyDescent="0.2">
      <c r="D238" s="97"/>
    </row>
    <row r="239" spans="4:4" x14ac:dyDescent="0.2">
      <c r="D239" s="97"/>
    </row>
    <row r="240" spans="4:4" x14ac:dyDescent="0.2">
      <c r="D240" s="97"/>
    </row>
    <row r="241" spans="4:4" x14ac:dyDescent="0.2">
      <c r="D241" s="97"/>
    </row>
    <row r="242" spans="4:4" x14ac:dyDescent="0.2">
      <c r="D242" s="97"/>
    </row>
    <row r="243" spans="4:4" x14ac:dyDescent="0.2">
      <c r="D243" s="97"/>
    </row>
    <row r="244" spans="4:4" x14ac:dyDescent="0.2">
      <c r="D244" s="97"/>
    </row>
    <row r="245" spans="4:4" x14ac:dyDescent="0.2">
      <c r="D245" s="97"/>
    </row>
    <row r="246" spans="4:4" x14ac:dyDescent="0.2">
      <c r="D246" s="97"/>
    </row>
    <row r="247" spans="4:4" x14ac:dyDescent="0.2">
      <c r="D247" s="97"/>
    </row>
    <row r="248" spans="4:4" x14ac:dyDescent="0.2">
      <c r="D248" s="97"/>
    </row>
    <row r="249" spans="4:4" x14ac:dyDescent="0.2">
      <c r="D249" s="97"/>
    </row>
    <row r="250" spans="4:4" x14ac:dyDescent="0.2">
      <c r="D250" s="97"/>
    </row>
    <row r="251" spans="4:4" x14ac:dyDescent="0.2">
      <c r="D251" s="97"/>
    </row>
    <row r="252" spans="4:4" x14ac:dyDescent="0.2">
      <c r="D252" s="97"/>
    </row>
    <row r="253" spans="4:4" x14ac:dyDescent="0.2">
      <c r="D253" s="97"/>
    </row>
    <row r="254" spans="4:4" x14ac:dyDescent="0.2">
      <c r="D254" s="97"/>
    </row>
    <row r="255" spans="4:4" x14ac:dyDescent="0.2">
      <c r="D255" s="97"/>
    </row>
    <row r="256" spans="4:4" x14ac:dyDescent="0.2">
      <c r="D256" s="97"/>
    </row>
    <row r="257" spans="4:4" x14ac:dyDescent="0.2">
      <c r="D257" s="97"/>
    </row>
    <row r="258" spans="4:4" x14ac:dyDescent="0.2">
      <c r="D258" s="97"/>
    </row>
    <row r="259" spans="4:4" x14ac:dyDescent="0.2">
      <c r="D259" s="97"/>
    </row>
    <row r="260" spans="4:4" x14ac:dyDescent="0.2">
      <c r="D260" s="97"/>
    </row>
    <row r="261" spans="4:4" x14ac:dyDescent="0.2">
      <c r="D261" s="97"/>
    </row>
    <row r="262" spans="4:4" x14ac:dyDescent="0.2">
      <c r="D262" s="97"/>
    </row>
    <row r="263" spans="4:4" x14ac:dyDescent="0.2">
      <c r="D263" s="97"/>
    </row>
    <row r="264" spans="4:4" x14ac:dyDescent="0.2">
      <c r="D264" s="97"/>
    </row>
    <row r="265" spans="4:4" x14ac:dyDescent="0.2">
      <c r="D265" s="97"/>
    </row>
    <row r="266" spans="4:4" x14ac:dyDescent="0.2">
      <c r="D266" s="97"/>
    </row>
    <row r="267" spans="4:4" x14ac:dyDescent="0.2">
      <c r="D267" s="97"/>
    </row>
    <row r="268" spans="4:4" x14ac:dyDescent="0.2">
      <c r="D268" s="97"/>
    </row>
    <row r="269" spans="4:4" x14ac:dyDescent="0.2">
      <c r="D269" s="97"/>
    </row>
    <row r="270" spans="4:4" x14ac:dyDescent="0.2">
      <c r="D270" s="97"/>
    </row>
    <row r="271" spans="4:4" x14ac:dyDescent="0.2">
      <c r="D271" s="97"/>
    </row>
    <row r="272" spans="4:4" x14ac:dyDescent="0.2">
      <c r="D272" s="97"/>
    </row>
    <row r="273" spans="4:4" x14ac:dyDescent="0.2">
      <c r="D273" s="97"/>
    </row>
    <row r="274" spans="4:4" x14ac:dyDescent="0.2">
      <c r="D274" s="97"/>
    </row>
    <row r="275" spans="4:4" x14ac:dyDescent="0.2">
      <c r="D275" s="97"/>
    </row>
    <row r="276" spans="4:4" x14ac:dyDescent="0.2">
      <c r="D276" s="97"/>
    </row>
    <row r="277" spans="4:4" x14ac:dyDescent="0.2">
      <c r="D277" s="97"/>
    </row>
    <row r="278" spans="4:4" x14ac:dyDescent="0.2">
      <c r="D278" s="97"/>
    </row>
    <row r="279" spans="4:4" x14ac:dyDescent="0.2">
      <c r="D279" s="97"/>
    </row>
    <row r="280" spans="4:4" x14ac:dyDescent="0.2">
      <c r="D280" s="97"/>
    </row>
    <row r="281" spans="4:4" x14ac:dyDescent="0.2">
      <c r="D281" s="97"/>
    </row>
    <row r="282" spans="4:4" x14ac:dyDescent="0.2">
      <c r="D282" s="97"/>
    </row>
    <row r="283" spans="4:4" x14ac:dyDescent="0.2">
      <c r="D283" s="97"/>
    </row>
    <row r="284" spans="4:4" x14ac:dyDescent="0.2">
      <c r="D284" s="97"/>
    </row>
    <row r="285" spans="4:4" x14ac:dyDescent="0.2">
      <c r="D285" s="97"/>
    </row>
    <row r="286" spans="4:4" x14ac:dyDescent="0.2">
      <c r="D286" s="97"/>
    </row>
    <row r="287" spans="4:4" x14ac:dyDescent="0.2">
      <c r="D287" s="97"/>
    </row>
    <row r="288" spans="4:4" x14ac:dyDescent="0.2">
      <c r="D288" s="97"/>
    </row>
    <row r="289" spans="4:4" x14ac:dyDescent="0.2">
      <c r="D289" s="97"/>
    </row>
    <row r="290" spans="4:4" x14ac:dyDescent="0.2">
      <c r="D290" s="97"/>
    </row>
    <row r="291" spans="4:4" x14ac:dyDescent="0.2">
      <c r="D291" s="97"/>
    </row>
    <row r="292" spans="4:4" x14ac:dyDescent="0.2">
      <c r="D292" s="97"/>
    </row>
    <row r="293" spans="4:4" x14ac:dyDescent="0.2">
      <c r="D293" s="97"/>
    </row>
    <row r="294" spans="4:4" x14ac:dyDescent="0.2">
      <c r="D294" s="97"/>
    </row>
    <row r="295" spans="4:4" x14ac:dyDescent="0.2">
      <c r="D295" s="97"/>
    </row>
    <row r="296" spans="4:4" x14ac:dyDescent="0.2">
      <c r="D296" s="97"/>
    </row>
    <row r="297" spans="4:4" x14ac:dyDescent="0.2">
      <c r="D297" s="97"/>
    </row>
    <row r="298" spans="4:4" x14ac:dyDescent="0.2">
      <c r="D298" s="97"/>
    </row>
    <row r="299" spans="4:4" x14ac:dyDescent="0.2">
      <c r="D299" s="97"/>
    </row>
    <row r="300" spans="4:4" x14ac:dyDescent="0.2">
      <c r="D300" s="97"/>
    </row>
    <row r="301" spans="4:4" x14ac:dyDescent="0.2">
      <c r="D301" s="97"/>
    </row>
    <row r="302" spans="4:4" x14ac:dyDescent="0.2">
      <c r="D302" s="97"/>
    </row>
    <row r="303" spans="4:4" x14ac:dyDescent="0.2">
      <c r="D303" s="97"/>
    </row>
    <row r="304" spans="4:4" x14ac:dyDescent="0.2">
      <c r="D304" s="97"/>
    </row>
    <row r="305" spans="4:4" x14ac:dyDescent="0.2">
      <c r="D305" s="97"/>
    </row>
    <row r="306" spans="4:4" x14ac:dyDescent="0.2">
      <c r="D306" s="97"/>
    </row>
    <row r="307" spans="4:4" x14ac:dyDescent="0.2">
      <c r="D307" s="97"/>
    </row>
    <row r="308" spans="4:4" x14ac:dyDescent="0.2">
      <c r="D308" s="97"/>
    </row>
    <row r="309" spans="4:4" x14ac:dyDescent="0.2">
      <c r="D309" s="97"/>
    </row>
    <row r="310" spans="4:4" x14ac:dyDescent="0.2">
      <c r="D310" s="97"/>
    </row>
    <row r="311" spans="4:4" x14ac:dyDescent="0.2">
      <c r="D311" s="97"/>
    </row>
    <row r="312" spans="4:4" x14ac:dyDescent="0.2">
      <c r="D312" s="97"/>
    </row>
    <row r="313" spans="4:4" x14ac:dyDescent="0.2">
      <c r="D313" s="97"/>
    </row>
    <row r="314" spans="4:4" x14ac:dyDescent="0.2">
      <c r="D314" s="97"/>
    </row>
    <row r="315" spans="4:4" x14ac:dyDescent="0.2">
      <c r="D315" s="97"/>
    </row>
    <row r="316" spans="4:4" x14ac:dyDescent="0.2">
      <c r="D316" s="97"/>
    </row>
    <row r="317" spans="4:4" x14ac:dyDescent="0.2">
      <c r="D317" s="97"/>
    </row>
    <row r="318" spans="4:4" x14ac:dyDescent="0.2">
      <c r="D318" s="97"/>
    </row>
    <row r="319" spans="4:4" x14ac:dyDescent="0.2">
      <c r="D319" s="97"/>
    </row>
    <row r="320" spans="4:4" x14ac:dyDescent="0.2">
      <c r="D320" s="97"/>
    </row>
    <row r="321" spans="4:4" x14ac:dyDescent="0.2">
      <c r="D321" s="97"/>
    </row>
    <row r="322" spans="4:4" x14ac:dyDescent="0.2">
      <c r="D322" s="97"/>
    </row>
    <row r="323" spans="4:4" x14ac:dyDescent="0.2">
      <c r="D323" s="97"/>
    </row>
    <row r="324" spans="4:4" x14ac:dyDescent="0.2">
      <c r="D324" s="97"/>
    </row>
    <row r="325" spans="4:4" x14ac:dyDescent="0.2">
      <c r="D325" s="97"/>
    </row>
    <row r="326" spans="4:4" x14ac:dyDescent="0.2">
      <c r="D326" s="97"/>
    </row>
    <row r="327" spans="4:4" x14ac:dyDescent="0.2">
      <c r="D327" s="97"/>
    </row>
    <row r="328" spans="4:4" x14ac:dyDescent="0.2">
      <c r="D328" s="97"/>
    </row>
    <row r="329" spans="4:4" x14ac:dyDescent="0.2">
      <c r="D329" s="97"/>
    </row>
    <row r="330" spans="4:4" x14ac:dyDescent="0.2">
      <c r="D330" s="97"/>
    </row>
    <row r="331" spans="4:4" x14ac:dyDescent="0.2">
      <c r="D331" s="97"/>
    </row>
    <row r="332" spans="4:4" x14ac:dyDescent="0.2">
      <c r="D332" s="97"/>
    </row>
    <row r="333" spans="4:4" x14ac:dyDescent="0.2">
      <c r="D333" s="97"/>
    </row>
    <row r="334" spans="4:4" x14ac:dyDescent="0.2">
      <c r="D334" s="97"/>
    </row>
    <row r="335" spans="4:4" x14ac:dyDescent="0.2">
      <c r="D335" s="97"/>
    </row>
    <row r="336" spans="4:4" x14ac:dyDescent="0.2">
      <c r="D336" s="97"/>
    </row>
    <row r="337" spans="4:4" x14ac:dyDescent="0.2">
      <c r="D337" s="97"/>
    </row>
    <row r="338" spans="4:4" x14ac:dyDescent="0.2">
      <c r="D338" s="97"/>
    </row>
    <row r="339" spans="4:4" x14ac:dyDescent="0.2">
      <c r="D339" s="97"/>
    </row>
    <row r="340" spans="4:4" x14ac:dyDescent="0.2">
      <c r="D340" s="97"/>
    </row>
    <row r="341" spans="4:4" x14ac:dyDescent="0.2">
      <c r="D341" s="97"/>
    </row>
    <row r="342" spans="4:4" x14ac:dyDescent="0.2">
      <c r="D342" s="97"/>
    </row>
    <row r="343" spans="4:4" x14ac:dyDescent="0.2">
      <c r="D343" s="97"/>
    </row>
    <row r="344" spans="4:4" x14ac:dyDescent="0.2">
      <c r="D344" s="97"/>
    </row>
    <row r="345" spans="4:4" x14ac:dyDescent="0.2">
      <c r="D345" s="97"/>
    </row>
    <row r="346" spans="4:4" x14ac:dyDescent="0.2">
      <c r="D346" s="97"/>
    </row>
    <row r="347" spans="4:4" x14ac:dyDescent="0.2">
      <c r="D347" s="97"/>
    </row>
    <row r="348" spans="4:4" x14ac:dyDescent="0.2">
      <c r="D348" s="97"/>
    </row>
    <row r="349" spans="4:4" x14ac:dyDescent="0.2">
      <c r="D349" s="97"/>
    </row>
    <row r="350" spans="4:4" x14ac:dyDescent="0.2">
      <c r="D350" s="97"/>
    </row>
    <row r="351" spans="4:4" x14ac:dyDescent="0.2">
      <c r="D351" s="97"/>
    </row>
    <row r="352" spans="4:4" x14ac:dyDescent="0.2">
      <c r="D352" s="97"/>
    </row>
    <row r="353" spans="4:4" x14ac:dyDescent="0.2">
      <c r="D353" s="97"/>
    </row>
    <row r="354" spans="4:4" x14ac:dyDescent="0.2">
      <c r="D354" s="97"/>
    </row>
    <row r="355" spans="4:4" x14ac:dyDescent="0.2">
      <c r="D355" s="97"/>
    </row>
    <row r="356" spans="4:4" x14ac:dyDescent="0.2">
      <c r="D356" s="97"/>
    </row>
    <row r="357" spans="4:4" x14ac:dyDescent="0.2">
      <c r="D357" s="97"/>
    </row>
    <row r="358" spans="4:4" x14ac:dyDescent="0.2">
      <c r="D358" s="97"/>
    </row>
    <row r="359" spans="4:4" x14ac:dyDescent="0.2">
      <c r="D359" s="97"/>
    </row>
    <row r="360" spans="4:4" x14ac:dyDescent="0.2">
      <c r="D360" s="97"/>
    </row>
    <row r="361" spans="4:4" x14ac:dyDescent="0.2">
      <c r="D361" s="97"/>
    </row>
    <row r="362" spans="4:4" x14ac:dyDescent="0.2">
      <c r="D362" s="97"/>
    </row>
    <row r="363" spans="4:4" x14ac:dyDescent="0.2">
      <c r="D363" s="97"/>
    </row>
    <row r="364" spans="4:4" x14ac:dyDescent="0.2">
      <c r="D364" s="97"/>
    </row>
    <row r="365" spans="4:4" x14ac:dyDescent="0.2">
      <c r="D365" s="97"/>
    </row>
    <row r="366" spans="4:4" x14ac:dyDescent="0.2">
      <c r="D366" s="97"/>
    </row>
    <row r="367" spans="4:4" x14ac:dyDescent="0.2">
      <c r="D367" s="97"/>
    </row>
    <row r="368" spans="4:4" x14ac:dyDescent="0.2">
      <c r="D368" s="97"/>
    </row>
    <row r="369" spans="4:4" x14ac:dyDescent="0.2">
      <c r="D369" s="97"/>
    </row>
    <row r="370" spans="4:4" x14ac:dyDescent="0.2">
      <c r="D370" s="97"/>
    </row>
    <row r="371" spans="4:4" x14ac:dyDescent="0.2">
      <c r="D371" s="97"/>
    </row>
    <row r="372" spans="4:4" x14ac:dyDescent="0.2">
      <c r="D372" s="97"/>
    </row>
    <row r="373" spans="4:4" x14ac:dyDescent="0.2">
      <c r="D373" s="97"/>
    </row>
    <row r="374" spans="4:4" x14ac:dyDescent="0.2">
      <c r="D374" s="97"/>
    </row>
    <row r="375" spans="4:4" x14ac:dyDescent="0.2">
      <c r="D375" s="97"/>
    </row>
    <row r="376" spans="4:4" x14ac:dyDescent="0.2">
      <c r="D376" s="97"/>
    </row>
    <row r="377" spans="4:4" x14ac:dyDescent="0.2">
      <c r="D377" s="97"/>
    </row>
    <row r="378" spans="4:4" x14ac:dyDescent="0.2">
      <c r="D378" s="97"/>
    </row>
    <row r="379" spans="4:4" x14ac:dyDescent="0.2">
      <c r="D379" s="97"/>
    </row>
    <row r="380" spans="4:4" x14ac:dyDescent="0.2">
      <c r="D380" s="97"/>
    </row>
    <row r="381" spans="4:4" x14ac:dyDescent="0.2">
      <c r="D381" s="97"/>
    </row>
    <row r="382" spans="4:4" x14ac:dyDescent="0.2">
      <c r="D382" s="97"/>
    </row>
    <row r="383" spans="4:4" x14ac:dyDescent="0.2">
      <c r="D383" s="97"/>
    </row>
    <row r="384" spans="4:4" x14ac:dyDescent="0.2">
      <c r="D384" s="97"/>
    </row>
    <row r="385" spans="4:4" x14ac:dyDescent="0.2">
      <c r="D385" s="97"/>
    </row>
    <row r="386" spans="4:4" x14ac:dyDescent="0.2">
      <c r="D386" s="97"/>
    </row>
    <row r="387" spans="4:4" x14ac:dyDescent="0.2">
      <c r="D387" s="97"/>
    </row>
    <row r="388" spans="4:4" x14ac:dyDescent="0.2">
      <c r="D388" s="97"/>
    </row>
    <row r="389" spans="4:4" x14ac:dyDescent="0.2">
      <c r="D389" s="97"/>
    </row>
    <row r="390" spans="4:4" x14ac:dyDescent="0.2">
      <c r="D390" s="97"/>
    </row>
    <row r="391" spans="4:4" x14ac:dyDescent="0.2">
      <c r="D391" s="97"/>
    </row>
    <row r="392" spans="4:4" x14ac:dyDescent="0.2">
      <c r="D392" s="97"/>
    </row>
    <row r="393" spans="4:4" x14ac:dyDescent="0.2">
      <c r="D393" s="97"/>
    </row>
    <row r="394" spans="4:4" x14ac:dyDescent="0.2">
      <c r="D394" s="97"/>
    </row>
    <row r="395" spans="4:4" x14ac:dyDescent="0.2">
      <c r="D395" s="97"/>
    </row>
    <row r="396" spans="4:4" x14ac:dyDescent="0.2">
      <c r="D396" s="97"/>
    </row>
    <row r="397" spans="4:4" x14ac:dyDescent="0.2">
      <c r="D397" s="97"/>
    </row>
    <row r="398" spans="4:4" x14ac:dyDescent="0.2">
      <c r="D398" s="97"/>
    </row>
    <row r="399" spans="4:4" x14ac:dyDescent="0.2">
      <c r="D399" s="97"/>
    </row>
    <row r="400" spans="4:4" x14ac:dyDescent="0.2">
      <c r="D400" s="97"/>
    </row>
    <row r="401" spans="4:4" x14ac:dyDescent="0.2">
      <c r="D401" s="97"/>
    </row>
    <row r="402" spans="4:4" x14ac:dyDescent="0.2">
      <c r="D402" s="97"/>
    </row>
    <row r="403" spans="4:4" x14ac:dyDescent="0.2">
      <c r="D403" s="97"/>
    </row>
    <row r="404" spans="4:4" x14ac:dyDescent="0.2">
      <c r="D404" s="97"/>
    </row>
    <row r="405" spans="4:4" x14ac:dyDescent="0.2">
      <c r="D405" s="97"/>
    </row>
    <row r="406" spans="4:4" x14ac:dyDescent="0.2">
      <c r="D406" s="97"/>
    </row>
    <row r="407" spans="4:4" x14ac:dyDescent="0.2">
      <c r="D407" s="97"/>
    </row>
    <row r="408" spans="4:4" x14ac:dyDescent="0.2">
      <c r="D408" s="97"/>
    </row>
    <row r="409" spans="4:4" x14ac:dyDescent="0.2">
      <c r="D409" s="97"/>
    </row>
    <row r="410" spans="4:4" x14ac:dyDescent="0.2">
      <c r="D410" s="97"/>
    </row>
    <row r="411" spans="4:4" x14ac:dyDescent="0.2">
      <c r="D411" s="97"/>
    </row>
    <row r="412" spans="4:4" x14ac:dyDescent="0.2">
      <c r="D412" s="97"/>
    </row>
    <row r="413" spans="4:4" x14ac:dyDescent="0.2">
      <c r="D413" s="97"/>
    </row>
    <row r="414" spans="4:4" x14ac:dyDescent="0.2">
      <c r="D414" s="97"/>
    </row>
    <row r="415" spans="4:4" x14ac:dyDescent="0.2">
      <c r="D415" s="97"/>
    </row>
    <row r="416" spans="4:4" x14ac:dyDescent="0.2">
      <c r="D416" s="97"/>
    </row>
    <row r="417" spans="4:4" x14ac:dyDescent="0.2">
      <c r="D417" s="97"/>
    </row>
    <row r="418" spans="4:4" x14ac:dyDescent="0.2">
      <c r="D418" s="97"/>
    </row>
    <row r="419" spans="4:4" x14ac:dyDescent="0.2">
      <c r="D419" s="97"/>
    </row>
    <row r="420" spans="4:4" x14ac:dyDescent="0.2">
      <c r="D420" s="97"/>
    </row>
    <row r="421" spans="4:4" x14ac:dyDescent="0.2">
      <c r="D421" s="97"/>
    </row>
    <row r="422" spans="4:4" x14ac:dyDescent="0.2">
      <c r="D422" s="97"/>
    </row>
    <row r="423" spans="4:4" x14ac:dyDescent="0.2">
      <c r="D423" s="97"/>
    </row>
    <row r="424" spans="4:4" x14ac:dyDescent="0.2">
      <c r="D424" s="97"/>
    </row>
    <row r="425" spans="4:4" x14ac:dyDescent="0.2">
      <c r="D425" s="97"/>
    </row>
    <row r="426" spans="4:4" x14ac:dyDescent="0.2">
      <c r="D426" s="97"/>
    </row>
    <row r="427" spans="4:4" x14ac:dyDescent="0.2">
      <c r="D427" s="97"/>
    </row>
    <row r="428" spans="4:4" x14ac:dyDescent="0.2">
      <c r="D428" s="97"/>
    </row>
    <row r="429" spans="4:4" x14ac:dyDescent="0.2">
      <c r="D429" s="97"/>
    </row>
    <row r="430" spans="4:4" x14ac:dyDescent="0.2">
      <c r="D430" s="97"/>
    </row>
    <row r="431" spans="4:4" x14ac:dyDescent="0.2">
      <c r="D431" s="97"/>
    </row>
    <row r="432" spans="4:4" x14ac:dyDescent="0.2">
      <c r="D432" s="97"/>
    </row>
    <row r="433" spans="4:4" x14ac:dyDescent="0.2">
      <c r="D433" s="97"/>
    </row>
    <row r="434" spans="4:4" x14ac:dyDescent="0.2">
      <c r="D434" s="97"/>
    </row>
    <row r="435" spans="4:4" x14ac:dyDescent="0.2">
      <c r="D435" s="97"/>
    </row>
    <row r="436" spans="4:4" x14ac:dyDescent="0.2">
      <c r="D436" s="97"/>
    </row>
    <row r="437" spans="4:4" x14ac:dyDescent="0.2">
      <c r="D437" s="97"/>
    </row>
    <row r="438" spans="4:4" x14ac:dyDescent="0.2">
      <c r="D438" s="97"/>
    </row>
    <row r="439" spans="4:4" x14ac:dyDescent="0.2">
      <c r="D439" s="97"/>
    </row>
    <row r="440" spans="4:4" x14ac:dyDescent="0.2">
      <c r="D440" s="97"/>
    </row>
    <row r="441" spans="4:4" x14ac:dyDescent="0.2">
      <c r="D441" s="97"/>
    </row>
    <row r="442" spans="4:4" x14ac:dyDescent="0.2">
      <c r="D442" s="97"/>
    </row>
    <row r="443" spans="4:4" x14ac:dyDescent="0.2">
      <c r="D443" s="97"/>
    </row>
    <row r="444" spans="4:4" x14ac:dyDescent="0.2">
      <c r="D444" s="97"/>
    </row>
    <row r="445" spans="4:4" x14ac:dyDescent="0.2">
      <c r="D445" s="97"/>
    </row>
    <row r="446" spans="4:4" x14ac:dyDescent="0.2">
      <c r="D446" s="97"/>
    </row>
    <row r="447" spans="4:4" x14ac:dyDescent="0.2">
      <c r="D447" s="97"/>
    </row>
    <row r="448" spans="4:4" x14ac:dyDescent="0.2">
      <c r="D448" s="97"/>
    </row>
    <row r="449" spans="4:4" x14ac:dyDescent="0.2">
      <c r="D449" s="97"/>
    </row>
    <row r="450" spans="4:4" x14ac:dyDescent="0.2">
      <c r="D450" s="97"/>
    </row>
    <row r="451" spans="4:4" x14ac:dyDescent="0.2">
      <c r="D451" s="97"/>
    </row>
    <row r="452" spans="4:4" x14ac:dyDescent="0.2">
      <c r="D452" s="97"/>
    </row>
    <row r="453" spans="4:4" x14ac:dyDescent="0.2">
      <c r="D453" s="97"/>
    </row>
    <row r="454" spans="4:4" x14ac:dyDescent="0.2">
      <c r="D454" s="97"/>
    </row>
    <row r="455" spans="4:4" x14ac:dyDescent="0.2">
      <c r="D455" s="97"/>
    </row>
    <row r="456" spans="4:4" x14ac:dyDescent="0.2">
      <c r="D456" s="97"/>
    </row>
    <row r="457" spans="4:4" x14ac:dyDescent="0.2">
      <c r="D457" s="97"/>
    </row>
    <row r="458" spans="4:4" x14ac:dyDescent="0.2">
      <c r="D458" s="97"/>
    </row>
    <row r="459" spans="4:4" x14ac:dyDescent="0.2">
      <c r="D459" s="97"/>
    </row>
    <row r="460" spans="4:4" x14ac:dyDescent="0.2">
      <c r="D460" s="97"/>
    </row>
    <row r="461" spans="4:4" x14ac:dyDescent="0.2">
      <c r="D461" s="97"/>
    </row>
    <row r="462" spans="4:4" x14ac:dyDescent="0.2">
      <c r="D462" s="97"/>
    </row>
    <row r="463" spans="4:4" x14ac:dyDescent="0.2">
      <c r="D463" s="97"/>
    </row>
    <row r="464" spans="4:4" x14ac:dyDescent="0.2">
      <c r="D464" s="97"/>
    </row>
    <row r="465" spans="4:4" x14ac:dyDescent="0.2">
      <c r="D465" s="97"/>
    </row>
    <row r="466" spans="4:4" x14ac:dyDescent="0.2">
      <c r="D466" s="97"/>
    </row>
    <row r="467" spans="4:4" x14ac:dyDescent="0.2">
      <c r="D467" s="97"/>
    </row>
    <row r="468" spans="4:4" x14ac:dyDescent="0.2">
      <c r="D468" s="97"/>
    </row>
    <row r="469" spans="4:4" x14ac:dyDescent="0.2">
      <c r="D469" s="97"/>
    </row>
    <row r="470" spans="4:4" x14ac:dyDescent="0.2">
      <c r="D470" s="97"/>
    </row>
    <row r="471" spans="4:4" x14ac:dyDescent="0.2">
      <c r="D471" s="97"/>
    </row>
    <row r="472" spans="4:4" x14ac:dyDescent="0.2">
      <c r="D472" s="97"/>
    </row>
    <row r="473" spans="4:4" x14ac:dyDescent="0.2">
      <c r="D473" s="97"/>
    </row>
    <row r="474" spans="4:4" x14ac:dyDescent="0.2">
      <c r="D474" s="97"/>
    </row>
    <row r="475" spans="4:4" x14ac:dyDescent="0.2">
      <c r="D475" s="97"/>
    </row>
    <row r="476" spans="4:4" x14ac:dyDescent="0.2">
      <c r="D476" s="97"/>
    </row>
    <row r="477" spans="4:4" x14ac:dyDescent="0.2">
      <c r="D477" s="97"/>
    </row>
    <row r="478" spans="4:4" x14ac:dyDescent="0.2">
      <c r="D478" s="97"/>
    </row>
    <row r="479" spans="4:4" x14ac:dyDescent="0.2">
      <c r="D479" s="97"/>
    </row>
    <row r="480" spans="4:4" x14ac:dyDescent="0.2">
      <c r="D480" s="97"/>
    </row>
    <row r="481" spans="4:4" x14ac:dyDescent="0.2">
      <c r="D481" s="97"/>
    </row>
    <row r="482" spans="4:4" x14ac:dyDescent="0.2">
      <c r="D482" s="97"/>
    </row>
    <row r="483" spans="4:4" x14ac:dyDescent="0.2">
      <c r="D483" s="97"/>
    </row>
    <row r="484" spans="4:4" x14ac:dyDescent="0.2">
      <c r="D484" s="97"/>
    </row>
    <row r="485" spans="4:4" x14ac:dyDescent="0.2">
      <c r="D485" s="97"/>
    </row>
    <row r="486" spans="4:4" x14ac:dyDescent="0.2">
      <c r="D486" s="97"/>
    </row>
    <row r="487" spans="4:4" x14ac:dyDescent="0.2">
      <c r="D487" s="97"/>
    </row>
    <row r="488" spans="4:4" x14ac:dyDescent="0.2">
      <c r="D488" s="97"/>
    </row>
    <row r="489" spans="4:4" x14ac:dyDescent="0.2">
      <c r="D489" s="97"/>
    </row>
    <row r="490" spans="4:4" x14ac:dyDescent="0.2">
      <c r="D490" s="97"/>
    </row>
    <row r="491" spans="4:4" x14ac:dyDescent="0.2">
      <c r="D491" s="97"/>
    </row>
    <row r="492" spans="4:4" x14ac:dyDescent="0.2">
      <c r="D492" s="97"/>
    </row>
    <row r="493" spans="4:4" x14ac:dyDescent="0.2">
      <c r="D493" s="97"/>
    </row>
    <row r="494" spans="4:4" x14ac:dyDescent="0.2">
      <c r="D494" s="97"/>
    </row>
    <row r="495" spans="4:4" x14ac:dyDescent="0.2">
      <c r="D495" s="97"/>
    </row>
    <row r="496" spans="4:4" x14ac:dyDescent="0.2">
      <c r="D496" s="97"/>
    </row>
    <row r="497" spans="4:4" x14ac:dyDescent="0.2">
      <c r="D497" s="97"/>
    </row>
    <row r="498" spans="4:4" x14ac:dyDescent="0.2">
      <c r="D498" s="97"/>
    </row>
    <row r="499" spans="4:4" x14ac:dyDescent="0.2">
      <c r="D499" s="97"/>
    </row>
    <row r="500" spans="4:4" x14ac:dyDescent="0.2">
      <c r="D500" s="97"/>
    </row>
    <row r="501" spans="4:4" x14ac:dyDescent="0.2">
      <c r="D501" s="97"/>
    </row>
    <row r="502" spans="4:4" x14ac:dyDescent="0.2">
      <c r="D502" s="97"/>
    </row>
    <row r="503" spans="4:4" x14ac:dyDescent="0.2">
      <c r="D503" s="97"/>
    </row>
    <row r="504" spans="4:4" x14ac:dyDescent="0.2">
      <c r="D504" s="97"/>
    </row>
    <row r="505" spans="4:4" x14ac:dyDescent="0.2">
      <c r="D505" s="97"/>
    </row>
    <row r="506" spans="4:4" x14ac:dyDescent="0.2">
      <c r="D506" s="97"/>
    </row>
    <row r="507" spans="4:4" x14ac:dyDescent="0.2">
      <c r="D507" s="97"/>
    </row>
    <row r="508" spans="4:4" x14ac:dyDescent="0.2">
      <c r="D508" s="97"/>
    </row>
    <row r="509" spans="4:4" x14ac:dyDescent="0.2">
      <c r="D509" s="97"/>
    </row>
    <row r="510" spans="4:4" x14ac:dyDescent="0.2">
      <c r="D510" s="97"/>
    </row>
    <row r="511" spans="4:4" x14ac:dyDescent="0.2">
      <c r="D511" s="97"/>
    </row>
    <row r="512" spans="4:4" x14ac:dyDescent="0.2">
      <c r="D512" s="97"/>
    </row>
    <row r="513" spans="4:4" x14ac:dyDescent="0.2">
      <c r="D513" s="97"/>
    </row>
    <row r="514" spans="4:4" x14ac:dyDescent="0.2">
      <c r="D514" s="97"/>
    </row>
    <row r="515" spans="4:4" x14ac:dyDescent="0.2">
      <c r="D515" s="97"/>
    </row>
    <row r="516" spans="4:4" x14ac:dyDescent="0.2">
      <c r="D516" s="97"/>
    </row>
    <row r="517" spans="4:4" x14ac:dyDescent="0.2">
      <c r="D517" s="97"/>
    </row>
    <row r="518" spans="4:4" x14ac:dyDescent="0.2">
      <c r="D518" s="97"/>
    </row>
    <row r="519" spans="4:4" x14ac:dyDescent="0.2">
      <c r="D519" s="97"/>
    </row>
    <row r="520" spans="4:4" x14ac:dyDescent="0.2">
      <c r="D520" s="97"/>
    </row>
    <row r="521" spans="4:4" x14ac:dyDescent="0.2">
      <c r="D521" s="97"/>
    </row>
    <row r="522" spans="4:4" x14ac:dyDescent="0.2">
      <c r="D522" s="97"/>
    </row>
    <row r="523" spans="4:4" x14ac:dyDescent="0.2">
      <c r="D523" s="97"/>
    </row>
    <row r="524" spans="4:4" x14ac:dyDescent="0.2">
      <c r="D524" s="97"/>
    </row>
    <row r="525" spans="4:4" x14ac:dyDescent="0.2">
      <c r="D525" s="97"/>
    </row>
    <row r="526" spans="4:4" x14ac:dyDescent="0.2">
      <c r="D526" s="97"/>
    </row>
    <row r="527" spans="4:4" x14ac:dyDescent="0.2">
      <c r="D527" s="97"/>
    </row>
    <row r="528" spans="4:4" x14ac:dyDescent="0.2">
      <c r="D528" s="97"/>
    </row>
    <row r="529" spans="4:4" x14ac:dyDescent="0.2">
      <c r="D529" s="97"/>
    </row>
    <row r="530" spans="4:4" x14ac:dyDescent="0.2">
      <c r="D530" s="97"/>
    </row>
    <row r="531" spans="4:4" x14ac:dyDescent="0.2">
      <c r="D531" s="97"/>
    </row>
    <row r="532" spans="4:4" x14ac:dyDescent="0.2">
      <c r="D532" s="97"/>
    </row>
    <row r="533" spans="4:4" x14ac:dyDescent="0.2">
      <c r="D533" s="97"/>
    </row>
    <row r="534" spans="4:4" x14ac:dyDescent="0.2">
      <c r="D534" s="97"/>
    </row>
    <row r="535" spans="4:4" x14ac:dyDescent="0.2">
      <c r="D535" s="97"/>
    </row>
    <row r="536" spans="4:4" x14ac:dyDescent="0.2">
      <c r="D536" s="97"/>
    </row>
    <row r="537" spans="4:4" x14ac:dyDescent="0.2">
      <c r="D537" s="97"/>
    </row>
    <row r="538" spans="4:4" x14ac:dyDescent="0.2">
      <c r="D538" s="97"/>
    </row>
    <row r="539" spans="4:4" x14ac:dyDescent="0.2">
      <c r="D539" s="97"/>
    </row>
    <row r="540" spans="4:4" x14ac:dyDescent="0.2">
      <c r="D540" s="97"/>
    </row>
    <row r="541" spans="4:4" x14ac:dyDescent="0.2">
      <c r="D541" s="97"/>
    </row>
    <row r="542" spans="4:4" x14ac:dyDescent="0.2">
      <c r="D542" s="97"/>
    </row>
    <row r="543" spans="4:4" x14ac:dyDescent="0.2">
      <c r="D543" s="97"/>
    </row>
    <row r="544" spans="4:4" x14ac:dyDescent="0.2">
      <c r="D544" s="97"/>
    </row>
    <row r="545" spans="4:4" x14ac:dyDescent="0.2">
      <c r="D545" s="97"/>
    </row>
    <row r="546" spans="4:4" x14ac:dyDescent="0.2">
      <c r="D546" s="97"/>
    </row>
    <row r="547" spans="4:4" x14ac:dyDescent="0.2">
      <c r="D547" s="97"/>
    </row>
    <row r="548" spans="4:4" x14ac:dyDescent="0.2">
      <c r="D548" s="97"/>
    </row>
    <row r="549" spans="4:4" x14ac:dyDescent="0.2">
      <c r="D549" s="97"/>
    </row>
    <row r="550" spans="4:4" x14ac:dyDescent="0.2">
      <c r="D550" s="97"/>
    </row>
    <row r="551" spans="4:4" x14ac:dyDescent="0.2">
      <c r="D551" s="97"/>
    </row>
    <row r="552" spans="4:4" x14ac:dyDescent="0.2">
      <c r="D552" s="97"/>
    </row>
    <row r="553" spans="4:4" x14ac:dyDescent="0.2">
      <c r="D553" s="97"/>
    </row>
    <row r="554" spans="4:4" x14ac:dyDescent="0.2">
      <c r="D554" s="97"/>
    </row>
    <row r="555" spans="4:4" x14ac:dyDescent="0.2">
      <c r="D555" s="97"/>
    </row>
    <row r="556" spans="4:4" x14ac:dyDescent="0.2">
      <c r="D556" s="97"/>
    </row>
    <row r="557" spans="4:4" x14ac:dyDescent="0.2">
      <c r="D557" s="97"/>
    </row>
    <row r="558" spans="4:4" x14ac:dyDescent="0.2">
      <c r="D558" s="97"/>
    </row>
    <row r="559" spans="4:4" x14ac:dyDescent="0.2">
      <c r="D559" s="97"/>
    </row>
    <row r="560" spans="4:4" x14ac:dyDescent="0.2">
      <c r="D560" s="97"/>
    </row>
    <row r="561" spans="4:4" x14ac:dyDescent="0.2">
      <c r="D561" s="97"/>
    </row>
    <row r="562" spans="4:4" x14ac:dyDescent="0.2">
      <c r="D562" s="97"/>
    </row>
    <row r="563" spans="4:4" x14ac:dyDescent="0.2">
      <c r="D563" s="97"/>
    </row>
    <row r="564" spans="4:4" x14ac:dyDescent="0.2">
      <c r="D564" s="97"/>
    </row>
    <row r="565" spans="4:4" x14ac:dyDescent="0.2">
      <c r="D565" s="97"/>
    </row>
    <row r="566" spans="4:4" x14ac:dyDescent="0.2">
      <c r="D566" s="97"/>
    </row>
    <row r="567" spans="4:4" x14ac:dyDescent="0.2">
      <c r="D567" s="97"/>
    </row>
    <row r="568" spans="4:4" x14ac:dyDescent="0.2">
      <c r="D568" s="97"/>
    </row>
    <row r="569" spans="4:4" x14ac:dyDescent="0.2">
      <c r="D569" s="97"/>
    </row>
    <row r="570" spans="4:4" x14ac:dyDescent="0.2">
      <c r="D570" s="97"/>
    </row>
    <row r="571" spans="4:4" x14ac:dyDescent="0.2">
      <c r="D571" s="97"/>
    </row>
    <row r="572" spans="4:4" x14ac:dyDescent="0.2">
      <c r="D572" s="97"/>
    </row>
    <row r="573" spans="4:4" x14ac:dyDescent="0.2">
      <c r="D573" s="97"/>
    </row>
    <row r="574" spans="4:4" x14ac:dyDescent="0.2">
      <c r="D574" s="97"/>
    </row>
    <row r="575" spans="4:4" x14ac:dyDescent="0.2">
      <c r="D575" s="97"/>
    </row>
    <row r="576" spans="4:4" x14ac:dyDescent="0.2">
      <c r="D576" s="97"/>
    </row>
    <row r="577" spans="4:4" x14ac:dyDescent="0.2">
      <c r="D577" s="97"/>
    </row>
    <row r="578" spans="4:4" x14ac:dyDescent="0.2">
      <c r="D578" s="97"/>
    </row>
    <row r="579" spans="4:4" x14ac:dyDescent="0.2">
      <c r="D579" s="97"/>
    </row>
    <row r="580" spans="4:4" x14ac:dyDescent="0.2">
      <c r="D580" s="97"/>
    </row>
    <row r="581" spans="4:4" x14ac:dyDescent="0.2">
      <c r="D581" s="97"/>
    </row>
    <row r="582" spans="4:4" x14ac:dyDescent="0.2">
      <c r="D582" s="97"/>
    </row>
    <row r="583" spans="4:4" x14ac:dyDescent="0.2">
      <c r="D583" s="97"/>
    </row>
    <row r="584" spans="4:4" x14ac:dyDescent="0.2">
      <c r="D584" s="97"/>
    </row>
    <row r="585" spans="4:4" x14ac:dyDescent="0.2">
      <c r="D585" s="97"/>
    </row>
    <row r="586" spans="4:4" x14ac:dyDescent="0.2">
      <c r="D586" s="97"/>
    </row>
    <row r="587" spans="4:4" x14ac:dyDescent="0.2">
      <c r="D587" s="97"/>
    </row>
    <row r="588" spans="4:4" x14ac:dyDescent="0.2">
      <c r="D588" s="97"/>
    </row>
    <row r="589" spans="4:4" x14ac:dyDescent="0.2">
      <c r="D589" s="97"/>
    </row>
    <row r="590" spans="4:4" x14ac:dyDescent="0.2">
      <c r="D590" s="97"/>
    </row>
    <row r="591" spans="4:4" x14ac:dyDescent="0.2">
      <c r="D591" s="97"/>
    </row>
    <row r="592" spans="4:4" x14ac:dyDescent="0.2">
      <c r="D592" s="97"/>
    </row>
    <row r="593" spans="4:4" x14ac:dyDescent="0.2">
      <c r="D593" s="97"/>
    </row>
    <row r="594" spans="4:4" x14ac:dyDescent="0.2">
      <c r="D594" s="97"/>
    </row>
    <row r="595" spans="4:4" x14ac:dyDescent="0.2">
      <c r="D595" s="97"/>
    </row>
    <row r="596" spans="4:4" x14ac:dyDescent="0.2">
      <c r="D596" s="97"/>
    </row>
    <row r="597" spans="4:4" x14ac:dyDescent="0.2">
      <c r="D597" s="97"/>
    </row>
    <row r="598" spans="4:4" x14ac:dyDescent="0.2">
      <c r="D598" s="97"/>
    </row>
    <row r="599" spans="4:4" x14ac:dyDescent="0.2">
      <c r="D599" s="97"/>
    </row>
    <row r="600" spans="4:4" x14ac:dyDescent="0.2">
      <c r="D600" s="97"/>
    </row>
    <row r="601" spans="4:4" x14ac:dyDescent="0.2">
      <c r="D601" s="97"/>
    </row>
    <row r="602" spans="4:4" x14ac:dyDescent="0.2">
      <c r="D602" s="97"/>
    </row>
    <row r="603" spans="4:4" x14ac:dyDescent="0.2">
      <c r="D603" s="97"/>
    </row>
    <row r="604" spans="4:4" x14ac:dyDescent="0.2">
      <c r="D604" s="97"/>
    </row>
    <row r="605" spans="4:4" x14ac:dyDescent="0.2">
      <c r="D605" s="97"/>
    </row>
    <row r="606" spans="4:4" x14ac:dyDescent="0.2">
      <c r="D606" s="97"/>
    </row>
    <row r="607" spans="4:4" x14ac:dyDescent="0.2">
      <c r="D607" s="97"/>
    </row>
    <row r="608" spans="4:4" x14ac:dyDescent="0.2">
      <c r="D608" s="97"/>
    </row>
    <row r="609" spans="4:4" x14ac:dyDescent="0.2">
      <c r="D609" s="97"/>
    </row>
    <row r="610" spans="4:4" x14ac:dyDescent="0.2">
      <c r="D610" s="97"/>
    </row>
    <row r="611" spans="4:4" x14ac:dyDescent="0.2">
      <c r="D611" s="97"/>
    </row>
    <row r="612" spans="4:4" x14ac:dyDescent="0.2">
      <c r="D612" s="97"/>
    </row>
    <row r="613" spans="4:4" x14ac:dyDescent="0.2">
      <c r="D613" s="97"/>
    </row>
    <row r="614" spans="4:4" x14ac:dyDescent="0.2">
      <c r="D614" s="97"/>
    </row>
    <row r="615" spans="4:4" x14ac:dyDescent="0.2">
      <c r="D615" s="97"/>
    </row>
    <row r="616" spans="4:4" x14ac:dyDescent="0.2">
      <c r="D616" s="97"/>
    </row>
    <row r="617" spans="4:4" x14ac:dyDescent="0.2">
      <c r="D617" s="97"/>
    </row>
    <row r="618" spans="4:4" x14ac:dyDescent="0.2">
      <c r="D618" s="97"/>
    </row>
    <row r="619" spans="4:4" x14ac:dyDescent="0.2">
      <c r="D619" s="97"/>
    </row>
    <row r="620" spans="4:4" x14ac:dyDescent="0.2">
      <c r="D620" s="97"/>
    </row>
    <row r="621" spans="4:4" x14ac:dyDescent="0.2">
      <c r="D621" s="97"/>
    </row>
    <row r="622" spans="4:4" x14ac:dyDescent="0.2">
      <c r="D622" s="97"/>
    </row>
    <row r="623" spans="4:4" x14ac:dyDescent="0.2">
      <c r="D623" s="97"/>
    </row>
    <row r="624" spans="4:4" x14ac:dyDescent="0.2">
      <c r="D624" s="97"/>
    </row>
    <row r="625" spans="4:4" x14ac:dyDescent="0.2">
      <c r="D625" s="97"/>
    </row>
    <row r="626" spans="4:4" x14ac:dyDescent="0.2">
      <c r="D626" s="97"/>
    </row>
    <row r="627" spans="4:4" x14ac:dyDescent="0.2">
      <c r="D627" s="97"/>
    </row>
    <row r="628" spans="4:4" x14ac:dyDescent="0.2">
      <c r="D628" s="97"/>
    </row>
    <row r="629" spans="4:4" x14ac:dyDescent="0.2">
      <c r="D629" s="97"/>
    </row>
    <row r="630" spans="4:4" x14ac:dyDescent="0.2">
      <c r="D630" s="97"/>
    </row>
    <row r="631" spans="4:4" x14ac:dyDescent="0.2">
      <c r="D631" s="97"/>
    </row>
    <row r="632" spans="4:4" x14ac:dyDescent="0.2">
      <c r="D632" s="97"/>
    </row>
    <row r="633" spans="4:4" x14ac:dyDescent="0.2">
      <c r="D633" s="97"/>
    </row>
    <row r="634" spans="4:4" x14ac:dyDescent="0.2">
      <c r="D634" s="97"/>
    </row>
    <row r="635" spans="4:4" x14ac:dyDescent="0.2">
      <c r="D635" s="97"/>
    </row>
    <row r="636" spans="4:4" x14ac:dyDescent="0.2">
      <c r="D636" s="97"/>
    </row>
    <row r="637" spans="4:4" x14ac:dyDescent="0.2">
      <c r="D637" s="97"/>
    </row>
    <row r="638" spans="4:4" x14ac:dyDescent="0.2">
      <c r="D638" s="97"/>
    </row>
    <row r="639" spans="4:4" x14ac:dyDescent="0.2">
      <c r="D639" s="97"/>
    </row>
    <row r="640" spans="4:4" x14ac:dyDescent="0.2">
      <c r="D640" s="97"/>
    </row>
    <row r="641" spans="4:4" x14ac:dyDescent="0.2">
      <c r="D641" s="97"/>
    </row>
    <row r="642" spans="4:4" x14ac:dyDescent="0.2">
      <c r="D642" s="97"/>
    </row>
    <row r="643" spans="4:4" x14ac:dyDescent="0.2">
      <c r="D643" s="97"/>
    </row>
    <row r="644" spans="4:4" x14ac:dyDescent="0.2">
      <c r="D644" s="97"/>
    </row>
    <row r="645" spans="4:4" x14ac:dyDescent="0.2">
      <c r="D645" s="97"/>
    </row>
    <row r="646" spans="4:4" x14ac:dyDescent="0.2">
      <c r="D646" s="97"/>
    </row>
    <row r="647" spans="4:4" x14ac:dyDescent="0.2">
      <c r="D647" s="97"/>
    </row>
    <row r="648" spans="4:4" x14ac:dyDescent="0.2">
      <c r="D648" s="97"/>
    </row>
    <row r="649" spans="4:4" x14ac:dyDescent="0.2">
      <c r="D649" s="97"/>
    </row>
    <row r="650" spans="4:4" x14ac:dyDescent="0.2">
      <c r="D650" s="97"/>
    </row>
    <row r="651" spans="4:4" x14ac:dyDescent="0.2">
      <c r="D651" s="97"/>
    </row>
    <row r="652" spans="4:4" x14ac:dyDescent="0.2">
      <c r="D652" s="97"/>
    </row>
    <row r="653" spans="4:4" x14ac:dyDescent="0.2">
      <c r="D653" s="97"/>
    </row>
    <row r="654" spans="4:4" x14ac:dyDescent="0.2">
      <c r="D654" s="97"/>
    </row>
    <row r="655" spans="4:4" x14ac:dyDescent="0.2">
      <c r="D655" s="97"/>
    </row>
    <row r="656" spans="4:4" x14ac:dyDescent="0.2">
      <c r="D656" s="97"/>
    </row>
    <row r="657" spans="4:4" x14ac:dyDescent="0.2">
      <c r="D657" s="97"/>
    </row>
    <row r="658" spans="4:4" x14ac:dyDescent="0.2">
      <c r="D658" s="97"/>
    </row>
    <row r="659" spans="4:4" x14ac:dyDescent="0.2">
      <c r="D659" s="97"/>
    </row>
    <row r="660" spans="4:4" x14ac:dyDescent="0.2">
      <c r="D660" s="97"/>
    </row>
    <row r="661" spans="4:4" x14ac:dyDescent="0.2">
      <c r="D661" s="97"/>
    </row>
    <row r="662" spans="4:4" x14ac:dyDescent="0.2">
      <c r="D662" s="97"/>
    </row>
    <row r="663" spans="4:4" x14ac:dyDescent="0.2">
      <c r="D663" s="97"/>
    </row>
    <row r="664" spans="4:4" x14ac:dyDescent="0.2">
      <c r="D664" s="97"/>
    </row>
    <row r="665" spans="4:4" x14ac:dyDescent="0.2">
      <c r="D665" s="97"/>
    </row>
    <row r="666" spans="4:4" x14ac:dyDescent="0.2">
      <c r="D666" s="97"/>
    </row>
    <row r="667" spans="4:4" x14ac:dyDescent="0.2">
      <c r="D667" s="97"/>
    </row>
    <row r="668" spans="4:4" x14ac:dyDescent="0.2">
      <c r="D668" s="97"/>
    </row>
    <row r="669" spans="4:4" x14ac:dyDescent="0.2">
      <c r="D669" s="97"/>
    </row>
    <row r="670" spans="4:4" x14ac:dyDescent="0.2">
      <c r="D670" s="97"/>
    </row>
    <row r="671" spans="4:4" x14ac:dyDescent="0.2">
      <c r="D671" s="97"/>
    </row>
    <row r="672" spans="4:4" x14ac:dyDescent="0.2">
      <c r="D672" s="97"/>
    </row>
    <row r="673" spans="4:4" x14ac:dyDescent="0.2">
      <c r="D673" s="97"/>
    </row>
    <row r="674" spans="4:4" x14ac:dyDescent="0.2">
      <c r="D674" s="97"/>
    </row>
    <row r="675" spans="4:4" x14ac:dyDescent="0.2">
      <c r="D675" s="97"/>
    </row>
    <row r="676" spans="4:4" x14ac:dyDescent="0.2">
      <c r="D676" s="97"/>
    </row>
    <row r="677" spans="4:4" x14ac:dyDescent="0.2">
      <c r="D677" s="97"/>
    </row>
    <row r="678" spans="4:4" x14ac:dyDescent="0.2">
      <c r="D678" s="97"/>
    </row>
    <row r="679" spans="4:4" x14ac:dyDescent="0.2">
      <c r="D679" s="97"/>
    </row>
    <row r="680" spans="4:4" x14ac:dyDescent="0.2">
      <c r="D680" s="97"/>
    </row>
    <row r="681" spans="4:4" x14ac:dyDescent="0.2">
      <c r="D681" s="97"/>
    </row>
    <row r="682" spans="4:4" x14ac:dyDescent="0.2">
      <c r="D682" s="97"/>
    </row>
    <row r="683" spans="4:4" x14ac:dyDescent="0.2">
      <c r="D683" s="97"/>
    </row>
    <row r="684" spans="4:4" x14ac:dyDescent="0.2">
      <c r="D684" s="97"/>
    </row>
    <row r="685" spans="4:4" x14ac:dyDescent="0.2">
      <c r="D685" s="97"/>
    </row>
    <row r="686" spans="4:4" x14ac:dyDescent="0.2">
      <c r="D686" s="97"/>
    </row>
    <row r="687" spans="4:4" x14ac:dyDescent="0.2">
      <c r="D687" s="97"/>
    </row>
    <row r="688" spans="4:4" x14ac:dyDescent="0.2">
      <c r="D688" s="97"/>
    </row>
    <row r="689" spans="4:4" x14ac:dyDescent="0.2">
      <c r="D689" s="97"/>
    </row>
    <row r="690" spans="4:4" x14ac:dyDescent="0.2">
      <c r="D690" s="97"/>
    </row>
    <row r="691" spans="4:4" x14ac:dyDescent="0.2">
      <c r="D691" s="97"/>
    </row>
    <row r="692" spans="4:4" x14ac:dyDescent="0.2">
      <c r="D692" s="97"/>
    </row>
    <row r="693" spans="4:4" x14ac:dyDescent="0.2">
      <c r="D693" s="97"/>
    </row>
    <row r="694" spans="4:4" x14ac:dyDescent="0.2">
      <c r="D694" s="97"/>
    </row>
    <row r="695" spans="4:4" x14ac:dyDescent="0.2">
      <c r="D695" s="97"/>
    </row>
    <row r="696" spans="4:4" x14ac:dyDescent="0.2">
      <c r="D696" s="97"/>
    </row>
    <row r="697" spans="4:4" x14ac:dyDescent="0.2">
      <c r="D697" s="97"/>
    </row>
    <row r="698" spans="4:4" x14ac:dyDescent="0.2">
      <c r="D698" s="97"/>
    </row>
    <row r="699" spans="4:4" x14ac:dyDescent="0.2">
      <c r="D699" s="97"/>
    </row>
    <row r="700" spans="4:4" x14ac:dyDescent="0.2">
      <c r="D700" s="97"/>
    </row>
    <row r="701" spans="4:4" x14ac:dyDescent="0.2">
      <c r="D701" s="97"/>
    </row>
    <row r="702" spans="4:4" x14ac:dyDescent="0.2">
      <c r="D702" s="97"/>
    </row>
    <row r="703" spans="4:4" x14ac:dyDescent="0.2">
      <c r="D703" s="97"/>
    </row>
    <row r="704" spans="4:4" x14ac:dyDescent="0.2">
      <c r="D704" s="97"/>
    </row>
    <row r="705" spans="4:4" x14ac:dyDescent="0.2">
      <c r="D705" s="97"/>
    </row>
    <row r="706" spans="4:4" x14ac:dyDescent="0.2">
      <c r="D706" s="97"/>
    </row>
    <row r="707" spans="4:4" x14ac:dyDescent="0.2">
      <c r="D707" s="97"/>
    </row>
    <row r="708" spans="4:4" x14ac:dyDescent="0.2">
      <c r="D708" s="97"/>
    </row>
    <row r="709" spans="4:4" x14ac:dyDescent="0.2">
      <c r="D709" s="97"/>
    </row>
    <row r="710" spans="4:4" x14ac:dyDescent="0.2">
      <c r="D710" s="97"/>
    </row>
    <row r="711" spans="4:4" x14ac:dyDescent="0.2">
      <c r="D711" s="97"/>
    </row>
    <row r="712" spans="4:4" x14ac:dyDescent="0.2">
      <c r="D712" s="97"/>
    </row>
    <row r="713" spans="4:4" x14ac:dyDescent="0.2">
      <c r="D713" s="97"/>
    </row>
    <row r="714" spans="4:4" x14ac:dyDescent="0.2">
      <c r="D714" s="97"/>
    </row>
    <row r="715" spans="4:4" x14ac:dyDescent="0.2">
      <c r="D715" s="97"/>
    </row>
    <row r="716" spans="4:4" x14ac:dyDescent="0.2">
      <c r="D716" s="97"/>
    </row>
    <row r="717" spans="4:4" x14ac:dyDescent="0.2">
      <c r="D717" s="97"/>
    </row>
    <row r="718" spans="4:4" x14ac:dyDescent="0.2">
      <c r="D718" s="97"/>
    </row>
    <row r="719" spans="4:4" x14ac:dyDescent="0.2">
      <c r="D719" s="97"/>
    </row>
    <row r="720" spans="4:4" x14ac:dyDescent="0.2">
      <c r="D720" s="97"/>
    </row>
    <row r="721" spans="4:4" x14ac:dyDescent="0.2">
      <c r="D721" s="97"/>
    </row>
    <row r="722" spans="4:4" x14ac:dyDescent="0.2">
      <c r="D722" s="97"/>
    </row>
    <row r="723" spans="4:4" x14ac:dyDescent="0.2">
      <c r="D723" s="97"/>
    </row>
    <row r="724" spans="4:4" x14ac:dyDescent="0.2">
      <c r="D724" s="97"/>
    </row>
    <row r="725" spans="4:4" x14ac:dyDescent="0.2">
      <c r="D725" s="97"/>
    </row>
    <row r="726" spans="4:4" x14ac:dyDescent="0.2">
      <c r="D726" s="97"/>
    </row>
    <row r="727" spans="4:4" x14ac:dyDescent="0.2">
      <c r="D727" s="97"/>
    </row>
    <row r="728" spans="4:4" x14ac:dyDescent="0.2">
      <c r="D728" s="97"/>
    </row>
    <row r="729" spans="4:4" x14ac:dyDescent="0.2">
      <c r="D729" s="97"/>
    </row>
    <row r="730" spans="4:4" x14ac:dyDescent="0.2">
      <c r="D730" s="97"/>
    </row>
    <row r="731" spans="4:4" x14ac:dyDescent="0.2">
      <c r="D731" s="97"/>
    </row>
    <row r="732" spans="4:4" x14ac:dyDescent="0.2">
      <c r="D732" s="97"/>
    </row>
    <row r="733" spans="4:4" x14ac:dyDescent="0.2">
      <c r="D733" s="97"/>
    </row>
    <row r="734" spans="4:4" x14ac:dyDescent="0.2">
      <c r="D734" s="97"/>
    </row>
    <row r="735" spans="4:4" x14ac:dyDescent="0.2">
      <c r="D735" s="97"/>
    </row>
    <row r="736" spans="4:4" x14ac:dyDescent="0.2">
      <c r="D736" s="97"/>
    </row>
    <row r="737" spans="4:4" x14ac:dyDescent="0.2">
      <c r="D737" s="97"/>
    </row>
    <row r="738" spans="4:4" x14ac:dyDescent="0.2">
      <c r="D738" s="97"/>
    </row>
    <row r="739" spans="4:4" x14ac:dyDescent="0.2">
      <c r="D739" s="97"/>
    </row>
    <row r="740" spans="4:4" x14ac:dyDescent="0.2">
      <c r="D740" s="97"/>
    </row>
    <row r="741" spans="4:4" x14ac:dyDescent="0.2">
      <c r="D741" s="97"/>
    </row>
    <row r="742" spans="4:4" x14ac:dyDescent="0.2">
      <c r="D742" s="97"/>
    </row>
    <row r="743" spans="4:4" x14ac:dyDescent="0.2">
      <c r="D743" s="97"/>
    </row>
    <row r="744" spans="4:4" x14ac:dyDescent="0.2">
      <c r="D744" s="97"/>
    </row>
    <row r="745" spans="4:4" x14ac:dyDescent="0.2">
      <c r="D745" s="97"/>
    </row>
    <row r="746" spans="4:4" x14ac:dyDescent="0.2">
      <c r="D746" s="97"/>
    </row>
    <row r="747" spans="4:4" x14ac:dyDescent="0.2">
      <c r="D747" s="97"/>
    </row>
    <row r="748" spans="4:4" x14ac:dyDescent="0.2">
      <c r="D748" s="97"/>
    </row>
    <row r="749" spans="4:4" x14ac:dyDescent="0.2">
      <c r="D749" s="97"/>
    </row>
    <row r="750" spans="4:4" x14ac:dyDescent="0.2">
      <c r="D750" s="97"/>
    </row>
    <row r="751" spans="4:4" x14ac:dyDescent="0.2">
      <c r="D751" s="97"/>
    </row>
    <row r="752" spans="4:4" x14ac:dyDescent="0.2">
      <c r="D752" s="97"/>
    </row>
    <row r="753" spans="4:4" x14ac:dyDescent="0.2">
      <c r="D753" s="97"/>
    </row>
    <row r="754" spans="4:4" x14ac:dyDescent="0.2">
      <c r="D754" s="97"/>
    </row>
    <row r="755" spans="4:4" x14ac:dyDescent="0.2">
      <c r="D755" s="97"/>
    </row>
    <row r="756" spans="4:4" x14ac:dyDescent="0.2">
      <c r="D756" s="97"/>
    </row>
    <row r="757" spans="4:4" x14ac:dyDescent="0.2">
      <c r="D757" s="97"/>
    </row>
    <row r="758" spans="4:4" x14ac:dyDescent="0.2">
      <c r="D758" s="97"/>
    </row>
    <row r="759" spans="4:4" x14ac:dyDescent="0.2">
      <c r="D759" s="97"/>
    </row>
    <row r="760" spans="4:4" x14ac:dyDescent="0.2">
      <c r="D760" s="97"/>
    </row>
    <row r="761" spans="4:4" x14ac:dyDescent="0.2">
      <c r="D761" s="97"/>
    </row>
    <row r="762" spans="4:4" x14ac:dyDescent="0.2">
      <c r="D762" s="97"/>
    </row>
    <row r="763" spans="4:4" x14ac:dyDescent="0.2">
      <c r="D763" s="97"/>
    </row>
    <row r="764" spans="4:4" x14ac:dyDescent="0.2">
      <c r="D764" s="97"/>
    </row>
    <row r="765" spans="4:4" x14ac:dyDescent="0.2">
      <c r="D765" s="97"/>
    </row>
    <row r="766" spans="4:4" x14ac:dyDescent="0.2">
      <c r="D766" s="97"/>
    </row>
    <row r="767" spans="4:4" x14ac:dyDescent="0.2">
      <c r="D767" s="97"/>
    </row>
    <row r="768" spans="4:4" x14ac:dyDescent="0.2">
      <c r="D768" s="97"/>
    </row>
    <row r="769" spans="4:4" x14ac:dyDescent="0.2">
      <c r="D769" s="97"/>
    </row>
    <row r="770" spans="4:4" x14ac:dyDescent="0.2">
      <c r="D770" s="97"/>
    </row>
    <row r="771" spans="4:4" x14ac:dyDescent="0.2">
      <c r="D771" s="97"/>
    </row>
    <row r="772" spans="4:4" x14ac:dyDescent="0.2">
      <c r="D772" s="97"/>
    </row>
    <row r="773" spans="4:4" x14ac:dyDescent="0.2">
      <c r="D773" s="97"/>
    </row>
    <row r="774" spans="4:4" x14ac:dyDescent="0.2">
      <c r="D774" s="97"/>
    </row>
    <row r="775" spans="4:4" x14ac:dyDescent="0.2">
      <c r="D775" s="97"/>
    </row>
    <row r="776" spans="4:4" x14ac:dyDescent="0.2">
      <c r="D776" s="97"/>
    </row>
    <row r="777" spans="4:4" x14ac:dyDescent="0.2">
      <c r="D777" s="97"/>
    </row>
    <row r="778" spans="4:4" x14ac:dyDescent="0.2">
      <c r="D778" s="97"/>
    </row>
    <row r="779" spans="4:4" x14ac:dyDescent="0.2">
      <c r="D779" s="97"/>
    </row>
    <row r="780" spans="4:4" x14ac:dyDescent="0.2">
      <c r="D780" s="97"/>
    </row>
    <row r="781" spans="4:4" x14ac:dyDescent="0.2">
      <c r="D781" s="97"/>
    </row>
    <row r="782" spans="4:4" x14ac:dyDescent="0.2">
      <c r="D782" s="97"/>
    </row>
    <row r="783" spans="4:4" x14ac:dyDescent="0.2">
      <c r="D783" s="97"/>
    </row>
    <row r="784" spans="4:4" x14ac:dyDescent="0.2">
      <c r="D784" s="97"/>
    </row>
    <row r="785" spans="4:4" x14ac:dyDescent="0.2">
      <c r="D785" s="97"/>
    </row>
    <row r="786" spans="4:4" x14ac:dyDescent="0.2">
      <c r="D786" s="97"/>
    </row>
    <row r="787" spans="4:4" x14ac:dyDescent="0.2">
      <c r="D787" s="97"/>
    </row>
    <row r="788" spans="4:4" x14ac:dyDescent="0.2">
      <c r="D788" s="97"/>
    </row>
    <row r="789" spans="4:4" x14ac:dyDescent="0.2">
      <c r="D789" s="97"/>
    </row>
    <row r="790" spans="4:4" x14ac:dyDescent="0.2">
      <c r="D790" s="97"/>
    </row>
    <row r="791" spans="4:4" x14ac:dyDescent="0.2">
      <c r="D791" s="97"/>
    </row>
    <row r="792" spans="4:4" x14ac:dyDescent="0.2">
      <c r="D792" s="97"/>
    </row>
    <row r="793" spans="4:4" x14ac:dyDescent="0.2">
      <c r="D793" s="97"/>
    </row>
    <row r="794" spans="4:4" x14ac:dyDescent="0.2">
      <c r="D794" s="97"/>
    </row>
    <row r="795" spans="4:4" x14ac:dyDescent="0.2">
      <c r="D795" s="97"/>
    </row>
    <row r="796" spans="4:4" x14ac:dyDescent="0.2">
      <c r="D796" s="97"/>
    </row>
    <row r="797" spans="4:4" x14ac:dyDescent="0.2">
      <c r="D797" s="97"/>
    </row>
    <row r="798" spans="4:4" x14ac:dyDescent="0.2">
      <c r="D798" s="97"/>
    </row>
    <row r="799" spans="4:4" x14ac:dyDescent="0.2">
      <c r="D799" s="97"/>
    </row>
    <row r="800" spans="4:4" x14ac:dyDescent="0.2">
      <c r="D800" s="97"/>
    </row>
    <row r="801" spans="4:4" x14ac:dyDescent="0.2">
      <c r="D801" s="97"/>
    </row>
    <row r="802" spans="4:4" x14ac:dyDescent="0.2">
      <c r="D802" s="97"/>
    </row>
    <row r="803" spans="4:4" x14ac:dyDescent="0.2">
      <c r="D803" s="97"/>
    </row>
    <row r="804" spans="4:4" x14ac:dyDescent="0.2">
      <c r="D804" s="97"/>
    </row>
    <row r="805" spans="4:4" x14ac:dyDescent="0.2">
      <c r="D805" s="97"/>
    </row>
    <row r="806" spans="4:4" x14ac:dyDescent="0.2">
      <c r="D806" s="97"/>
    </row>
    <row r="807" spans="4:4" x14ac:dyDescent="0.2">
      <c r="D807" s="97"/>
    </row>
    <row r="808" spans="4:4" x14ac:dyDescent="0.2">
      <c r="D808" s="97"/>
    </row>
    <row r="809" spans="4:4" x14ac:dyDescent="0.2">
      <c r="D809" s="97"/>
    </row>
    <row r="810" spans="4:4" x14ac:dyDescent="0.2">
      <c r="D810" s="97"/>
    </row>
    <row r="811" spans="4:4" x14ac:dyDescent="0.2">
      <c r="D811" s="97"/>
    </row>
    <row r="812" spans="4:4" x14ac:dyDescent="0.2">
      <c r="D812" s="97"/>
    </row>
    <row r="813" spans="4:4" x14ac:dyDescent="0.2">
      <c r="D813" s="97"/>
    </row>
    <row r="814" spans="4:4" x14ac:dyDescent="0.2">
      <c r="D814" s="97"/>
    </row>
    <row r="815" spans="4:4" x14ac:dyDescent="0.2">
      <c r="D815" s="97"/>
    </row>
    <row r="816" spans="4:4" x14ac:dyDescent="0.2">
      <c r="D816" s="97"/>
    </row>
    <row r="817" spans="4:4" x14ac:dyDescent="0.2">
      <c r="D817" s="97"/>
    </row>
    <row r="818" spans="4:4" x14ac:dyDescent="0.2">
      <c r="D818" s="97"/>
    </row>
    <row r="819" spans="4:4" x14ac:dyDescent="0.2">
      <c r="D819" s="97"/>
    </row>
    <row r="820" spans="4:4" x14ac:dyDescent="0.2">
      <c r="D820" s="97"/>
    </row>
    <row r="821" spans="4:4" x14ac:dyDescent="0.2">
      <c r="D821" s="97"/>
    </row>
    <row r="822" spans="4:4" x14ac:dyDescent="0.2">
      <c r="D822" s="97"/>
    </row>
    <row r="823" spans="4:4" x14ac:dyDescent="0.2">
      <c r="D823" s="97"/>
    </row>
    <row r="824" spans="4:4" x14ac:dyDescent="0.2">
      <c r="D824" s="97"/>
    </row>
    <row r="825" spans="4:4" x14ac:dyDescent="0.2">
      <c r="D825" s="97"/>
    </row>
    <row r="826" spans="4:4" x14ac:dyDescent="0.2">
      <c r="D826" s="97"/>
    </row>
    <row r="827" spans="4:4" x14ac:dyDescent="0.2">
      <c r="D827" s="97"/>
    </row>
    <row r="828" spans="4:4" x14ac:dyDescent="0.2">
      <c r="D828" s="97"/>
    </row>
    <row r="829" spans="4:4" x14ac:dyDescent="0.2">
      <c r="D829" s="97"/>
    </row>
    <row r="830" spans="4:4" x14ac:dyDescent="0.2">
      <c r="D830" s="97"/>
    </row>
    <row r="831" spans="4:4" x14ac:dyDescent="0.2">
      <c r="D831" s="97"/>
    </row>
    <row r="832" spans="4:4" x14ac:dyDescent="0.2">
      <c r="D832" s="97"/>
    </row>
    <row r="833" spans="4:4" x14ac:dyDescent="0.2">
      <c r="D833" s="97"/>
    </row>
    <row r="834" spans="4:4" x14ac:dyDescent="0.2">
      <c r="D834" s="97"/>
    </row>
    <row r="835" spans="4:4" x14ac:dyDescent="0.2">
      <c r="D835" s="97"/>
    </row>
    <row r="836" spans="4:4" x14ac:dyDescent="0.2">
      <c r="D836" s="97"/>
    </row>
    <row r="837" spans="4:4" x14ac:dyDescent="0.2">
      <c r="D837" s="97"/>
    </row>
    <row r="838" spans="4:4" x14ac:dyDescent="0.2">
      <c r="D838" s="97"/>
    </row>
    <row r="839" spans="4:4" x14ac:dyDescent="0.2">
      <c r="D839" s="97"/>
    </row>
    <row r="840" spans="4:4" x14ac:dyDescent="0.2">
      <c r="D840" s="97"/>
    </row>
    <row r="841" spans="4:4" x14ac:dyDescent="0.2">
      <c r="D841" s="97"/>
    </row>
    <row r="842" spans="4:4" x14ac:dyDescent="0.2">
      <c r="D842" s="97"/>
    </row>
    <row r="843" spans="4:4" x14ac:dyDescent="0.2">
      <c r="D843" s="97"/>
    </row>
    <row r="844" spans="4:4" x14ac:dyDescent="0.2">
      <c r="D844" s="97"/>
    </row>
    <row r="845" spans="4:4" x14ac:dyDescent="0.2">
      <c r="D845" s="97"/>
    </row>
    <row r="846" spans="4:4" x14ac:dyDescent="0.2">
      <c r="D846" s="97"/>
    </row>
    <row r="847" spans="4:4" x14ac:dyDescent="0.2">
      <c r="D847" s="97"/>
    </row>
    <row r="848" spans="4:4" x14ac:dyDescent="0.2">
      <c r="D848" s="97"/>
    </row>
    <row r="849" spans="4:4" x14ac:dyDescent="0.2">
      <c r="D849" s="97"/>
    </row>
    <row r="850" spans="4:4" x14ac:dyDescent="0.2">
      <c r="D850" s="97"/>
    </row>
    <row r="851" spans="4:4" x14ac:dyDescent="0.2">
      <c r="D851" s="97"/>
    </row>
    <row r="852" spans="4:4" x14ac:dyDescent="0.2">
      <c r="D852" s="97"/>
    </row>
    <row r="853" spans="4:4" x14ac:dyDescent="0.2">
      <c r="D853" s="97"/>
    </row>
    <row r="854" spans="4:4" x14ac:dyDescent="0.2">
      <c r="D854" s="97"/>
    </row>
    <row r="855" spans="4:4" x14ac:dyDescent="0.2">
      <c r="D855" s="97"/>
    </row>
    <row r="856" spans="4:4" x14ac:dyDescent="0.2">
      <c r="D856" s="97"/>
    </row>
    <row r="857" spans="4:4" x14ac:dyDescent="0.2">
      <c r="D857" s="97"/>
    </row>
    <row r="858" spans="4:4" x14ac:dyDescent="0.2">
      <c r="D858" s="97"/>
    </row>
    <row r="859" spans="4:4" x14ac:dyDescent="0.2">
      <c r="D859" s="97"/>
    </row>
    <row r="860" spans="4:4" x14ac:dyDescent="0.2">
      <c r="D860" s="97"/>
    </row>
    <row r="861" spans="4:4" x14ac:dyDescent="0.2">
      <c r="D861" s="97"/>
    </row>
    <row r="862" spans="4:4" x14ac:dyDescent="0.2">
      <c r="D862" s="97"/>
    </row>
    <row r="863" spans="4:4" x14ac:dyDescent="0.2">
      <c r="D863" s="97"/>
    </row>
    <row r="864" spans="4:4" x14ac:dyDescent="0.2">
      <c r="D864" s="97"/>
    </row>
    <row r="865" spans="4:4" x14ac:dyDescent="0.2">
      <c r="D865" s="97"/>
    </row>
    <row r="866" spans="4:4" x14ac:dyDescent="0.2">
      <c r="D866" s="97"/>
    </row>
    <row r="867" spans="4:4" x14ac:dyDescent="0.2">
      <c r="D867" s="97"/>
    </row>
    <row r="868" spans="4:4" x14ac:dyDescent="0.2">
      <c r="D868" s="97"/>
    </row>
    <row r="869" spans="4:4" x14ac:dyDescent="0.2">
      <c r="D869" s="97"/>
    </row>
    <row r="870" spans="4:4" x14ac:dyDescent="0.2">
      <c r="D870" s="97"/>
    </row>
    <row r="871" spans="4:4" x14ac:dyDescent="0.2">
      <c r="D871" s="97"/>
    </row>
    <row r="872" spans="4:4" x14ac:dyDescent="0.2">
      <c r="D872" s="97"/>
    </row>
    <row r="873" spans="4:4" x14ac:dyDescent="0.2">
      <c r="D873" s="97"/>
    </row>
    <row r="874" spans="4:4" x14ac:dyDescent="0.2">
      <c r="D874" s="97"/>
    </row>
    <row r="875" spans="4:4" x14ac:dyDescent="0.2">
      <c r="D875" s="97"/>
    </row>
    <row r="876" spans="4:4" x14ac:dyDescent="0.2">
      <c r="D876" s="97"/>
    </row>
    <row r="877" spans="4:4" x14ac:dyDescent="0.2">
      <c r="D877" s="97"/>
    </row>
    <row r="878" spans="4:4" x14ac:dyDescent="0.2">
      <c r="D878" s="97"/>
    </row>
    <row r="879" spans="4:4" x14ac:dyDescent="0.2">
      <c r="D879" s="97"/>
    </row>
    <row r="880" spans="4:4" x14ac:dyDescent="0.2">
      <c r="D880" s="97"/>
    </row>
    <row r="881" spans="4:4" x14ac:dyDescent="0.2">
      <c r="D881" s="97"/>
    </row>
    <row r="882" spans="4:4" x14ac:dyDescent="0.2">
      <c r="D882" s="97"/>
    </row>
    <row r="883" spans="4:4" x14ac:dyDescent="0.2">
      <c r="D883" s="97"/>
    </row>
    <row r="884" spans="4:4" x14ac:dyDescent="0.2">
      <c r="D884" s="97"/>
    </row>
    <row r="885" spans="4:4" x14ac:dyDescent="0.2">
      <c r="D885" s="97"/>
    </row>
    <row r="886" spans="4:4" x14ac:dyDescent="0.2">
      <c r="D886" s="97"/>
    </row>
    <row r="887" spans="4:4" x14ac:dyDescent="0.2">
      <c r="D887" s="97"/>
    </row>
    <row r="888" spans="4:4" x14ac:dyDescent="0.2">
      <c r="D888" s="97"/>
    </row>
    <row r="889" spans="4:4" x14ac:dyDescent="0.2">
      <c r="D889" s="97"/>
    </row>
    <row r="890" spans="4:4" x14ac:dyDescent="0.2">
      <c r="D890" s="97"/>
    </row>
    <row r="891" spans="4:4" x14ac:dyDescent="0.2">
      <c r="D891" s="97"/>
    </row>
    <row r="892" spans="4:4" x14ac:dyDescent="0.2">
      <c r="D892" s="97"/>
    </row>
    <row r="893" spans="4:4" x14ac:dyDescent="0.2">
      <c r="D893" s="97"/>
    </row>
    <row r="894" spans="4:4" x14ac:dyDescent="0.2">
      <c r="D894" s="97"/>
    </row>
    <row r="895" spans="4:4" x14ac:dyDescent="0.2">
      <c r="D895" s="97"/>
    </row>
    <row r="896" spans="4:4" x14ac:dyDescent="0.2">
      <c r="D896" s="97"/>
    </row>
    <row r="897" spans="4:4" x14ac:dyDescent="0.2">
      <c r="D897" s="97"/>
    </row>
    <row r="898" spans="4:4" x14ac:dyDescent="0.2">
      <c r="D898" s="97"/>
    </row>
    <row r="899" spans="4:4" x14ac:dyDescent="0.2">
      <c r="D899" s="97"/>
    </row>
    <row r="900" spans="4:4" x14ac:dyDescent="0.2">
      <c r="D900" s="97"/>
    </row>
    <row r="901" spans="4:4" x14ac:dyDescent="0.2">
      <c r="D901" s="97"/>
    </row>
    <row r="902" spans="4:4" x14ac:dyDescent="0.2">
      <c r="D902" s="97"/>
    </row>
    <row r="903" spans="4:4" x14ac:dyDescent="0.2">
      <c r="D903" s="97"/>
    </row>
    <row r="904" spans="4:4" x14ac:dyDescent="0.2">
      <c r="D904" s="97"/>
    </row>
    <row r="905" spans="4:4" x14ac:dyDescent="0.2">
      <c r="D905" s="97"/>
    </row>
    <row r="906" spans="4:4" x14ac:dyDescent="0.2">
      <c r="D906" s="97"/>
    </row>
    <row r="907" spans="4:4" x14ac:dyDescent="0.2">
      <c r="D907" s="97"/>
    </row>
    <row r="908" spans="4:4" x14ac:dyDescent="0.2">
      <c r="D908" s="97"/>
    </row>
    <row r="909" spans="4:4" x14ac:dyDescent="0.2">
      <c r="D909" s="97"/>
    </row>
    <row r="910" spans="4:4" x14ac:dyDescent="0.2">
      <c r="D910" s="97"/>
    </row>
    <row r="911" spans="4:4" x14ac:dyDescent="0.2">
      <c r="D911" s="97"/>
    </row>
    <row r="912" spans="4:4" x14ac:dyDescent="0.2">
      <c r="D912" s="97"/>
    </row>
    <row r="913" spans="4:4" x14ac:dyDescent="0.2">
      <c r="D913" s="97"/>
    </row>
    <row r="914" spans="4:4" x14ac:dyDescent="0.2">
      <c r="D914" s="97"/>
    </row>
    <row r="915" spans="4:4" x14ac:dyDescent="0.2">
      <c r="D915" s="97"/>
    </row>
    <row r="916" spans="4:4" x14ac:dyDescent="0.2">
      <c r="D916" s="97"/>
    </row>
    <row r="917" spans="4:4" x14ac:dyDescent="0.2">
      <c r="D917" s="97"/>
    </row>
    <row r="918" spans="4:4" x14ac:dyDescent="0.2">
      <c r="D918" s="97"/>
    </row>
    <row r="919" spans="4:4" x14ac:dyDescent="0.2">
      <c r="D919" s="97"/>
    </row>
    <row r="920" spans="4:4" x14ac:dyDescent="0.2">
      <c r="D920" s="97"/>
    </row>
    <row r="921" spans="4:4" x14ac:dyDescent="0.2">
      <c r="D921" s="97"/>
    </row>
    <row r="922" spans="4:4" x14ac:dyDescent="0.2">
      <c r="D922" s="97"/>
    </row>
    <row r="923" spans="4:4" x14ac:dyDescent="0.2">
      <c r="D923" s="97"/>
    </row>
    <row r="924" spans="4:4" x14ac:dyDescent="0.2">
      <c r="D924" s="97"/>
    </row>
    <row r="925" spans="4:4" x14ac:dyDescent="0.2">
      <c r="D925" s="97"/>
    </row>
    <row r="926" spans="4:4" x14ac:dyDescent="0.2">
      <c r="D926" s="97"/>
    </row>
    <row r="927" spans="4:4" x14ac:dyDescent="0.2">
      <c r="D927" s="97"/>
    </row>
    <row r="928" spans="4:4" x14ac:dyDescent="0.2">
      <c r="D928" s="97"/>
    </row>
    <row r="929" spans="4:4" x14ac:dyDescent="0.2">
      <c r="D929" s="97"/>
    </row>
    <row r="930" spans="4:4" x14ac:dyDescent="0.2">
      <c r="D930" s="97"/>
    </row>
    <row r="931" spans="4:4" x14ac:dyDescent="0.2">
      <c r="D931" s="97"/>
    </row>
    <row r="932" spans="4:4" x14ac:dyDescent="0.2">
      <c r="D932" s="97"/>
    </row>
    <row r="933" spans="4:4" x14ac:dyDescent="0.2">
      <c r="D933" s="97"/>
    </row>
    <row r="934" spans="4:4" x14ac:dyDescent="0.2">
      <c r="D934" s="97"/>
    </row>
    <row r="935" spans="4:4" x14ac:dyDescent="0.2">
      <c r="D935" s="97"/>
    </row>
    <row r="936" spans="4:4" x14ac:dyDescent="0.2">
      <c r="D936" s="97"/>
    </row>
    <row r="937" spans="4:4" x14ac:dyDescent="0.2">
      <c r="D937" s="97"/>
    </row>
    <row r="938" spans="4:4" x14ac:dyDescent="0.2">
      <c r="D938" s="97"/>
    </row>
    <row r="939" spans="4:4" x14ac:dyDescent="0.2">
      <c r="D939" s="97"/>
    </row>
    <row r="940" spans="4:4" x14ac:dyDescent="0.2">
      <c r="D940" s="97"/>
    </row>
    <row r="941" spans="4:4" x14ac:dyDescent="0.2">
      <c r="D941" s="97"/>
    </row>
    <row r="942" spans="4:4" x14ac:dyDescent="0.2">
      <c r="D942" s="97"/>
    </row>
    <row r="943" spans="4:4" x14ac:dyDescent="0.2">
      <c r="D943" s="97"/>
    </row>
    <row r="944" spans="4:4" x14ac:dyDescent="0.2">
      <c r="D944" s="97"/>
    </row>
    <row r="945" spans="4:4" x14ac:dyDescent="0.2">
      <c r="D945" s="97"/>
    </row>
    <row r="946" spans="4:4" x14ac:dyDescent="0.2">
      <c r="D946" s="97"/>
    </row>
    <row r="947" spans="4:4" x14ac:dyDescent="0.2">
      <c r="D947" s="97"/>
    </row>
    <row r="948" spans="4:4" x14ac:dyDescent="0.2">
      <c r="D948" s="97"/>
    </row>
    <row r="949" spans="4:4" x14ac:dyDescent="0.2">
      <c r="D949" s="97"/>
    </row>
    <row r="950" spans="4:4" x14ac:dyDescent="0.2">
      <c r="D950" s="97"/>
    </row>
    <row r="951" spans="4:4" x14ac:dyDescent="0.2">
      <c r="D951" s="97"/>
    </row>
    <row r="952" spans="4:4" x14ac:dyDescent="0.2">
      <c r="D952" s="97"/>
    </row>
    <row r="953" spans="4:4" x14ac:dyDescent="0.2">
      <c r="D953" s="97"/>
    </row>
    <row r="954" spans="4:4" x14ac:dyDescent="0.2">
      <c r="D954" s="97"/>
    </row>
    <row r="955" spans="4:4" x14ac:dyDescent="0.2">
      <c r="D955" s="97"/>
    </row>
    <row r="956" spans="4:4" x14ac:dyDescent="0.2">
      <c r="D956" s="97"/>
    </row>
    <row r="957" spans="4:4" x14ac:dyDescent="0.2">
      <c r="D957" s="97"/>
    </row>
    <row r="958" spans="4:4" x14ac:dyDescent="0.2">
      <c r="D958" s="97"/>
    </row>
    <row r="959" spans="4:4" x14ac:dyDescent="0.2">
      <c r="D959" s="97"/>
    </row>
    <row r="960" spans="4:4" x14ac:dyDescent="0.2">
      <c r="D960" s="97"/>
    </row>
    <row r="961" spans="4:4" x14ac:dyDescent="0.2">
      <c r="D961" s="97"/>
    </row>
    <row r="962" spans="4:4" x14ac:dyDescent="0.2">
      <c r="D962" s="97"/>
    </row>
    <row r="963" spans="4:4" x14ac:dyDescent="0.2">
      <c r="D963" s="97"/>
    </row>
    <row r="964" spans="4:4" x14ac:dyDescent="0.2">
      <c r="D964" s="97"/>
    </row>
    <row r="965" spans="4:4" x14ac:dyDescent="0.2">
      <c r="D965" s="97"/>
    </row>
    <row r="966" spans="4:4" x14ac:dyDescent="0.2">
      <c r="D966" s="97"/>
    </row>
    <row r="967" spans="4:4" x14ac:dyDescent="0.2">
      <c r="D967" s="97"/>
    </row>
    <row r="968" spans="4:4" x14ac:dyDescent="0.2">
      <c r="D968" s="97"/>
    </row>
    <row r="969" spans="4:4" x14ac:dyDescent="0.2">
      <c r="D969" s="97"/>
    </row>
    <row r="970" spans="4:4" x14ac:dyDescent="0.2">
      <c r="D970" s="97"/>
    </row>
    <row r="971" spans="4:4" x14ac:dyDescent="0.2">
      <c r="D971" s="97"/>
    </row>
    <row r="972" spans="4:4" x14ac:dyDescent="0.2">
      <c r="D972" s="97"/>
    </row>
    <row r="973" spans="4:4" x14ac:dyDescent="0.2">
      <c r="D973" s="97"/>
    </row>
    <row r="974" spans="4:4" x14ac:dyDescent="0.2">
      <c r="D974" s="97"/>
    </row>
    <row r="975" spans="4:4" x14ac:dyDescent="0.2">
      <c r="D975" s="97"/>
    </row>
    <row r="976" spans="4:4" x14ac:dyDescent="0.2">
      <c r="D976" s="97"/>
    </row>
    <row r="977" spans="4:4" x14ac:dyDescent="0.2">
      <c r="D977" s="97"/>
    </row>
    <row r="978" spans="4:4" x14ac:dyDescent="0.2">
      <c r="D978" s="97"/>
    </row>
    <row r="979" spans="4:4" x14ac:dyDescent="0.2">
      <c r="D979" s="97"/>
    </row>
    <row r="980" spans="4:4" x14ac:dyDescent="0.2">
      <c r="D980" s="97"/>
    </row>
    <row r="981" spans="4:4" x14ac:dyDescent="0.2">
      <c r="D981" s="97"/>
    </row>
    <row r="982" spans="4:4" x14ac:dyDescent="0.2">
      <c r="D982" s="97"/>
    </row>
    <row r="983" spans="4:4" x14ac:dyDescent="0.2">
      <c r="D983" s="97"/>
    </row>
    <row r="984" spans="4:4" x14ac:dyDescent="0.2">
      <c r="D984" s="97"/>
    </row>
    <row r="985" spans="4:4" x14ac:dyDescent="0.2">
      <c r="D985" s="97"/>
    </row>
    <row r="986" spans="4:4" x14ac:dyDescent="0.2">
      <c r="D986" s="97"/>
    </row>
    <row r="987" spans="4:4" x14ac:dyDescent="0.2">
      <c r="D987" s="97"/>
    </row>
    <row r="988" spans="4:4" x14ac:dyDescent="0.2">
      <c r="D988" s="97"/>
    </row>
    <row r="989" spans="4:4" x14ac:dyDescent="0.2">
      <c r="D989" s="97"/>
    </row>
    <row r="990" spans="4:4" x14ac:dyDescent="0.2">
      <c r="D990" s="97"/>
    </row>
    <row r="991" spans="4:4" x14ac:dyDescent="0.2">
      <c r="D991" s="97"/>
    </row>
    <row r="992" spans="4:4" x14ac:dyDescent="0.2">
      <c r="D992" s="97"/>
    </row>
    <row r="993" spans="4:4" x14ac:dyDescent="0.2">
      <c r="D993" s="97"/>
    </row>
    <row r="994" spans="4:4" x14ac:dyDescent="0.2">
      <c r="D994" s="97"/>
    </row>
    <row r="995" spans="4:4" x14ac:dyDescent="0.2">
      <c r="D995" s="97"/>
    </row>
    <row r="996" spans="4:4" x14ac:dyDescent="0.2">
      <c r="D996" s="97"/>
    </row>
    <row r="997" spans="4:4" x14ac:dyDescent="0.2">
      <c r="D997" s="97"/>
    </row>
    <row r="998" spans="4:4" x14ac:dyDescent="0.2">
      <c r="D998" s="97"/>
    </row>
    <row r="999" spans="4:4" x14ac:dyDescent="0.2">
      <c r="D999" s="97"/>
    </row>
    <row r="1000" spans="4:4" x14ac:dyDescent="0.2">
      <c r="D1000" s="97"/>
    </row>
    <row r="1001" spans="4:4" x14ac:dyDescent="0.2">
      <c r="D1001" s="97"/>
    </row>
    <row r="1002" spans="4:4" x14ac:dyDescent="0.2">
      <c r="D1002" s="97"/>
    </row>
    <row r="1003" spans="4:4" x14ac:dyDescent="0.2">
      <c r="D1003" s="97"/>
    </row>
    <row r="1004" spans="4:4" x14ac:dyDescent="0.2">
      <c r="D1004" s="97"/>
    </row>
    <row r="1005" spans="4:4" x14ac:dyDescent="0.2">
      <c r="D1005" s="97"/>
    </row>
    <row r="1006" spans="4:4" x14ac:dyDescent="0.2">
      <c r="D1006" s="97"/>
    </row>
    <row r="1007" spans="4:4" x14ac:dyDescent="0.2">
      <c r="D1007" s="97"/>
    </row>
    <row r="1008" spans="4:4" x14ac:dyDescent="0.2">
      <c r="D1008" s="97"/>
    </row>
    <row r="1009" spans="4:4" x14ac:dyDescent="0.2">
      <c r="D1009" s="97"/>
    </row>
    <row r="1010" spans="4:4" x14ac:dyDescent="0.2">
      <c r="D1010" s="97"/>
    </row>
    <row r="1011" spans="4:4" x14ac:dyDescent="0.2">
      <c r="D1011" s="97"/>
    </row>
    <row r="1012" spans="4:4" x14ac:dyDescent="0.2">
      <c r="D1012" s="97"/>
    </row>
    <row r="1013" spans="4:4" x14ac:dyDescent="0.2">
      <c r="D1013" s="97"/>
    </row>
    <row r="1014" spans="4:4" x14ac:dyDescent="0.2">
      <c r="D1014" s="97"/>
    </row>
    <row r="1015" spans="4:4" x14ac:dyDescent="0.2">
      <c r="D1015" s="97"/>
    </row>
    <row r="1016" spans="4:4" x14ac:dyDescent="0.2">
      <c r="D1016" s="97"/>
    </row>
    <row r="1017" spans="4:4" x14ac:dyDescent="0.2">
      <c r="D1017" s="97"/>
    </row>
    <row r="1018" spans="4:4" x14ac:dyDescent="0.2">
      <c r="D1018" s="97"/>
    </row>
    <row r="1019" spans="4:4" x14ac:dyDescent="0.2">
      <c r="D1019" s="97"/>
    </row>
    <row r="1020" spans="4:4" x14ac:dyDescent="0.2">
      <c r="D1020" s="97"/>
    </row>
    <row r="1021" spans="4:4" x14ac:dyDescent="0.2">
      <c r="D1021" s="97"/>
    </row>
    <row r="1022" spans="4:4" x14ac:dyDescent="0.2">
      <c r="D1022" s="97"/>
    </row>
    <row r="1023" spans="4:4" x14ac:dyDescent="0.2">
      <c r="D1023" s="97"/>
    </row>
    <row r="1024" spans="4:4" x14ac:dyDescent="0.2">
      <c r="D1024" s="97"/>
    </row>
    <row r="1025" spans="4:4" x14ac:dyDescent="0.2">
      <c r="D1025" s="97"/>
    </row>
    <row r="1026" spans="4:4" x14ac:dyDescent="0.2">
      <c r="D1026" s="97"/>
    </row>
    <row r="1027" spans="4:4" x14ac:dyDescent="0.2">
      <c r="D1027" s="97"/>
    </row>
    <row r="1028" spans="4:4" x14ac:dyDescent="0.2">
      <c r="D1028" s="97"/>
    </row>
    <row r="1029" spans="4:4" x14ac:dyDescent="0.2">
      <c r="D1029" s="97"/>
    </row>
    <row r="1030" spans="4:4" x14ac:dyDescent="0.2">
      <c r="D1030" s="97"/>
    </row>
    <row r="1031" spans="4:4" x14ac:dyDescent="0.2">
      <c r="D1031" s="97"/>
    </row>
    <row r="1032" spans="4:4" x14ac:dyDescent="0.2">
      <c r="D1032" s="97"/>
    </row>
    <row r="1033" spans="4:4" x14ac:dyDescent="0.2">
      <c r="D1033" s="97"/>
    </row>
    <row r="1034" spans="4:4" x14ac:dyDescent="0.2">
      <c r="D1034" s="97"/>
    </row>
    <row r="1035" spans="4:4" x14ac:dyDescent="0.2">
      <c r="D1035" s="97"/>
    </row>
    <row r="1036" spans="4:4" x14ac:dyDescent="0.2">
      <c r="D1036" s="97"/>
    </row>
    <row r="1037" spans="4:4" x14ac:dyDescent="0.2">
      <c r="D1037" s="97"/>
    </row>
    <row r="1038" spans="4:4" x14ac:dyDescent="0.2">
      <c r="D1038" s="97"/>
    </row>
    <row r="1039" spans="4:4" x14ac:dyDescent="0.2">
      <c r="D1039" s="97"/>
    </row>
    <row r="1040" spans="4:4" x14ac:dyDescent="0.2">
      <c r="D1040" s="97"/>
    </row>
    <row r="1041" spans="4:4" x14ac:dyDescent="0.2">
      <c r="D1041" s="97"/>
    </row>
    <row r="1042" spans="4:4" x14ac:dyDescent="0.2">
      <c r="D1042" s="97"/>
    </row>
    <row r="1043" spans="4:4" x14ac:dyDescent="0.2">
      <c r="D1043" s="97"/>
    </row>
    <row r="1044" spans="4:4" x14ac:dyDescent="0.2">
      <c r="D1044" s="97"/>
    </row>
    <row r="1045" spans="4:4" x14ac:dyDescent="0.2">
      <c r="D1045" s="97"/>
    </row>
    <row r="1046" spans="4:4" x14ac:dyDescent="0.2">
      <c r="D1046" s="97"/>
    </row>
    <row r="1047" spans="4:4" x14ac:dyDescent="0.2">
      <c r="D1047" s="97"/>
    </row>
    <row r="1048" spans="4:4" x14ac:dyDescent="0.2">
      <c r="D1048" s="97"/>
    </row>
    <row r="1049" spans="4:4" x14ac:dyDescent="0.2">
      <c r="D1049" s="97"/>
    </row>
    <row r="1050" spans="4:4" x14ac:dyDescent="0.2">
      <c r="D1050" s="97"/>
    </row>
    <row r="1051" spans="4:4" x14ac:dyDescent="0.2">
      <c r="D1051" s="97"/>
    </row>
    <row r="1052" spans="4:4" x14ac:dyDescent="0.2">
      <c r="D1052" s="97"/>
    </row>
    <row r="1053" spans="4:4" x14ac:dyDescent="0.2">
      <c r="D1053" s="97"/>
    </row>
    <row r="1054" spans="4:4" x14ac:dyDescent="0.2">
      <c r="D1054" s="97"/>
    </row>
    <row r="1055" spans="4:4" x14ac:dyDescent="0.2">
      <c r="D1055" s="97"/>
    </row>
    <row r="1056" spans="4:4" x14ac:dyDescent="0.2">
      <c r="D1056" s="97"/>
    </row>
    <row r="1057" spans="4:4" x14ac:dyDescent="0.2">
      <c r="D1057" s="97"/>
    </row>
    <row r="1058" spans="4:4" x14ac:dyDescent="0.2">
      <c r="D1058" s="97"/>
    </row>
    <row r="1059" spans="4:4" x14ac:dyDescent="0.2">
      <c r="D1059" s="97"/>
    </row>
    <row r="1060" spans="4:4" x14ac:dyDescent="0.2">
      <c r="D1060" s="97"/>
    </row>
    <row r="1061" spans="4:4" x14ac:dyDescent="0.2">
      <c r="D1061" s="97"/>
    </row>
    <row r="1062" spans="4:4" x14ac:dyDescent="0.2">
      <c r="D1062" s="97"/>
    </row>
    <row r="1063" spans="4:4" x14ac:dyDescent="0.2">
      <c r="D1063" s="97"/>
    </row>
    <row r="1064" spans="4:4" x14ac:dyDescent="0.2">
      <c r="D1064" s="97"/>
    </row>
    <row r="1065" spans="4:4" x14ac:dyDescent="0.2">
      <c r="D1065" s="97"/>
    </row>
    <row r="1066" spans="4:4" x14ac:dyDescent="0.2">
      <c r="D1066" s="97"/>
    </row>
    <row r="1067" spans="4:4" x14ac:dyDescent="0.2">
      <c r="D1067" s="97"/>
    </row>
    <row r="1068" spans="4:4" x14ac:dyDescent="0.2">
      <c r="D1068" s="97"/>
    </row>
    <row r="1069" spans="4:4" x14ac:dyDescent="0.2">
      <c r="D1069" s="97"/>
    </row>
    <row r="1070" spans="4:4" x14ac:dyDescent="0.2">
      <c r="D1070" s="97"/>
    </row>
    <row r="1071" spans="4:4" x14ac:dyDescent="0.2">
      <c r="D1071" s="97"/>
    </row>
    <row r="1072" spans="4:4" x14ac:dyDescent="0.2">
      <c r="D1072" s="97"/>
    </row>
    <row r="1073" spans="4:4" x14ac:dyDescent="0.2">
      <c r="D1073" s="97"/>
    </row>
    <row r="1074" spans="4:4" x14ac:dyDescent="0.2">
      <c r="D1074" s="97"/>
    </row>
    <row r="1075" spans="4:4" x14ac:dyDescent="0.2">
      <c r="D1075" s="97"/>
    </row>
    <row r="1076" spans="4:4" x14ac:dyDescent="0.2">
      <c r="D1076" s="97"/>
    </row>
    <row r="1077" spans="4:4" x14ac:dyDescent="0.2">
      <c r="D1077" s="97"/>
    </row>
    <row r="1078" spans="4:4" x14ac:dyDescent="0.2">
      <c r="D1078" s="97"/>
    </row>
    <row r="1079" spans="4:4" x14ac:dyDescent="0.2">
      <c r="D1079" s="97"/>
    </row>
    <row r="1080" spans="4:4" x14ac:dyDescent="0.2">
      <c r="D1080" s="97"/>
    </row>
    <row r="1081" spans="4:4" x14ac:dyDescent="0.2">
      <c r="D1081" s="97"/>
    </row>
    <row r="1082" spans="4:4" x14ac:dyDescent="0.2">
      <c r="D1082" s="97"/>
    </row>
    <row r="1083" spans="4:4" x14ac:dyDescent="0.2">
      <c r="D1083" s="97"/>
    </row>
    <row r="1084" spans="4:4" x14ac:dyDescent="0.2">
      <c r="D1084" s="97"/>
    </row>
    <row r="1085" spans="4:4" x14ac:dyDescent="0.2">
      <c r="D1085" s="97"/>
    </row>
    <row r="1086" spans="4:4" x14ac:dyDescent="0.2">
      <c r="D1086" s="97"/>
    </row>
    <row r="1087" spans="4:4" x14ac:dyDescent="0.2">
      <c r="D1087" s="97"/>
    </row>
    <row r="1088" spans="4:4" x14ac:dyDescent="0.2">
      <c r="D1088" s="97"/>
    </row>
    <row r="1089" spans="4:4" x14ac:dyDescent="0.2">
      <c r="D1089" s="97"/>
    </row>
    <row r="1090" spans="4:4" x14ac:dyDescent="0.2">
      <c r="D1090" s="97"/>
    </row>
    <row r="1091" spans="4:4" x14ac:dyDescent="0.2">
      <c r="D1091" s="97"/>
    </row>
    <row r="1092" spans="4:4" x14ac:dyDescent="0.2">
      <c r="D1092" s="97"/>
    </row>
    <row r="1093" spans="4:4" x14ac:dyDescent="0.2">
      <c r="D1093" s="97"/>
    </row>
    <row r="1094" spans="4:4" x14ac:dyDescent="0.2">
      <c r="D1094" s="97"/>
    </row>
    <row r="1095" spans="4:4" x14ac:dyDescent="0.2">
      <c r="D1095" s="97"/>
    </row>
    <row r="1096" spans="4:4" x14ac:dyDescent="0.2">
      <c r="D1096" s="97"/>
    </row>
    <row r="1097" spans="4:4" x14ac:dyDescent="0.2">
      <c r="D1097" s="97"/>
    </row>
    <row r="1098" spans="4:4" x14ac:dyDescent="0.2">
      <c r="D1098" s="97"/>
    </row>
    <row r="1099" spans="4:4" x14ac:dyDescent="0.2">
      <c r="D1099" s="97"/>
    </row>
    <row r="1100" spans="4:4" x14ac:dyDescent="0.2">
      <c r="D1100" s="97"/>
    </row>
    <row r="1101" spans="4:4" x14ac:dyDescent="0.2">
      <c r="D1101" s="97"/>
    </row>
    <row r="1102" spans="4:4" x14ac:dyDescent="0.2">
      <c r="D1102" s="97"/>
    </row>
    <row r="1103" spans="4:4" x14ac:dyDescent="0.2">
      <c r="D1103" s="97"/>
    </row>
    <row r="1104" spans="4:4" x14ac:dyDescent="0.2">
      <c r="D1104" s="97"/>
    </row>
    <row r="1105" spans="4:4" x14ac:dyDescent="0.2">
      <c r="D1105" s="97"/>
    </row>
    <row r="1106" spans="4:4" x14ac:dyDescent="0.2">
      <c r="D1106" s="97"/>
    </row>
    <row r="1107" spans="4:4" x14ac:dyDescent="0.2">
      <c r="D1107" s="97"/>
    </row>
    <row r="1108" spans="4:4" x14ac:dyDescent="0.2">
      <c r="D1108" s="97"/>
    </row>
    <row r="1109" spans="4:4" x14ac:dyDescent="0.2">
      <c r="D1109" s="97"/>
    </row>
    <row r="1110" spans="4:4" x14ac:dyDescent="0.2">
      <c r="D1110" s="97"/>
    </row>
    <row r="1111" spans="4:4" x14ac:dyDescent="0.2">
      <c r="D1111" s="97"/>
    </row>
    <row r="1112" spans="4:4" x14ac:dyDescent="0.2">
      <c r="D1112" s="97"/>
    </row>
    <row r="1113" spans="4:4" x14ac:dyDescent="0.2">
      <c r="D1113" s="97"/>
    </row>
    <row r="1114" spans="4:4" x14ac:dyDescent="0.2">
      <c r="D1114" s="97"/>
    </row>
    <row r="1115" spans="4:4" x14ac:dyDescent="0.2">
      <c r="D1115" s="97"/>
    </row>
    <row r="1116" spans="4:4" x14ac:dyDescent="0.2">
      <c r="D1116" s="97"/>
    </row>
    <row r="1117" spans="4:4" x14ac:dyDescent="0.2">
      <c r="D1117" s="97"/>
    </row>
    <row r="1118" spans="4:4" x14ac:dyDescent="0.2">
      <c r="D1118" s="97"/>
    </row>
    <row r="1119" spans="4:4" x14ac:dyDescent="0.2">
      <c r="D1119" s="97"/>
    </row>
    <row r="1120" spans="4:4" x14ac:dyDescent="0.2">
      <c r="D1120" s="97"/>
    </row>
    <row r="1121" spans="4:4" x14ac:dyDescent="0.2">
      <c r="D1121" s="97"/>
    </row>
    <row r="1122" spans="4:4" x14ac:dyDescent="0.2">
      <c r="D1122" s="97"/>
    </row>
    <row r="1123" spans="4:4" x14ac:dyDescent="0.2">
      <c r="D1123" s="97"/>
    </row>
    <row r="1124" spans="4:4" x14ac:dyDescent="0.2">
      <c r="D1124" s="97"/>
    </row>
    <row r="1125" spans="4:4" x14ac:dyDescent="0.2">
      <c r="D1125" s="97"/>
    </row>
    <row r="1126" spans="4:4" x14ac:dyDescent="0.2">
      <c r="D1126" s="97"/>
    </row>
    <row r="1127" spans="4:4" x14ac:dyDescent="0.2">
      <c r="D1127" s="97"/>
    </row>
    <row r="1128" spans="4:4" x14ac:dyDescent="0.2">
      <c r="D1128" s="97"/>
    </row>
    <row r="1129" spans="4:4" x14ac:dyDescent="0.2">
      <c r="D1129" s="97"/>
    </row>
    <row r="1130" spans="4:4" x14ac:dyDescent="0.2">
      <c r="D1130" s="97"/>
    </row>
    <row r="1131" spans="4:4" x14ac:dyDescent="0.2">
      <c r="D1131" s="97"/>
    </row>
    <row r="1132" spans="4:4" x14ac:dyDescent="0.2">
      <c r="D1132" s="97"/>
    </row>
    <row r="1133" spans="4:4" x14ac:dyDescent="0.2">
      <c r="D1133" s="97"/>
    </row>
    <row r="1134" spans="4:4" x14ac:dyDescent="0.2">
      <c r="D1134" s="97"/>
    </row>
    <row r="1135" spans="4:4" x14ac:dyDescent="0.2">
      <c r="D1135" s="97"/>
    </row>
    <row r="1136" spans="4:4" x14ac:dyDescent="0.2">
      <c r="D1136" s="97"/>
    </row>
    <row r="1137" spans="4:4" x14ac:dyDescent="0.2">
      <c r="D1137" s="97"/>
    </row>
    <row r="1138" spans="4:4" x14ac:dyDescent="0.2">
      <c r="D1138" s="97"/>
    </row>
    <row r="1139" spans="4:4" x14ac:dyDescent="0.2">
      <c r="D1139" s="97"/>
    </row>
    <row r="1140" spans="4:4" x14ac:dyDescent="0.2">
      <c r="D1140" s="97"/>
    </row>
    <row r="1141" spans="4:4" x14ac:dyDescent="0.2">
      <c r="D1141" s="97"/>
    </row>
    <row r="1142" spans="4:4" x14ac:dyDescent="0.2">
      <c r="D1142" s="97"/>
    </row>
    <row r="1143" spans="4:4" x14ac:dyDescent="0.2">
      <c r="D1143" s="97"/>
    </row>
    <row r="1144" spans="4:4" x14ac:dyDescent="0.2">
      <c r="D1144" s="97"/>
    </row>
    <row r="1145" spans="4:4" x14ac:dyDescent="0.2">
      <c r="D1145" s="97"/>
    </row>
    <row r="1146" spans="4:4" x14ac:dyDescent="0.2">
      <c r="D1146" s="97"/>
    </row>
    <row r="1147" spans="4:4" x14ac:dyDescent="0.2">
      <c r="D1147" s="97"/>
    </row>
    <row r="1148" spans="4:4" x14ac:dyDescent="0.2">
      <c r="D1148" s="97"/>
    </row>
  </sheetData>
  <sheetProtection algorithmName="SHA-512" hashValue="OyfIFHpPovVB1ZxwOgph1xgkp9f7Uw2UHROIkuiDTibtNeiRVloHyQhsCLhqpFsQEBjlubWgGmVLhnQ4q5FbGg==" saltValue="WWfY4qyQZa+UXSGQvPygTA==" spinCount="100000" sheet="1"/>
  <mergeCells count="14">
    <mergeCell ref="C35:G35"/>
    <mergeCell ref="C97:G97"/>
    <mergeCell ref="C125:G125"/>
    <mergeCell ref="C138:G138"/>
    <mergeCell ref="C13:G13"/>
    <mergeCell ref="C14:G14"/>
    <mergeCell ref="C15:G15"/>
    <mergeCell ref="C27:G27"/>
    <mergeCell ref="C29:G29"/>
    <mergeCell ref="A1:G1"/>
    <mergeCell ref="C2:G2"/>
    <mergeCell ref="C3:G3"/>
    <mergeCell ref="C4:G4"/>
    <mergeCell ref="C12:G12"/>
  </mergeCells>
  <pageMargins left="0.39374999999999999" right="0.196527777777778" top="0.59027777777777801" bottom="0.39305555555555599" header="0.51180555555555496" footer="0.196527777777778"/>
  <pageSetup paperSize="9" scale="70" firstPageNumber="0" fitToHeight="0" orientation="portrait" r:id="rId1"/>
  <headerFooter>
    <oddFooter>&amp;L&amp;9Zpracováno programem BUILDpower S,  © RTS, a.s.&amp;R&amp;9Stránka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H1043"/>
  <sheetViews>
    <sheetView tabSelected="1" zoomScaleNormal="100" workbookViewId="0">
      <pane ySplit="7" topLeftCell="A8" activePane="bottomLeft" state="frozen"/>
      <selection activeCell="D11" sqref="D11:G11"/>
      <selection pane="bottomLeft" activeCell="D11" sqref="D11:G11"/>
    </sheetView>
  </sheetViews>
  <sheetFormatPr defaultColWidth="8.7109375" defaultRowHeight="12.75" outlineLevelRow="1" x14ac:dyDescent="0.2"/>
  <cols>
    <col min="1" max="1" width="3.42578125" customWidth="1"/>
    <col min="2" max="2" width="12.7109375" style="156" customWidth="1"/>
    <col min="3" max="3" width="63.28515625" style="15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11.5703125" hidden="1" customWidth="1"/>
    <col min="18" max="18" width="6.85546875" customWidth="1"/>
    <col min="20" max="20" width="8.42578125" customWidth="1"/>
    <col min="21" max="24" width="11.5703125" hidden="1" customWidth="1"/>
    <col min="29" max="29" width="11.5703125" hidden="1" customWidth="1"/>
    <col min="31" max="41" width="11.5703125" hidden="1" customWidth="1"/>
    <col min="53" max="53" width="98.7109375" customWidth="1"/>
  </cols>
  <sheetData>
    <row r="1" spans="1:60" ht="15.75" customHeight="1" x14ac:dyDescent="0.25">
      <c r="A1" s="225" t="s">
        <v>137</v>
      </c>
      <c r="B1" s="225"/>
      <c r="C1" s="225"/>
      <c r="D1" s="225"/>
      <c r="E1" s="225"/>
      <c r="F1" s="225"/>
      <c r="G1" s="225"/>
      <c r="AG1" t="s">
        <v>138</v>
      </c>
    </row>
    <row r="2" spans="1:60" ht="25.15" customHeight="1" x14ac:dyDescent="0.2">
      <c r="A2" s="157" t="s">
        <v>134</v>
      </c>
      <c r="B2" s="152" t="s">
        <v>5</v>
      </c>
      <c r="C2" s="226" t="s">
        <v>58</v>
      </c>
      <c r="D2" s="226"/>
      <c r="E2" s="226"/>
      <c r="F2" s="226"/>
      <c r="G2" s="226"/>
      <c r="AG2" t="s">
        <v>139</v>
      </c>
    </row>
    <row r="3" spans="1:60" ht="25.15" customHeight="1" x14ac:dyDescent="0.2">
      <c r="A3" s="157" t="s">
        <v>135</v>
      </c>
      <c r="B3" s="152" t="s">
        <v>57</v>
      </c>
      <c r="C3" s="226" t="s">
        <v>58</v>
      </c>
      <c r="D3" s="226"/>
      <c r="E3" s="226"/>
      <c r="F3" s="226"/>
      <c r="G3" s="226"/>
      <c r="AC3" s="156" t="s">
        <v>139</v>
      </c>
      <c r="AG3" t="s">
        <v>140</v>
      </c>
    </row>
    <row r="4" spans="1:60" ht="25.15" customHeight="1" x14ac:dyDescent="0.2">
      <c r="A4" s="158" t="s">
        <v>136</v>
      </c>
      <c r="B4" s="159" t="s">
        <v>62</v>
      </c>
      <c r="C4" s="227" t="s">
        <v>63</v>
      </c>
      <c r="D4" s="227"/>
      <c r="E4" s="227"/>
      <c r="F4" s="227"/>
      <c r="G4" s="227"/>
      <c r="AG4" t="s">
        <v>141</v>
      </c>
    </row>
    <row r="5" spans="1:60" x14ac:dyDescent="0.2">
      <c r="D5" s="97"/>
    </row>
    <row r="6" spans="1:60" ht="38.25" x14ac:dyDescent="0.2">
      <c r="A6" s="160" t="s">
        <v>142</v>
      </c>
      <c r="B6" s="161" t="s">
        <v>143</v>
      </c>
      <c r="C6" s="161" t="s">
        <v>144</v>
      </c>
      <c r="D6" s="162" t="s">
        <v>145</v>
      </c>
      <c r="E6" s="160" t="s">
        <v>146</v>
      </c>
      <c r="F6" s="163" t="s">
        <v>147</v>
      </c>
      <c r="G6" s="160" t="s">
        <v>27</v>
      </c>
      <c r="H6" s="164" t="s">
        <v>148</v>
      </c>
      <c r="I6" s="164" t="s">
        <v>149</v>
      </c>
      <c r="J6" s="164" t="s">
        <v>150</v>
      </c>
      <c r="K6" s="164" t="s">
        <v>151</v>
      </c>
      <c r="L6" s="164" t="s">
        <v>152</v>
      </c>
      <c r="M6" s="164" t="s">
        <v>153</v>
      </c>
      <c r="N6" s="164" t="s">
        <v>154</v>
      </c>
      <c r="O6" s="164" t="s">
        <v>155</v>
      </c>
      <c r="P6" s="164" t="s">
        <v>156</v>
      </c>
      <c r="Q6" s="164" t="s">
        <v>157</v>
      </c>
      <c r="R6" s="164" t="s">
        <v>158</v>
      </c>
      <c r="S6" s="164" t="s">
        <v>159</v>
      </c>
      <c r="T6" s="164" t="s">
        <v>160</v>
      </c>
      <c r="U6" s="164" t="s">
        <v>161</v>
      </c>
      <c r="V6" s="164" t="s">
        <v>162</v>
      </c>
      <c r="W6" s="164" t="s">
        <v>163</v>
      </c>
      <c r="X6" s="164" t="s">
        <v>164</v>
      </c>
    </row>
    <row r="7" spans="1:60" hidden="1" x14ac:dyDescent="0.2">
      <c r="A7" s="149"/>
      <c r="B7" s="153"/>
      <c r="C7" s="153"/>
      <c r="D7" s="155"/>
      <c r="E7" s="165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</row>
    <row r="8" spans="1:60" x14ac:dyDescent="0.2">
      <c r="A8" s="167" t="s">
        <v>165</v>
      </c>
      <c r="B8" s="168" t="s">
        <v>77</v>
      </c>
      <c r="C8" s="169" t="s">
        <v>78</v>
      </c>
      <c r="D8" s="170"/>
      <c r="E8" s="171"/>
      <c r="F8" s="172"/>
      <c r="G8" s="172">
        <f>SUMIF(AG9:AG13,"&lt;&gt;NOR",G9:G13)</f>
        <v>0</v>
      </c>
      <c r="H8" s="172"/>
      <c r="I8" s="172">
        <f>SUM(I9:I13)</f>
        <v>1650.8400000000001</v>
      </c>
      <c r="J8" s="172"/>
      <c r="K8" s="172">
        <f>SUM(K9:K13)</f>
        <v>2569.0299999999997</v>
      </c>
      <c r="L8" s="172"/>
      <c r="M8" s="172">
        <f>SUM(M9:M13)</f>
        <v>0</v>
      </c>
      <c r="N8" s="172"/>
      <c r="O8" s="172">
        <f>SUM(O9:O13)</f>
        <v>0.4</v>
      </c>
      <c r="P8" s="172"/>
      <c r="Q8" s="172">
        <f>SUM(Q9:Q13)</f>
        <v>0</v>
      </c>
      <c r="R8" s="172"/>
      <c r="S8" s="172"/>
      <c r="T8" s="173"/>
      <c r="U8" s="174"/>
      <c r="V8" s="174">
        <f>SUM(V9:V13)</f>
        <v>5.84</v>
      </c>
      <c r="W8" s="174"/>
      <c r="X8" s="174"/>
      <c r="AG8" t="s">
        <v>166</v>
      </c>
    </row>
    <row r="9" spans="1:60" ht="22.5" outlineLevel="1" x14ac:dyDescent="0.2">
      <c r="A9" s="185">
        <v>1</v>
      </c>
      <c r="B9" s="186" t="s">
        <v>395</v>
      </c>
      <c r="C9" s="187" t="s">
        <v>396</v>
      </c>
      <c r="D9" s="188" t="s">
        <v>280</v>
      </c>
      <c r="E9" s="189">
        <v>15.5</v>
      </c>
      <c r="F9" s="190"/>
      <c r="G9" s="191">
        <f>ROUND(E9*F9,2)</f>
        <v>0</v>
      </c>
      <c r="H9" s="190">
        <v>92.88</v>
      </c>
      <c r="I9" s="191">
        <f>ROUND(E9*H9,2)</f>
        <v>1439.64</v>
      </c>
      <c r="J9" s="190">
        <v>109.62</v>
      </c>
      <c r="K9" s="191">
        <f>ROUND(E9*J9,2)</f>
        <v>1699.11</v>
      </c>
      <c r="L9" s="191">
        <v>21</v>
      </c>
      <c r="M9" s="191">
        <f>G9*(1+L9/100)</f>
        <v>0</v>
      </c>
      <c r="N9" s="191">
        <v>2.5989999999999999E-2</v>
      </c>
      <c r="O9" s="191">
        <f>ROUND(E9*N9,2)</f>
        <v>0.4</v>
      </c>
      <c r="P9" s="191">
        <v>0</v>
      </c>
      <c r="Q9" s="191">
        <f>ROUND(E9*P9,2)</f>
        <v>0</v>
      </c>
      <c r="R9" s="191" t="s">
        <v>397</v>
      </c>
      <c r="S9" s="191" t="s">
        <v>170</v>
      </c>
      <c r="T9" s="202" t="s">
        <v>171</v>
      </c>
      <c r="U9" s="183">
        <v>0.26900000000000002</v>
      </c>
      <c r="V9" s="183">
        <f>ROUND(E9*U9,2)</f>
        <v>4.17</v>
      </c>
      <c r="W9" s="183"/>
      <c r="X9" s="183" t="s">
        <v>184</v>
      </c>
      <c r="Y9" s="184"/>
      <c r="Z9" s="184"/>
      <c r="AA9" s="184"/>
      <c r="AB9" s="184"/>
      <c r="AC9" s="184"/>
      <c r="AD9" s="184"/>
      <c r="AE9" s="184"/>
      <c r="AF9" s="184"/>
      <c r="AG9" s="184" t="s">
        <v>185</v>
      </c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  <c r="AY9" s="184"/>
      <c r="AZ9" s="184"/>
      <c r="BA9" s="184"/>
      <c r="BB9" s="184"/>
      <c r="BC9" s="184"/>
      <c r="BD9" s="184"/>
      <c r="BE9" s="184"/>
      <c r="BF9" s="184"/>
      <c r="BG9" s="184"/>
      <c r="BH9" s="184"/>
    </row>
    <row r="10" spans="1:60" ht="12.75" customHeight="1" outlineLevel="1" x14ac:dyDescent="0.2">
      <c r="A10" s="192"/>
      <c r="B10" s="193"/>
      <c r="C10" s="230" t="s">
        <v>398</v>
      </c>
      <c r="D10" s="230"/>
      <c r="E10" s="230"/>
      <c r="F10" s="230"/>
      <c r="G10" s="230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4"/>
      <c r="Z10" s="184"/>
      <c r="AA10" s="184"/>
      <c r="AB10" s="184"/>
      <c r="AC10" s="184"/>
      <c r="AD10" s="184"/>
      <c r="AE10" s="184"/>
      <c r="AF10" s="184"/>
      <c r="AG10" s="184" t="s">
        <v>399</v>
      </c>
      <c r="AH10" s="184"/>
      <c r="AI10" s="184"/>
      <c r="AJ10" s="184"/>
      <c r="AK10" s="184"/>
      <c r="AL10" s="184"/>
      <c r="AM10" s="184"/>
      <c r="AN10" s="184"/>
      <c r="AO10" s="184"/>
      <c r="AP10" s="184"/>
      <c r="AQ10" s="184"/>
      <c r="AR10" s="184"/>
      <c r="AS10" s="184"/>
      <c r="AT10" s="184"/>
      <c r="AU10" s="184"/>
      <c r="AV10" s="184"/>
      <c r="AW10" s="184"/>
      <c r="AX10" s="184"/>
      <c r="AY10" s="184"/>
      <c r="AZ10" s="184"/>
      <c r="BA10" s="184"/>
      <c r="BB10" s="184"/>
      <c r="BC10" s="184"/>
      <c r="BD10" s="184"/>
      <c r="BE10" s="184"/>
      <c r="BF10" s="184"/>
      <c r="BG10" s="184"/>
      <c r="BH10" s="184"/>
    </row>
    <row r="11" spans="1:60" outlineLevel="1" x14ac:dyDescent="0.2">
      <c r="A11" s="185">
        <v>2</v>
      </c>
      <c r="B11" s="186" t="s">
        <v>400</v>
      </c>
      <c r="C11" s="187" t="s">
        <v>401</v>
      </c>
      <c r="D11" s="188" t="s">
        <v>190</v>
      </c>
      <c r="E11" s="189">
        <v>6.9749999999999996</v>
      </c>
      <c r="F11" s="190"/>
      <c r="G11" s="191">
        <f>ROUND(E11*F11,2)</f>
        <v>0</v>
      </c>
      <c r="H11" s="190">
        <v>30.28</v>
      </c>
      <c r="I11" s="191">
        <f>ROUND(E11*H11,2)</f>
        <v>211.2</v>
      </c>
      <c r="J11" s="190">
        <v>124.72</v>
      </c>
      <c r="K11" s="191">
        <f>ROUND(E11*J11,2)</f>
        <v>869.92</v>
      </c>
      <c r="L11" s="191">
        <v>21</v>
      </c>
      <c r="M11" s="191">
        <f>G11*(1+L11/100)</f>
        <v>0</v>
      </c>
      <c r="N11" s="191">
        <v>3.4000000000000002E-4</v>
      </c>
      <c r="O11" s="191">
        <f>ROUND(E11*N11,2)</f>
        <v>0</v>
      </c>
      <c r="P11" s="191">
        <v>0</v>
      </c>
      <c r="Q11" s="191">
        <f>ROUND(E11*P11,2)</f>
        <v>0</v>
      </c>
      <c r="R11" s="191" t="s">
        <v>402</v>
      </c>
      <c r="S11" s="191" t="s">
        <v>170</v>
      </c>
      <c r="T11" s="202" t="s">
        <v>171</v>
      </c>
      <c r="U11" s="183">
        <v>0.24</v>
      </c>
      <c r="V11" s="183">
        <f>ROUND(E11*U11,2)</f>
        <v>1.67</v>
      </c>
      <c r="W11" s="183"/>
      <c r="X11" s="183" t="s">
        <v>184</v>
      </c>
      <c r="Y11" s="184"/>
      <c r="Z11" s="184"/>
      <c r="AA11" s="184"/>
      <c r="AB11" s="184"/>
      <c r="AC11" s="184"/>
      <c r="AD11" s="184"/>
      <c r="AE11" s="184"/>
      <c r="AF11" s="184"/>
      <c r="AG11" s="184" t="s">
        <v>185</v>
      </c>
      <c r="AH11" s="184"/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4"/>
      <c r="BF11" s="184"/>
      <c r="BG11" s="184"/>
      <c r="BH11" s="184"/>
    </row>
    <row r="12" spans="1:60" ht="12.75" customHeight="1" outlineLevel="1" x14ac:dyDescent="0.2">
      <c r="A12" s="192"/>
      <c r="B12" s="193"/>
      <c r="C12" s="230" t="s">
        <v>403</v>
      </c>
      <c r="D12" s="230"/>
      <c r="E12" s="230"/>
      <c r="F12" s="230"/>
      <c r="G12" s="230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4"/>
      <c r="Z12" s="184"/>
      <c r="AA12" s="184"/>
      <c r="AB12" s="184"/>
      <c r="AC12" s="184"/>
      <c r="AD12" s="184"/>
      <c r="AE12" s="184"/>
      <c r="AF12" s="184"/>
      <c r="AG12" s="184" t="s">
        <v>399</v>
      </c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184"/>
      <c r="AT12" s="184"/>
      <c r="AU12" s="184"/>
      <c r="AV12" s="184"/>
      <c r="AW12" s="184"/>
      <c r="AX12" s="184"/>
      <c r="AY12" s="184"/>
      <c r="AZ12" s="184"/>
      <c r="BA12" s="184"/>
      <c r="BB12" s="184"/>
      <c r="BC12" s="184"/>
      <c r="BD12" s="184"/>
      <c r="BE12" s="184"/>
      <c r="BF12" s="184"/>
      <c r="BG12" s="184"/>
      <c r="BH12" s="184"/>
    </row>
    <row r="13" spans="1:60" outlineLevel="1" x14ac:dyDescent="0.2">
      <c r="A13" s="192"/>
      <c r="B13" s="193"/>
      <c r="C13" s="203" t="s">
        <v>404</v>
      </c>
      <c r="D13" s="204"/>
      <c r="E13" s="205">
        <v>6.9749999999999996</v>
      </c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4"/>
      <c r="Z13" s="184"/>
      <c r="AA13" s="184"/>
      <c r="AB13" s="184"/>
      <c r="AC13" s="184"/>
      <c r="AD13" s="184"/>
      <c r="AE13" s="184"/>
      <c r="AF13" s="184"/>
      <c r="AG13" s="184" t="s">
        <v>187</v>
      </c>
      <c r="AH13" s="184">
        <v>0</v>
      </c>
      <c r="AI13" s="184"/>
      <c r="AJ13" s="184"/>
      <c r="AK13" s="184"/>
      <c r="AL13" s="184"/>
      <c r="AM13" s="184"/>
      <c r="AN13" s="184"/>
      <c r="AO13" s="184"/>
      <c r="AP13" s="184"/>
      <c r="AQ13" s="184"/>
      <c r="AR13" s="184"/>
      <c r="AS13" s="184"/>
      <c r="AT13" s="184"/>
      <c r="AU13" s="184"/>
      <c r="AV13" s="184"/>
      <c r="AW13" s="184"/>
      <c r="AX13" s="184"/>
      <c r="AY13" s="184"/>
      <c r="AZ13" s="184"/>
      <c r="BA13" s="184"/>
      <c r="BB13" s="184"/>
      <c r="BC13" s="184"/>
      <c r="BD13" s="184"/>
      <c r="BE13" s="184"/>
      <c r="BF13" s="184"/>
      <c r="BG13" s="184"/>
      <c r="BH13" s="184"/>
    </row>
    <row r="14" spans="1:60" x14ac:dyDescent="0.2">
      <c r="A14" s="167" t="s">
        <v>165</v>
      </c>
      <c r="B14" s="168" t="s">
        <v>93</v>
      </c>
      <c r="C14" s="169" t="s">
        <v>94</v>
      </c>
      <c r="D14" s="170"/>
      <c r="E14" s="171"/>
      <c r="F14" s="172"/>
      <c r="G14" s="172">
        <f>SUMIF(AG15:AG23,"&lt;&gt;NOR",G15:G23)</f>
        <v>0</v>
      </c>
      <c r="H14" s="172"/>
      <c r="I14" s="172">
        <f>SUM(I15:I23)</f>
        <v>5058.1099999999997</v>
      </c>
      <c r="J14" s="172"/>
      <c r="K14" s="172">
        <f>SUM(K15:K23)</f>
        <v>11200.81</v>
      </c>
      <c r="L14" s="172"/>
      <c r="M14" s="172">
        <f>SUM(M15:M23)</f>
        <v>0</v>
      </c>
      <c r="N14" s="172"/>
      <c r="O14" s="172">
        <f>SUM(O15:O23)</f>
        <v>0.12</v>
      </c>
      <c r="P14" s="172"/>
      <c r="Q14" s="172">
        <f>SUM(Q15:Q23)</f>
        <v>0</v>
      </c>
      <c r="R14" s="172"/>
      <c r="S14" s="172"/>
      <c r="T14" s="173"/>
      <c r="U14" s="174"/>
      <c r="V14" s="174">
        <f>SUM(V15:V23)</f>
        <v>23.990000000000002</v>
      </c>
      <c r="W14" s="174"/>
      <c r="X14" s="174"/>
      <c r="AG14" t="s">
        <v>166</v>
      </c>
    </row>
    <row r="15" spans="1:60" ht="22.5" outlineLevel="1" x14ac:dyDescent="0.2">
      <c r="A15" s="185">
        <v>3</v>
      </c>
      <c r="B15" s="186" t="s">
        <v>405</v>
      </c>
      <c r="C15" s="187" t="s">
        <v>406</v>
      </c>
      <c r="D15" s="188" t="s">
        <v>280</v>
      </c>
      <c r="E15" s="189">
        <v>23.4</v>
      </c>
      <c r="F15" s="190"/>
      <c r="G15" s="191">
        <f>ROUND(E15*F15,2)</f>
        <v>0</v>
      </c>
      <c r="H15" s="190">
        <v>70.319999999999993</v>
      </c>
      <c r="I15" s="191">
        <f>ROUND(E15*H15,2)</f>
        <v>1645.49</v>
      </c>
      <c r="J15" s="190">
        <v>252.18</v>
      </c>
      <c r="K15" s="191">
        <f>ROUND(E15*J15,2)</f>
        <v>5901.01</v>
      </c>
      <c r="L15" s="191">
        <v>21</v>
      </c>
      <c r="M15" s="191">
        <f>G15*(1+L15/100)</f>
        <v>0</v>
      </c>
      <c r="N15" s="191">
        <v>4.0099999999999997E-3</v>
      </c>
      <c r="O15" s="191">
        <f>ROUND(E15*N15,2)</f>
        <v>0.09</v>
      </c>
      <c r="P15" s="191">
        <v>0</v>
      </c>
      <c r="Q15" s="191">
        <f>ROUND(E15*P15,2)</f>
        <v>0</v>
      </c>
      <c r="R15" s="191" t="s">
        <v>407</v>
      </c>
      <c r="S15" s="191" t="s">
        <v>170</v>
      </c>
      <c r="T15" s="202" t="s">
        <v>171</v>
      </c>
      <c r="U15" s="183">
        <v>0.54290000000000005</v>
      </c>
      <c r="V15" s="183">
        <f>ROUND(E15*U15,2)</f>
        <v>12.7</v>
      </c>
      <c r="W15" s="183"/>
      <c r="X15" s="183" t="s">
        <v>184</v>
      </c>
      <c r="Y15" s="184"/>
      <c r="Z15" s="184"/>
      <c r="AA15" s="184"/>
      <c r="AB15" s="184"/>
      <c r="AC15" s="184"/>
      <c r="AD15" s="184"/>
      <c r="AE15" s="184"/>
      <c r="AF15" s="184"/>
      <c r="AG15" s="184" t="s">
        <v>185</v>
      </c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  <c r="AW15" s="184"/>
      <c r="AX15" s="184"/>
      <c r="AY15" s="184"/>
      <c r="AZ15" s="184"/>
      <c r="BA15" s="184"/>
      <c r="BB15" s="184"/>
      <c r="BC15" s="184"/>
      <c r="BD15" s="184"/>
      <c r="BE15" s="184"/>
      <c r="BF15" s="184"/>
      <c r="BG15" s="184"/>
      <c r="BH15" s="184"/>
    </row>
    <row r="16" spans="1:60" ht="12.75" customHeight="1" outlineLevel="1" x14ac:dyDescent="0.2">
      <c r="A16" s="192"/>
      <c r="B16" s="193"/>
      <c r="C16" s="230" t="s">
        <v>408</v>
      </c>
      <c r="D16" s="230"/>
      <c r="E16" s="230"/>
      <c r="F16" s="230"/>
      <c r="G16" s="230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4"/>
      <c r="Z16" s="184"/>
      <c r="AA16" s="184"/>
      <c r="AB16" s="184"/>
      <c r="AC16" s="184"/>
      <c r="AD16" s="184"/>
      <c r="AE16" s="184"/>
      <c r="AF16" s="184"/>
      <c r="AG16" s="184" t="s">
        <v>399</v>
      </c>
      <c r="AH16" s="184"/>
      <c r="AI16" s="184"/>
      <c r="AJ16" s="184"/>
      <c r="AK16" s="184"/>
      <c r="AL16" s="184"/>
      <c r="AM16" s="184"/>
      <c r="AN16" s="184"/>
      <c r="AO16" s="184"/>
      <c r="AP16" s="184"/>
      <c r="AQ16" s="184"/>
      <c r="AR16" s="184"/>
      <c r="AS16" s="184"/>
      <c r="AT16" s="184"/>
      <c r="AU16" s="184"/>
      <c r="AV16" s="184"/>
      <c r="AW16" s="184"/>
      <c r="AX16" s="184"/>
      <c r="AY16" s="184"/>
      <c r="AZ16" s="184"/>
      <c r="BA16" s="184"/>
      <c r="BB16" s="184"/>
      <c r="BC16" s="184"/>
      <c r="BD16" s="184"/>
      <c r="BE16" s="184"/>
      <c r="BF16" s="184"/>
      <c r="BG16" s="184"/>
      <c r="BH16" s="184"/>
    </row>
    <row r="17" spans="1:60" ht="22.5" outlineLevel="1" x14ac:dyDescent="0.2">
      <c r="A17" s="185">
        <v>4</v>
      </c>
      <c r="B17" s="186" t="s">
        <v>409</v>
      </c>
      <c r="C17" s="187" t="s">
        <v>410</v>
      </c>
      <c r="D17" s="188" t="s">
        <v>280</v>
      </c>
      <c r="E17" s="189">
        <v>6.6</v>
      </c>
      <c r="F17" s="190"/>
      <c r="G17" s="191">
        <f>ROUND(E17*F17,2)</f>
        <v>0</v>
      </c>
      <c r="H17" s="190">
        <v>95.84</v>
      </c>
      <c r="I17" s="191">
        <f>ROUND(E17*H17,2)</f>
        <v>632.54</v>
      </c>
      <c r="J17" s="190">
        <v>296.16000000000003</v>
      </c>
      <c r="K17" s="191">
        <f>ROUND(E17*J17,2)</f>
        <v>1954.66</v>
      </c>
      <c r="L17" s="191">
        <v>21</v>
      </c>
      <c r="M17" s="191">
        <f>G17*(1+L17/100)</f>
        <v>0</v>
      </c>
      <c r="N17" s="191">
        <v>5.2199999999999998E-3</v>
      </c>
      <c r="O17" s="191">
        <f>ROUND(E17*N17,2)</f>
        <v>0.03</v>
      </c>
      <c r="P17" s="191">
        <v>0</v>
      </c>
      <c r="Q17" s="191">
        <f>ROUND(E17*P17,2)</f>
        <v>0</v>
      </c>
      <c r="R17" s="191" t="s">
        <v>407</v>
      </c>
      <c r="S17" s="191" t="s">
        <v>170</v>
      </c>
      <c r="T17" s="202" t="s">
        <v>171</v>
      </c>
      <c r="U17" s="183">
        <v>0.63429999999999997</v>
      </c>
      <c r="V17" s="183">
        <f>ROUND(E17*U17,2)</f>
        <v>4.1900000000000004</v>
      </c>
      <c r="W17" s="183"/>
      <c r="X17" s="183" t="s">
        <v>184</v>
      </c>
      <c r="Y17" s="184"/>
      <c r="Z17" s="184"/>
      <c r="AA17" s="184"/>
      <c r="AB17" s="184"/>
      <c r="AC17" s="184"/>
      <c r="AD17" s="184"/>
      <c r="AE17" s="184"/>
      <c r="AF17" s="184"/>
      <c r="AG17" s="184" t="s">
        <v>185</v>
      </c>
      <c r="AH17" s="184"/>
      <c r="AI17" s="184"/>
      <c r="AJ17" s="184"/>
      <c r="AK17" s="184"/>
      <c r="AL17" s="184"/>
      <c r="AM17" s="184"/>
      <c r="AN17" s="184"/>
      <c r="AO17" s="184"/>
      <c r="AP17" s="184"/>
      <c r="AQ17" s="184"/>
      <c r="AR17" s="184"/>
      <c r="AS17" s="184"/>
      <c r="AT17" s="184"/>
      <c r="AU17" s="184"/>
      <c r="AV17" s="184"/>
      <c r="AW17" s="184"/>
      <c r="AX17" s="184"/>
      <c r="AY17" s="184"/>
      <c r="AZ17" s="184"/>
      <c r="BA17" s="184"/>
      <c r="BB17" s="184"/>
      <c r="BC17" s="184"/>
      <c r="BD17" s="184"/>
      <c r="BE17" s="184"/>
      <c r="BF17" s="184"/>
      <c r="BG17" s="184"/>
      <c r="BH17" s="184"/>
    </row>
    <row r="18" spans="1:60" ht="12.75" customHeight="1" outlineLevel="1" x14ac:dyDescent="0.2">
      <c r="A18" s="192"/>
      <c r="B18" s="193"/>
      <c r="C18" s="230" t="s">
        <v>408</v>
      </c>
      <c r="D18" s="230"/>
      <c r="E18" s="230"/>
      <c r="F18" s="230"/>
      <c r="G18" s="230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183"/>
      <c r="Y18" s="184"/>
      <c r="Z18" s="184"/>
      <c r="AA18" s="184"/>
      <c r="AB18" s="184"/>
      <c r="AC18" s="184"/>
      <c r="AD18" s="184"/>
      <c r="AE18" s="184"/>
      <c r="AF18" s="184"/>
      <c r="AG18" s="184" t="s">
        <v>399</v>
      </c>
      <c r="AH18" s="184"/>
      <c r="AI18" s="184"/>
      <c r="AJ18" s="184"/>
      <c r="AK18" s="184"/>
      <c r="AL18" s="184"/>
      <c r="AM18" s="184"/>
      <c r="AN18" s="184"/>
      <c r="AO18" s="184"/>
      <c r="AP18" s="184"/>
      <c r="AQ18" s="184"/>
      <c r="AR18" s="184"/>
      <c r="AS18" s="184"/>
      <c r="AT18" s="184"/>
      <c r="AU18" s="184"/>
      <c r="AV18" s="184"/>
      <c r="AW18" s="184"/>
      <c r="AX18" s="184"/>
      <c r="AY18" s="184"/>
      <c r="AZ18" s="184"/>
      <c r="BA18" s="184"/>
      <c r="BB18" s="184"/>
      <c r="BC18" s="184"/>
      <c r="BD18" s="184"/>
      <c r="BE18" s="184"/>
      <c r="BF18" s="184"/>
      <c r="BG18" s="184"/>
      <c r="BH18" s="184"/>
    </row>
    <row r="19" spans="1:60" ht="22.5" outlineLevel="1" x14ac:dyDescent="0.2">
      <c r="A19" s="175">
        <v>5</v>
      </c>
      <c r="B19" s="176" t="s">
        <v>411</v>
      </c>
      <c r="C19" s="177" t="s">
        <v>412</v>
      </c>
      <c r="D19" s="178" t="s">
        <v>280</v>
      </c>
      <c r="E19" s="179">
        <v>23.4</v>
      </c>
      <c r="F19" s="180"/>
      <c r="G19" s="181">
        <f>ROUND(E19*F19,2)</f>
        <v>0</v>
      </c>
      <c r="H19" s="180">
        <v>21.26</v>
      </c>
      <c r="I19" s="181">
        <f>ROUND(E19*H19,2)</f>
        <v>497.48</v>
      </c>
      <c r="J19" s="180">
        <v>58.44</v>
      </c>
      <c r="K19" s="181">
        <f>ROUND(E19*J19,2)</f>
        <v>1367.5</v>
      </c>
      <c r="L19" s="181">
        <v>21</v>
      </c>
      <c r="M19" s="181">
        <f>G19*(1+L19/100)</f>
        <v>0</v>
      </c>
      <c r="N19" s="181">
        <v>3.0000000000000001E-5</v>
      </c>
      <c r="O19" s="181">
        <f>ROUND(E19*N19,2)</f>
        <v>0</v>
      </c>
      <c r="P19" s="181">
        <v>0</v>
      </c>
      <c r="Q19" s="181">
        <f>ROUND(E19*P19,2)</f>
        <v>0</v>
      </c>
      <c r="R19" s="181" t="s">
        <v>407</v>
      </c>
      <c r="S19" s="181" t="s">
        <v>170</v>
      </c>
      <c r="T19" s="182" t="s">
        <v>171</v>
      </c>
      <c r="U19" s="183">
        <v>0.129</v>
      </c>
      <c r="V19" s="183">
        <f>ROUND(E19*U19,2)</f>
        <v>3.02</v>
      </c>
      <c r="W19" s="183"/>
      <c r="X19" s="183" t="s">
        <v>184</v>
      </c>
      <c r="Y19" s="184"/>
      <c r="Z19" s="184"/>
      <c r="AA19" s="184"/>
      <c r="AB19" s="184"/>
      <c r="AC19" s="184"/>
      <c r="AD19" s="184"/>
      <c r="AE19" s="184"/>
      <c r="AF19" s="184"/>
      <c r="AG19" s="184" t="s">
        <v>185</v>
      </c>
      <c r="AH19" s="184"/>
      <c r="AI19" s="184"/>
      <c r="AJ19" s="184"/>
      <c r="AK19" s="184"/>
      <c r="AL19" s="184"/>
      <c r="AM19" s="184"/>
      <c r="AN19" s="184"/>
      <c r="AO19" s="184"/>
      <c r="AP19" s="184"/>
      <c r="AQ19" s="184"/>
      <c r="AR19" s="184"/>
      <c r="AS19" s="184"/>
      <c r="AT19" s="184"/>
      <c r="AU19" s="184"/>
      <c r="AV19" s="184"/>
      <c r="AW19" s="184"/>
      <c r="AX19" s="184"/>
      <c r="AY19" s="184"/>
      <c r="AZ19" s="184"/>
      <c r="BA19" s="184"/>
      <c r="BB19" s="184"/>
      <c r="BC19" s="184"/>
      <c r="BD19" s="184"/>
      <c r="BE19" s="184"/>
      <c r="BF19" s="184"/>
      <c r="BG19" s="184"/>
      <c r="BH19" s="184"/>
    </row>
    <row r="20" spans="1:60" ht="22.5" outlineLevel="1" x14ac:dyDescent="0.2">
      <c r="A20" s="175">
        <v>6</v>
      </c>
      <c r="B20" s="176" t="s">
        <v>413</v>
      </c>
      <c r="C20" s="177" t="s">
        <v>414</v>
      </c>
      <c r="D20" s="178" t="s">
        <v>280</v>
      </c>
      <c r="E20" s="179">
        <v>6.6</v>
      </c>
      <c r="F20" s="180"/>
      <c r="G20" s="181">
        <f>ROUND(E20*F20,2)</f>
        <v>0</v>
      </c>
      <c r="H20" s="180">
        <v>22.91</v>
      </c>
      <c r="I20" s="181">
        <f>ROUND(E20*H20,2)</f>
        <v>151.21</v>
      </c>
      <c r="J20" s="180">
        <v>58.49</v>
      </c>
      <c r="K20" s="181">
        <f>ROUND(E20*J20,2)</f>
        <v>386.03</v>
      </c>
      <c r="L20" s="181">
        <v>21</v>
      </c>
      <c r="M20" s="181">
        <f>G20*(1+L20/100)</f>
        <v>0</v>
      </c>
      <c r="N20" s="181">
        <v>6.0000000000000002E-5</v>
      </c>
      <c r="O20" s="181">
        <f>ROUND(E20*N20,2)</f>
        <v>0</v>
      </c>
      <c r="P20" s="181">
        <v>0</v>
      </c>
      <c r="Q20" s="181">
        <f>ROUND(E20*P20,2)</f>
        <v>0</v>
      </c>
      <c r="R20" s="181" t="s">
        <v>407</v>
      </c>
      <c r="S20" s="181" t="s">
        <v>170</v>
      </c>
      <c r="T20" s="182" t="s">
        <v>171</v>
      </c>
      <c r="U20" s="183">
        <v>0.129</v>
      </c>
      <c r="V20" s="183">
        <f>ROUND(E20*U20,2)</f>
        <v>0.85</v>
      </c>
      <c r="W20" s="183"/>
      <c r="X20" s="183" t="s">
        <v>184</v>
      </c>
      <c r="Y20" s="184"/>
      <c r="Z20" s="184"/>
      <c r="AA20" s="184"/>
      <c r="AB20" s="184"/>
      <c r="AC20" s="184"/>
      <c r="AD20" s="184"/>
      <c r="AE20" s="184"/>
      <c r="AF20" s="184"/>
      <c r="AG20" s="184" t="s">
        <v>185</v>
      </c>
      <c r="AH20" s="184"/>
      <c r="AI20" s="184"/>
      <c r="AJ20" s="184"/>
      <c r="AK20" s="184"/>
      <c r="AL20" s="184"/>
      <c r="AM20" s="184"/>
      <c r="AN20" s="184"/>
      <c r="AO20" s="184"/>
      <c r="AP20" s="184"/>
      <c r="AQ20" s="184"/>
      <c r="AR20" s="184"/>
      <c r="AS20" s="184"/>
      <c r="AT20" s="184"/>
      <c r="AU20" s="184"/>
      <c r="AV20" s="184"/>
      <c r="AW20" s="184"/>
      <c r="AX20" s="184"/>
      <c r="AY20" s="184"/>
      <c r="AZ20" s="184"/>
      <c r="BA20" s="184"/>
      <c r="BB20" s="184"/>
      <c r="BC20" s="184"/>
      <c r="BD20" s="184"/>
      <c r="BE20" s="184"/>
      <c r="BF20" s="184"/>
      <c r="BG20" s="184"/>
      <c r="BH20" s="184"/>
    </row>
    <row r="21" spans="1:60" ht="33.75" outlineLevel="1" x14ac:dyDescent="0.2">
      <c r="A21" s="175">
        <v>7</v>
      </c>
      <c r="B21" s="176" t="s">
        <v>415</v>
      </c>
      <c r="C21" s="177" t="s">
        <v>416</v>
      </c>
      <c r="D21" s="178" t="s">
        <v>221</v>
      </c>
      <c r="E21" s="179">
        <v>1</v>
      </c>
      <c r="F21" s="180"/>
      <c r="G21" s="181">
        <f>ROUND(E21*F21,2)</f>
        <v>0</v>
      </c>
      <c r="H21" s="180">
        <v>2080.09</v>
      </c>
      <c r="I21" s="181">
        <f>ROUND(E21*H21,2)</f>
        <v>2080.09</v>
      </c>
      <c r="J21" s="180">
        <v>259.91000000000003</v>
      </c>
      <c r="K21" s="181">
        <f>ROUND(E21*J21,2)</f>
        <v>259.91000000000003</v>
      </c>
      <c r="L21" s="181">
        <v>21</v>
      </c>
      <c r="M21" s="181">
        <f>G21*(1+L21/100)</f>
        <v>0</v>
      </c>
      <c r="N21" s="181">
        <v>2.2000000000000001E-3</v>
      </c>
      <c r="O21" s="181">
        <f>ROUND(E21*N21,2)</f>
        <v>0</v>
      </c>
      <c r="P21" s="181">
        <v>0</v>
      </c>
      <c r="Q21" s="181">
        <f>ROUND(E21*P21,2)</f>
        <v>0</v>
      </c>
      <c r="R21" s="181" t="s">
        <v>407</v>
      </c>
      <c r="S21" s="181" t="s">
        <v>170</v>
      </c>
      <c r="T21" s="182" t="s">
        <v>171</v>
      </c>
      <c r="U21" s="183">
        <v>0.5</v>
      </c>
      <c r="V21" s="183">
        <f>ROUND(E21*U21,2)</f>
        <v>0.5</v>
      </c>
      <c r="W21" s="183"/>
      <c r="X21" s="183" t="s">
        <v>184</v>
      </c>
      <c r="Y21" s="184"/>
      <c r="Z21" s="184"/>
      <c r="AA21" s="184"/>
      <c r="AB21" s="184"/>
      <c r="AC21" s="184"/>
      <c r="AD21" s="184"/>
      <c r="AE21" s="184"/>
      <c r="AF21" s="184"/>
      <c r="AG21" s="184" t="s">
        <v>185</v>
      </c>
      <c r="AH21" s="184"/>
      <c r="AI21" s="184"/>
      <c r="AJ21" s="184"/>
      <c r="AK21" s="184"/>
      <c r="AL21" s="184"/>
      <c r="AM21" s="184"/>
      <c r="AN21" s="184"/>
      <c r="AO21" s="184"/>
      <c r="AP21" s="184"/>
      <c r="AQ21" s="184"/>
      <c r="AR21" s="184"/>
      <c r="AS21" s="184"/>
      <c r="AT21" s="184"/>
      <c r="AU21" s="184"/>
      <c r="AV21" s="184"/>
      <c r="AW21" s="184"/>
      <c r="AX21" s="184"/>
      <c r="AY21" s="184"/>
      <c r="AZ21" s="184"/>
      <c r="BA21" s="184"/>
      <c r="BB21" s="184"/>
      <c r="BC21" s="184"/>
      <c r="BD21" s="184"/>
      <c r="BE21" s="184"/>
      <c r="BF21" s="184"/>
      <c r="BG21" s="184"/>
      <c r="BH21" s="184"/>
    </row>
    <row r="22" spans="1:60" outlineLevel="1" x14ac:dyDescent="0.2">
      <c r="A22" s="175">
        <v>8</v>
      </c>
      <c r="B22" s="176" t="s">
        <v>417</v>
      </c>
      <c r="C22" s="177" t="s">
        <v>418</v>
      </c>
      <c r="D22" s="178" t="s">
        <v>280</v>
      </c>
      <c r="E22" s="179">
        <v>30</v>
      </c>
      <c r="F22" s="180"/>
      <c r="G22" s="181">
        <f>ROUND(E22*F22,2)</f>
        <v>0</v>
      </c>
      <c r="H22" s="180">
        <v>0.19</v>
      </c>
      <c r="I22" s="181">
        <f>ROUND(E22*H22,2)</f>
        <v>5.7</v>
      </c>
      <c r="J22" s="180">
        <v>14.11</v>
      </c>
      <c r="K22" s="181">
        <f>ROUND(E22*J22,2)</f>
        <v>423.3</v>
      </c>
      <c r="L22" s="181">
        <v>21</v>
      </c>
      <c r="M22" s="181">
        <f>G22*(1+L22/100)</f>
        <v>0</v>
      </c>
      <c r="N22" s="181">
        <v>0</v>
      </c>
      <c r="O22" s="181">
        <f>ROUND(E22*N22,2)</f>
        <v>0</v>
      </c>
      <c r="P22" s="181">
        <v>0</v>
      </c>
      <c r="Q22" s="181">
        <f>ROUND(E22*P22,2)</f>
        <v>0</v>
      </c>
      <c r="R22" s="181" t="s">
        <v>407</v>
      </c>
      <c r="S22" s="181" t="s">
        <v>170</v>
      </c>
      <c r="T22" s="182" t="s">
        <v>171</v>
      </c>
      <c r="U22" s="183">
        <v>2.9000000000000001E-2</v>
      </c>
      <c r="V22" s="183">
        <f>ROUND(E22*U22,2)</f>
        <v>0.87</v>
      </c>
      <c r="W22" s="183"/>
      <c r="X22" s="183" t="s">
        <v>184</v>
      </c>
      <c r="Y22" s="184"/>
      <c r="Z22" s="184"/>
      <c r="AA22" s="184"/>
      <c r="AB22" s="184"/>
      <c r="AC22" s="184"/>
      <c r="AD22" s="184"/>
      <c r="AE22" s="184"/>
      <c r="AF22" s="184"/>
      <c r="AG22" s="184" t="s">
        <v>185</v>
      </c>
      <c r="AH22" s="184"/>
      <c r="AI22" s="184"/>
      <c r="AJ22" s="184"/>
      <c r="AK22" s="184"/>
      <c r="AL22" s="184"/>
      <c r="AM22" s="184"/>
      <c r="AN22" s="184"/>
      <c r="AO22" s="184"/>
      <c r="AP22" s="184"/>
      <c r="AQ22" s="184"/>
      <c r="AR22" s="184"/>
      <c r="AS22" s="184"/>
      <c r="AT22" s="184"/>
      <c r="AU22" s="184"/>
      <c r="AV22" s="184"/>
      <c r="AW22" s="184"/>
      <c r="AX22" s="184"/>
      <c r="AY22" s="184"/>
      <c r="AZ22" s="184"/>
      <c r="BA22" s="184"/>
      <c r="BB22" s="184"/>
      <c r="BC22" s="184"/>
      <c r="BD22" s="184"/>
      <c r="BE22" s="184"/>
      <c r="BF22" s="184"/>
      <c r="BG22" s="184"/>
      <c r="BH22" s="184"/>
    </row>
    <row r="23" spans="1:60" outlineLevel="1" x14ac:dyDescent="0.2">
      <c r="A23" s="175">
        <v>9</v>
      </c>
      <c r="B23" s="176" t="s">
        <v>419</v>
      </c>
      <c r="C23" s="177" t="s">
        <v>420</v>
      </c>
      <c r="D23" s="178" t="s">
        <v>280</v>
      </c>
      <c r="E23" s="179">
        <v>30</v>
      </c>
      <c r="F23" s="180"/>
      <c r="G23" s="181">
        <f>ROUND(E23*F23,2)</f>
        <v>0</v>
      </c>
      <c r="H23" s="180">
        <v>1.52</v>
      </c>
      <c r="I23" s="181">
        <f>ROUND(E23*H23,2)</f>
        <v>45.6</v>
      </c>
      <c r="J23" s="180">
        <v>30.28</v>
      </c>
      <c r="K23" s="181">
        <f>ROUND(E23*J23,2)</f>
        <v>908.4</v>
      </c>
      <c r="L23" s="181">
        <v>21</v>
      </c>
      <c r="M23" s="181">
        <f>G23*(1+L23/100)</f>
        <v>0</v>
      </c>
      <c r="N23" s="181">
        <v>1.0000000000000001E-5</v>
      </c>
      <c r="O23" s="181">
        <f>ROUND(E23*N23,2)</f>
        <v>0</v>
      </c>
      <c r="P23" s="181">
        <v>0</v>
      </c>
      <c r="Q23" s="181">
        <f>ROUND(E23*P23,2)</f>
        <v>0</v>
      </c>
      <c r="R23" s="181" t="s">
        <v>407</v>
      </c>
      <c r="S23" s="181" t="s">
        <v>170</v>
      </c>
      <c r="T23" s="182" t="s">
        <v>171</v>
      </c>
      <c r="U23" s="183">
        <v>6.2E-2</v>
      </c>
      <c r="V23" s="183">
        <f>ROUND(E23*U23,2)</f>
        <v>1.86</v>
      </c>
      <c r="W23" s="183"/>
      <c r="X23" s="183" t="s">
        <v>184</v>
      </c>
      <c r="Y23" s="184"/>
      <c r="Z23" s="184"/>
      <c r="AA23" s="184"/>
      <c r="AB23" s="184"/>
      <c r="AC23" s="184"/>
      <c r="AD23" s="184"/>
      <c r="AE23" s="184"/>
      <c r="AF23" s="184"/>
      <c r="AG23" s="184" t="s">
        <v>185</v>
      </c>
      <c r="AH23" s="184"/>
      <c r="AI23" s="184"/>
      <c r="AJ23" s="184"/>
      <c r="AK23" s="184"/>
      <c r="AL23" s="184"/>
      <c r="AM23" s="184"/>
      <c r="AN23" s="184"/>
      <c r="AO23" s="184"/>
      <c r="AP23" s="184"/>
      <c r="AQ23" s="184"/>
      <c r="AR23" s="184"/>
      <c r="AS23" s="184"/>
      <c r="AT23" s="184"/>
      <c r="AU23" s="184"/>
      <c r="AV23" s="184"/>
      <c r="AW23" s="184"/>
      <c r="AX23" s="184"/>
      <c r="AY23" s="184"/>
      <c r="AZ23" s="184"/>
      <c r="BA23" s="184"/>
      <c r="BB23" s="184"/>
      <c r="BC23" s="184"/>
      <c r="BD23" s="184"/>
      <c r="BE23" s="184"/>
      <c r="BF23" s="184"/>
      <c r="BG23" s="184"/>
      <c r="BH23" s="184"/>
    </row>
    <row r="24" spans="1:60" x14ac:dyDescent="0.2">
      <c r="A24" s="167" t="s">
        <v>165</v>
      </c>
      <c r="B24" s="168" t="s">
        <v>85</v>
      </c>
      <c r="C24" s="169" t="s">
        <v>86</v>
      </c>
      <c r="D24" s="170"/>
      <c r="E24" s="171"/>
      <c r="F24" s="172"/>
      <c r="G24" s="172">
        <f>SUMIF(AG25:AG28,"&lt;&gt;NOR",G25:G28)</f>
        <v>0</v>
      </c>
      <c r="H24" s="172"/>
      <c r="I24" s="172">
        <f>SUM(I25:I28)</f>
        <v>232.76</v>
      </c>
      <c r="J24" s="172"/>
      <c r="K24" s="172">
        <f>SUM(K25:K28)</f>
        <v>2602.3000000000002</v>
      </c>
      <c r="L24" s="172"/>
      <c r="M24" s="172">
        <f>SUM(M25:M28)</f>
        <v>0</v>
      </c>
      <c r="N24" s="172"/>
      <c r="O24" s="172">
        <f>SUM(O25:O28)</f>
        <v>0.01</v>
      </c>
      <c r="P24" s="172"/>
      <c r="Q24" s="172">
        <f>SUM(Q25:Q28)</f>
        <v>0.54</v>
      </c>
      <c r="R24" s="172"/>
      <c r="S24" s="172"/>
      <c r="T24" s="173"/>
      <c r="U24" s="174"/>
      <c r="V24" s="174">
        <f>SUM(V25:V28)</f>
        <v>7.5</v>
      </c>
      <c r="W24" s="174"/>
      <c r="X24" s="174"/>
      <c r="AG24" t="s">
        <v>166</v>
      </c>
    </row>
    <row r="25" spans="1:60" outlineLevel="1" x14ac:dyDescent="0.2">
      <c r="A25" s="185">
        <v>10</v>
      </c>
      <c r="B25" s="186" t="s">
        <v>421</v>
      </c>
      <c r="C25" s="187" t="s">
        <v>422</v>
      </c>
      <c r="D25" s="188" t="s">
        <v>280</v>
      </c>
      <c r="E25" s="189">
        <v>9</v>
      </c>
      <c r="F25" s="190"/>
      <c r="G25" s="191">
        <f>ROUND(E25*F25,2)</f>
        <v>0</v>
      </c>
      <c r="H25" s="190">
        <v>8.14</v>
      </c>
      <c r="I25" s="191">
        <f>ROUND(E25*H25,2)</f>
        <v>73.260000000000005</v>
      </c>
      <c r="J25" s="190">
        <v>39.06</v>
      </c>
      <c r="K25" s="191">
        <f>ROUND(E25*J25,2)</f>
        <v>351.54</v>
      </c>
      <c r="L25" s="191">
        <v>21</v>
      </c>
      <c r="M25" s="191">
        <f>G25*(1+L25/100)</f>
        <v>0</v>
      </c>
      <c r="N25" s="191">
        <v>3.8000000000000002E-4</v>
      </c>
      <c r="O25" s="191">
        <f>ROUND(E25*N25,2)</f>
        <v>0</v>
      </c>
      <c r="P25" s="191">
        <v>1.2999999999999999E-2</v>
      </c>
      <c r="Q25" s="191">
        <f>ROUND(E25*P25,2)</f>
        <v>0.12</v>
      </c>
      <c r="R25" s="191" t="s">
        <v>423</v>
      </c>
      <c r="S25" s="191" t="s">
        <v>170</v>
      </c>
      <c r="T25" s="202" t="s">
        <v>171</v>
      </c>
      <c r="U25" s="183">
        <v>0.107</v>
      </c>
      <c r="V25" s="183">
        <f>ROUND(E25*U25,2)</f>
        <v>0.96</v>
      </c>
      <c r="W25" s="183"/>
      <c r="X25" s="183" t="s">
        <v>184</v>
      </c>
      <c r="Y25" s="184"/>
      <c r="Z25" s="184"/>
      <c r="AA25" s="184"/>
      <c r="AB25" s="184"/>
      <c r="AC25" s="184"/>
      <c r="AD25" s="184"/>
      <c r="AE25" s="184"/>
      <c r="AF25" s="184"/>
      <c r="AG25" s="184" t="s">
        <v>185</v>
      </c>
      <c r="AH25" s="184"/>
      <c r="AI25" s="184"/>
      <c r="AJ25" s="184"/>
      <c r="AK25" s="184"/>
      <c r="AL25" s="184"/>
      <c r="AM25" s="184"/>
      <c r="AN25" s="184"/>
      <c r="AO25" s="184"/>
      <c r="AP25" s="184"/>
      <c r="AQ25" s="184"/>
      <c r="AR25" s="184"/>
      <c r="AS25" s="184"/>
      <c r="AT25" s="184"/>
      <c r="AU25" s="184"/>
      <c r="AV25" s="184"/>
      <c r="AW25" s="184"/>
      <c r="AX25" s="184"/>
      <c r="AY25" s="184"/>
      <c r="AZ25" s="184"/>
      <c r="BA25" s="184"/>
      <c r="BB25" s="184"/>
      <c r="BC25" s="184"/>
      <c r="BD25" s="184"/>
      <c r="BE25" s="184"/>
      <c r="BF25" s="184"/>
      <c r="BG25" s="184"/>
      <c r="BH25" s="184"/>
    </row>
    <row r="26" spans="1:60" ht="12.75" customHeight="1" outlineLevel="1" x14ac:dyDescent="0.2">
      <c r="A26" s="192"/>
      <c r="B26" s="193"/>
      <c r="C26" s="230" t="s">
        <v>424</v>
      </c>
      <c r="D26" s="230"/>
      <c r="E26" s="230"/>
      <c r="F26" s="230"/>
      <c r="G26" s="230"/>
      <c r="H26" s="183"/>
      <c r="I26" s="183"/>
      <c r="J26" s="183"/>
      <c r="K26" s="183"/>
      <c r="L26" s="183"/>
      <c r="M26" s="183"/>
      <c r="N26" s="183"/>
      <c r="O26" s="183"/>
      <c r="P26" s="183"/>
      <c r="Q26" s="183"/>
      <c r="R26" s="183"/>
      <c r="S26" s="183"/>
      <c r="T26" s="183"/>
      <c r="U26" s="183"/>
      <c r="V26" s="183"/>
      <c r="W26" s="183"/>
      <c r="X26" s="183"/>
      <c r="Y26" s="184"/>
      <c r="Z26" s="184"/>
      <c r="AA26" s="184"/>
      <c r="AB26" s="184"/>
      <c r="AC26" s="184"/>
      <c r="AD26" s="184"/>
      <c r="AE26" s="184"/>
      <c r="AF26" s="184"/>
      <c r="AG26" s="184" t="s">
        <v>399</v>
      </c>
      <c r="AH26" s="184"/>
      <c r="AI26" s="184"/>
      <c r="AJ26" s="184"/>
      <c r="AK26" s="184"/>
      <c r="AL26" s="184"/>
      <c r="AM26" s="184"/>
      <c r="AN26" s="184"/>
      <c r="AO26" s="184"/>
      <c r="AP26" s="184"/>
      <c r="AQ26" s="184"/>
      <c r="AR26" s="184"/>
      <c r="AS26" s="184"/>
      <c r="AT26" s="184"/>
      <c r="AU26" s="184"/>
      <c r="AV26" s="184"/>
      <c r="AW26" s="184"/>
      <c r="AX26" s="184"/>
      <c r="AY26" s="184"/>
      <c r="AZ26" s="184"/>
      <c r="BA26" s="184"/>
      <c r="BB26" s="184"/>
      <c r="BC26" s="184"/>
      <c r="BD26" s="184"/>
      <c r="BE26" s="184"/>
      <c r="BF26" s="184"/>
      <c r="BG26" s="184"/>
      <c r="BH26" s="184"/>
    </row>
    <row r="27" spans="1:60" outlineLevel="1" x14ac:dyDescent="0.2">
      <c r="A27" s="192"/>
      <c r="B27" s="193"/>
      <c r="C27" s="203" t="s">
        <v>425</v>
      </c>
      <c r="D27" s="204"/>
      <c r="E27" s="205">
        <v>9</v>
      </c>
      <c r="F27" s="183"/>
      <c r="G27" s="183"/>
      <c r="H27" s="183"/>
      <c r="I27" s="183"/>
      <c r="J27" s="183"/>
      <c r="K27" s="183"/>
      <c r="L27" s="183"/>
      <c r="M27" s="183"/>
      <c r="N27" s="183"/>
      <c r="O27" s="183"/>
      <c r="P27" s="183"/>
      <c r="Q27" s="183"/>
      <c r="R27" s="183"/>
      <c r="S27" s="183"/>
      <c r="T27" s="183"/>
      <c r="U27" s="183"/>
      <c r="V27" s="183"/>
      <c r="W27" s="183"/>
      <c r="X27" s="183"/>
      <c r="Y27" s="184"/>
      <c r="Z27" s="184"/>
      <c r="AA27" s="184"/>
      <c r="AB27" s="184"/>
      <c r="AC27" s="184"/>
      <c r="AD27" s="184"/>
      <c r="AE27" s="184"/>
      <c r="AF27" s="184"/>
      <c r="AG27" s="184" t="s">
        <v>187</v>
      </c>
      <c r="AH27" s="184">
        <v>0</v>
      </c>
      <c r="AI27" s="184"/>
      <c r="AJ27" s="184"/>
      <c r="AK27" s="184"/>
      <c r="AL27" s="184"/>
      <c r="AM27" s="184"/>
      <c r="AN27" s="184"/>
      <c r="AO27" s="184"/>
      <c r="AP27" s="184"/>
      <c r="AQ27" s="184"/>
      <c r="AR27" s="184"/>
      <c r="AS27" s="184"/>
      <c r="AT27" s="184"/>
      <c r="AU27" s="184"/>
      <c r="AV27" s="184"/>
      <c r="AW27" s="184"/>
      <c r="AX27" s="184"/>
      <c r="AY27" s="184"/>
      <c r="AZ27" s="184"/>
      <c r="BA27" s="184"/>
      <c r="BB27" s="184"/>
      <c r="BC27" s="184"/>
      <c r="BD27" s="184"/>
      <c r="BE27" s="184"/>
      <c r="BF27" s="184"/>
      <c r="BG27" s="184"/>
      <c r="BH27" s="184"/>
    </row>
    <row r="28" spans="1:60" ht="22.5" outlineLevel="1" x14ac:dyDescent="0.2">
      <c r="A28" s="175">
        <v>11</v>
      </c>
      <c r="B28" s="176" t="s">
        <v>426</v>
      </c>
      <c r="C28" s="177" t="s">
        <v>427</v>
      </c>
      <c r="D28" s="178" t="s">
        <v>280</v>
      </c>
      <c r="E28" s="179">
        <v>15.5</v>
      </c>
      <c r="F28" s="180"/>
      <c r="G28" s="181">
        <f>ROUND(E28*F28,2)</f>
        <v>0</v>
      </c>
      <c r="H28" s="180">
        <v>10.29</v>
      </c>
      <c r="I28" s="181">
        <f>ROUND(E28*H28,2)</f>
        <v>159.5</v>
      </c>
      <c r="J28" s="180">
        <v>145.21</v>
      </c>
      <c r="K28" s="181">
        <f>ROUND(E28*J28,2)</f>
        <v>2250.7600000000002</v>
      </c>
      <c r="L28" s="181">
        <v>21</v>
      </c>
      <c r="M28" s="181">
        <f>G28*(1+L28/100)</f>
        <v>0</v>
      </c>
      <c r="N28" s="181">
        <v>4.8999999999999998E-4</v>
      </c>
      <c r="O28" s="181">
        <f>ROUND(E28*N28,2)</f>
        <v>0.01</v>
      </c>
      <c r="P28" s="181">
        <v>2.7E-2</v>
      </c>
      <c r="Q28" s="181">
        <f>ROUND(E28*P28,2)</f>
        <v>0.42</v>
      </c>
      <c r="R28" s="181" t="s">
        <v>423</v>
      </c>
      <c r="S28" s="181" t="s">
        <v>170</v>
      </c>
      <c r="T28" s="182" t="s">
        <v>171</v>
      </c>
      <c r="U28" s="183">
        <v>0.42199999999999999</v>
      </c>
      <c r="V28" s="183">
        <f>ROUND(E28*U28,2)</f>
        <v>6.54</v>
      </c>
      <c r="W28" s="183"/>
      <c r="X28" s="183" t="s">
        <v>184</v>
      </c>
      <c r="Y28" s="184"/>
      <c r="Z28" s="184"/>
      <c r="AA28" s="184"/>
      <c r="AB28" s="184"/>
      <c r="AC28" s="184"/>
      <c r="AD28" s="184"/>
      <c r="AE28" s="184"/>
      <c r="AF28" s="184"/>
      <c r="AG28" s="184" t="s">
        <v>185</v>
      </c>
      <c r="AH28" s="184"/>
      <c r="AI28" s="184"/>
      <c r="AJ28" s="184"/>
      <c r="AK28" s="184"/>
      <c r="AL28" s="184"/>
      <c r="AM28" s="184"/>
      <c r="AN28" s="184"/>
      <c r="AO28" s="184"/>
      <c r="AP28" s="184"/>
      <c r="AQ28" s="184"/>
      <c r="AR28" s="184"/>
      <c r="AS28" s="184"/>
      <c r="AT28" s="184"/>
      <c r="AU28" s="184"/>
      <c r="AV28" s="184"/>
      <c r="AW28" s="184"/>
      <c r="AX28" s="184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</row>
    <row r="29" spans="1:60" x14ac:dyDescent="0.2">
      <c r="A29" s="167" t="s">
        <v>165</v>
      </c>
      <c r="B29" s="168" t="s">
        <v>87</v>
      </c>
      <c r="C29" s="169" t="s">
        <v>88</v>
      </c>
      <c r="D29" s="170"/>
      <c r="E29" s="171"/>
      <c r="F29" s="172"/>
      <c r="G29" s="172">
        <f>SUMIF(AG30:AG31,"&lt;&gt;NOR",G30:G31)</f>
        <v>0</v>
      </c>
      <c r="H29" s="172"/>
      <c r="I29" s="172">
        <f>SUM(I30:I31)</f>
        <v>0</v>
      </c>
      <c r="J29" s="172"/>
      <c r="K29" s="172">
        <f>SUM(K30:K31)</f>
        <v>123.41</v>
      </c>
      <c r="L29" s="172"/>
      <c r="M29" s="172">
        <f>SUM(M30:M31)</f>
        <v>0</v>
      </c>
      <c r="N29" s="172"/>
      <c r="O29" s="172">
        <f>SUM(O30:O31)</f>
        <v>0</v>
      </c>
      <c r="P29" s="172"/>
      <c r="Q29" s="172">
        <f>SUM(Q30:Q31)</f>
        <v>0</v>
      </c>
      <c r="R29" s="172"/>
      <c r="S29" s="172"/>
      <c r="T29" s="173"/>
      <c r="U29" s="174"/>
      <c r="V29" s="174">
        <f>SUM(V30:V31)</f>
        <v>0.13</v>
      </c>
      <c r="W29" s="174"/>
      <c r="X29" s="174"/>
      <c r="AG29" t="s">
        <v>166</v>
      </c>
    </row>
    <row r="30" spans="1:60" outlineLevel="1" x14ac:dyDescent="0.2">
      <c r="A30" s="185">
        <v>12</v>
      </c>
      <c r="B30" s="186" t="s">
        <v>428</v>
      </c>
      <c r="C30" s="187" t="s">
        <v>429</v>
      </c>
      <c r="D30" s="188" t="s">
        <v>257</v>
      </c>
      <c r="E30" s="189">
        <v>0.41622999999999999</v>
      </c>
      <c r="F30" s="190"/>
      <c r="G30" s="191">
        <f>ROUND(E30*F30,2)</f>
        <v>0</v>
      </c>
      <c r="H30" s="190">
        <v>0</v>
      </c>
      <c r="I30" s="191">
        <f>ROUND(E30*H30,2)</f>
        <v>0</v>
      </c>
      <c r="J30" s="190">
        <v>296.5</v>
      </c>
      <c r="K30" s="191">
        <f>ROUND(E30*J30,2)</f>
        <v>123.41</v>
      </c>
      <c r="L30" s="191">
        <v>21</v>
      </c>
      <c r="M30" s="191">
        <f>G30*(1+L30/100)</f>
        <v>0</v>
      </c>
      <c r="N30" s="191">
        <v>0</v>
      </c>
      <c r="O30" s="191">
        <f>ROUND(E30*N30,2)</f>
        <v>0</v>
      </c>
      <c r="P30" s="191">
        <v>0</v>
      </c>
      <c r="Q30" s="191">
        <f>ROUND(E30*P30,2)</f>
        <v>0</v>
      </c>
      <c r="R30" s="191" t="s">
        <v>402</v>
      </c>
      <c r="S30" s="191" t="s">
        <v>170</v>
      </c>
      <c r="T30" s="202" t="s">
        <v>170</v>
      </c>
      <c r="U30" s="183">
        <v>0.317</v>
      </c>
      <c r="V30" s="183">
        <f>ROUND(E30*U30,2)</f>
        <v>0.13</v>
      </c>
      <c r="W30" s="183"/>
      <c r="X30" s="183" t="s">
        <v>258</v>
      </c>
      <c r="Y30" s="184"/>
      <c r="Z30" s="184"/>
      <c r="AA30" s="184"/>
      <c r="AB30" s="184"/>
      <c r="AC30" s="184"/>
      <c r="AD30" s="184"/>
      <c r="AE30" s="184"/>
      <c r="AF30" s="184"/>
      <c r="AG30" s="184" t="s">
        <v>259</v>
      </c>
      <c r="AH30" s="184"/>
      <c r="AI30" s="184"/>
      <c r="AJ30" s="184"/>
      <c r="AK30" s="184"/>
      <c r="AL30" s="184"/>
      <c r="AM30" s="184"/>
      <c r="AN30" s="184"/>
      <c r="AO30" s="184"/>
      <c r="AP30" s="184"/>
      <c r="AQ30" s="184"/>
      <c r="AR30" s="184"/>
      <c r="AS30" s="184"/>
      <c r="AT30" s="184"/>
      <c r="AU30" s="184"/>
      <c r="AV30" s="184"/>
      <c r="AW30" s="184"/>
      <c r="AX30" s="184"/>
      <c r="AY30" s="184"/>
      <c r="AZ30" s="184"/>
      <c r="BA30" s="184"/>
      <c r="BB30" s="184"/>
      <c r="BC30" s="184"/>
      <c r="BD30" s="184"/>
      <c r="BE30" s="184"/>
      <c r="BF30" s="184"/>
      <c r="BG30" s="184"/>
      <c r="BH30" s="184"/>
    </row>
    <row r="31" spans="1:60" ht="22.5" customHeight="1" outlineLevel="1" x14ac:dyDescent="0.2">
      <c r="A31" s="192"/>
      <c r="B31" s="193"/>
      <c r="C31" s="230" t="s">
        <v>430</v>
      </c>
      <c r="D31" s="230"/>
      <c r="E31" s="230"/>
      <c r="F31" s="230"/>
      <c r="G31" s="230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4"/>
      <c r="Z31" s="184"/>
      <c r="AA31" s="184"/>
      <c r="AB31" s="184"/>
      <c r="AC31" s="184"/>
      <c r="AD31" s="184"/>
      <c r="AE31" s="184"/>
      <c r="AF31" s="184"/>
      <c r="AG31" s="184" t="s">
        <v>399</v>
      </c>
      <c r="AH31" s="184"/>
      <c r="AI31" s="184"/>
      <c r="AJ31" s="184"/>
      <c r="AK31" s="184"/>
      <c r="AL31" s="184"/>
      <c r="AM31" s="184"/>
      <c r="AN31" s="184"/>
      <c r="AO31" s="184"/>
      <c r="AP31" s="184"/>
      <c r="AQ31" s="184"/>
      <c r="AR31" s="184"/>
      <c r="AS31" s="184"/>
      <c r="AT31" s="184"/>
      <c r="AU31" s="184"/>
      <c r="AV31" s="184"/>
      <c r="AW31" s="184"/>
      <c r="AX31" s="184"/>
      <c r="AY31" s="184"/>
      <c r="AZ31" s="184"/>
      <c r="BA31" s="206" t="str">
        <f>C31</f>
        <v>přesun hmot pro budovy občanské výstavby (JKSO 801), budovy pro bydlení (JKSO 803) budovy pro výrobu a služby (JKSO 812) s nosnou svislou konstrukcí zděnou z cihel nebo tvárnic nebo kovovou</v>
      </c>
      <c r="BB31" s="184"/>
      <c r="BC31" s="184"/>
      <c r="BD31" s="184"/>
      <c r="BE31" s="184"/>
      <c r="BF31" s="184"/>
      <c r="BG31" s="184"/>
      <c r="BH31" s="184"/>
    </row>
    <row r="32" spans="1:60" x14ac:dyDescent="0.2">
      <c r="A32" s="167" t="s">
        <v>165</v>
      </c>
      <c r="B32" s="168" t="s">
        <v>130</v>
      </c>
      <c r="C32" s="169" t="s">
        <v>131</v>
      </c>
      <c r="D32" s="170"/>
      <c r="E32" s="171"/>
      <c r="F32" s="172"/>
      <c r="G32" s="172">
        <f>SUMIF(AG33:AG40,"&lt;&gt;NOR",G33:G40)</f>
        <v>0</v>
      </c>
      <c r="H32" s="172"/>
      <c r="I32" s="172">
        <f>SUM(I33:I40)</f>
        <v>0</v>
      </c>
      <c r="J32" s="172"/>
      <c r="K32" s="172">
        <f>SUM(K33:K40)</f>
        <v>1369.8100000000002</v>
      </c>
      <c r="L32" s="172"/>
      <c r="M32" s="172">
        <f>SUM(M33:M40)</f>
        <v>0</v>
      </c>
      <c r="N32" s="172"/>
      <c r="O32" s="172">
        <f>SUM(O33:O40)</f>
        <v>0</v>
      </c>
      <c r="P32" s="172"/>
      <c r="Q32" s="172">
        <f>SUM(Q33:Q40)</f>
        <v>0</v>
      </c>
      <c r="R32" s="172"/>
      <c r="S32" s="172"/>
      <c r="T32" s="173"/>
      <c r="U32" s="174"/>
      <c r="V32" s="174">
        <f>SUM(V33:V40)</f>
        <v>3.38</v>
      </c>
      <c r="W32" s="174"/>
      <c r="X32" s="174"/>
      <c r="AG32" t="s">
        <v>166</v>
      </c>
    </row>
    <row r="33" spans="1:60" ht="22.5" outlineLevel="1" x14ac:dyDescent="0.2">
      <c r="A33" s="175">
        <v>13</v>
      </c>
      <c r="B33" s="176" t="s">
        <v>382</v>
      </c>
      <c r="C33" s="177" t="s">
        <v>431</v>
      </c>
      <c r="D33" s="178" t="s">
        <v>257</v>
      </c>
      <c r="E33" s="179">
        <v>0.53549999999999998</v>
      </c>
      <c r="F33" s="180"/>
      <c r="G33" s="181">
        <f>ROUND(E33*F33,2)</f>
        <v>0</v>
      </c>
      <c r="H33" s="180">
        <v>0</v>
      </c>
      <c r="I33" s="181">
        <f>ROUND(E33*H33,2)</f>
        <v>0</v>
      </c>
      <c r="J33" s="180">
        <v>678</v>
      </c>
      <c r="K33" s="181">
        <f>ROUND(E33*J33,2)</f>
        <v>363.07</v>
      </c>
      <c r="L33" s="181">
        <v>21</v>
      </c>
      <c r="M33" s="181">
        <f>G33*(1+L33/100)</f>
        <v>0</v>
      </c>
      <c r="N33" s="181">
        <v>0</v>
      </c>
      <c r="O33" s="181">
        <f>ROUND(E33*N33,2)</f>
        <v>0</v>
      </c>
      <c r="P33" s="181">
        <v>0</v>
      </c>
      <c r="Q33" s="181">
        <f>ROUND(E33*P33,2)</f>
        <v>0</v>
      </c>
      <c r="R33" s="181" t="s">
        <v>423</v>
      </c>
      <c r="S33" s="181" t="s">
        <v>170</v>
      </c>
      <c r="T33" s="182" t="s">
        <v>170</v>
      </c>
      <c r="U33" s="183">
        <v>2.0089999999999999</v>
      </c>
      <c r="V33" s="183">
        <f>ROUND(E33*U33,2)</f>
        <v>1.08</v>
      </c>
      <c r="W33" s="183"/>
      <c r="X33" s="183" t="s">
        <v>379</v>
      </c>
      <c r="Y33" s="184"/>
      <c r="Z33" s="184"/>
      <c r="AA33" s="184"/>
      <c r="AB33" s="184"/>
      <c r="AC33" s="184"/>
      <c r="AD33" s="184"/>
      <c r="AE33" s="184"/>
      <c r="AF33" s="184"/>
      <c r="AG33" s="184" t="s">
        <v>380</v>
      </c>
      <c r="AH33" s="184"/>
      <c r="AI33" s="184"/>
      <c r="AJ33" s="184"/>
      <c r="AK33" s="184"/>
      <c r="AL33" s="184"/>
      <c r="AM33" s="184"/>
      <c r="AN33" s="184"/>
      <c r="AO33" s="184"/>
      <c r="AP33" s="184"/>
      <c r="AQ33" s="184"/>
      <c r="AR33" s="184"/>
      <c r="AS33" s="184"/>
      <c r="AT33" s="184"/>
      <c r="AU33" s="184"/>
      <c r="AV33" s="184"/>
      <c r="AW33" s="184"/>
      <c r="AX33" s="184"/>
      <c r="AY33" s="184"/>
      <c r="AZ33" s="184"/>
      <c r="BA33" s="184"/>
      <c r="BB33" s="184"/>
      <c r="BC33" s="184"/>
      <c r="BD33" s="184"/>
      <c r="BE33" s="184"/>
      <c r="BF33" s="184"/>
      <c r="BG33" s="184"/>
      <c r="BH33" s="184"/>
    </row>
    <row r="34" spans="1:60" ht="22.5" outlineLevel="1" x14ac:dyDescent="0.2">
      <c r="A34" s="185">
        <v>14</v>
      </c>
      <c r="B34" s="186" t="s">
        <v>384</v>
      </c>
      <c r="C34" s="187" t="s">
        <v>432</v>
      </c>
      <c r="D34" s="188" t="s">
        <v>257</v>
      </c>
      <c r="E34" s="189">
        <v>1.6065</v>
      </c>
      <c r="F34" s="190"/>
      <c r="G34" s="191">
        <f>ROUND(E34*F34,2)</f>
        <v>0</v>
      </c>
      <c r="H34" s="190">
        <v>0</v>
      </c>
      <c r="I34" s="191">
        <f>ROUND(E34*H34,2)</f>
        <v>0</v>
      </c>
      <c r="J34" s="190">
        <v>320.5</v>
      </c>
      <c r="K34" s="191">
        <f>ROUND(E34*J34,2)</f>
        <v>514.88</v>
      </c>
      <c r="L34" s="191">
        <v>21</v>
      </c>
      <c r="M34" s="191">
        <f>G34*(1+L34/100)</f>
        <v>0</v>
      </c>
      <c r="N34" s="191">
        <v>0</v>
      </c>
      <c r="O34" s="191">
        <f>ROUND(E34*N34,2)</f>
        <v>0</v>
      </c>
      <c r="P34" s="191">
        <v>0</v>
      </c>
      <c r="Q34" s="191">
        <f>ROUND(E34*P34,2)</f>
        <v>0</v>
      </c>
      <c r="R34" s="191" t="s">
        <v>423</v>
      </c>
      <c r="S34" s="191" t="s">
        <v>170</v>
      </c>
      <c r="T34" s="202" t="s">
        <v>171</v>
      </c>
      <c r="U34" s="183">
        <v>0.95899999999999996</v>
      </c>
      <c r="V34" s="183">
        <f>ROUND(E34*U34,2)</f>
        <v>1.54</v>
      </c>
      <c r="W34" s="183"/>
      <c r="X34" s="183" t="s">
        <v>184</v>
      </c>
      <c r="Y34" s="184"/>
      <c r="Z34" s="184"/>
      <c r="AA34" s="184"/>
      <c r="AB34" s="184"/>
      <c r="AC34" s="184"/>
      <c r="AD34" s="184"/>
      <c r="AE34" s="184"/>
      <c r="AF34" s="184"/>
      <c r="AG34" s="184" t="s">
        <v>185</v>
      </c>
      <c r="AH34" s="184"/>
      <c r="AI34" s="184"/>
      <c r="AJ34" s="184"/>
      <c r="AK34" s="184"/>
      <c r="AL34" s="184"/>
      <c r="AM34" s="184"/>
      <c r="AN34" s="184"/>
      <c r="AO34" s="184"/>
      <c r="AP34" s="184"/>
      <c r="AQ34" s="184"/>
      <c r="AR34" s="184"/>
      <c r="AS34" s="184"/>
      <c r="AT34" s="184"/>
      <c r="AU34" s="184"/>
      <c r="AV34" s="184"/>
      <c r="AW34" s="184"/>
      <c r="AX34" s="184"/>
      <c r="AY34" s="184"/>
      <c r="AZ34" s="184"/>
      <c r="BA34" s="184"/>
      <c r="BB34" s="184"/>
      <c r="BC34" s="184"/>
      <c r="BD34" s="184"/>
      <c r="BE34" s="184"/>
      <c r="BF34" s="184"/>
      <c r="BG34" s="184"/>
      <c r="BH34" s="184"/>
    </row>
    <row r="35" spans="1:60" outlineLevel="1" x14ac:dyDescent="0.2">
      <c r="A35" s="192"/>
      <c r="B35" s="193"/>
      <c r="C35" s="203" t="s">
        <v>433</v>
      </c>
      <c r="D35" s="204"/>
      <c r="E35" s="205">
        <v>1.6065</v>
      </c>
      <c r="F35" s="183"/>
      <c r="G35" s="183"/>
      <c r="H35" s="183"/>
      <c r="I35" s="183"/>
      <c r="J35" s="183"/>
      <c r="K35" s="183"/>
      <c r="L35" s="183"/>
      <c r="M35" s="183"/>
      <c r="N35" s="183"/>
      <c r="O35" s="183"/>
      <c r="P35" s="183"/>
      <c r="Q35" s="183"/>
      <c r="R35" s="183"/>
      <c r="S35" s="183"/>
      <c r="T35" s="183"/>
      <c r="U35" s="183"/>
      <c r="V35" s="183"/>
      <c r="W35" s="183"/>
      <c r="X35" s="183"/>
      <c r="Y35" s="184"/>
      <c r="Z35" s="184"/>
      <c r="AA35" s="184"/>
      <c r="AB35" s="184"/>
      <c r="AC35" s="184"/>
      <c r="AD35" s="184"/>
      <c r="AE35" s="184"/>
      <c r="AF35" s="184"/>
      <c r="AG35" s="184" t="s">
        <v>187</v>
      </c>
      <c r="AH35" s="184">
        <v>0</v>
      </c>
      <c r="AI35" s="184"/>
      <c r="AJ35" s="184"/>
      <c r="AK35" s="184"/>
      <c r="AL35" s="184"/>
      <c r="AM35" s="184"/>
      <c r="AN35" s="184"/>
      <c r="AO35" s="184"/>
      <c r="AP35" s="184"/>
      <c r="AQ35" s="184"/>
      <c r="AR35" s="184"/>
      <c r="AS35" s="184"/>
      <c r="AT35" s="184"/>
      <c r="AU35" s="184"/>
      <c r="AV35" s="184"/>
      <c r="AW35" s="184"/>
      <c r="AX35" s="184"/>
      <c r="AY35" s="184"/>
      <c r="AZ35" s="184"/>
      <c r="BA35" s="184"/>
      <c r="BB35" s="184"/>
      <c r="BC35" s="184"/>
      <c r="BD35" s="184"/>
      <c r="BE35" s="184"/>
      <c r="BF35" s="184"/>
      <c r="BG35" s="184"/>
      <c r="BH35" s="184"/>
    </row>
    <row r="36" spans="1:60" outlineLevel="1" x14ac:dyDescent="0.2">
      <c r="A36" s="175">
        <v>15</v>
      </c>
      <c r="B36" s="176" t="s">
        <v>434</v>
      </c>
      <c r="C36" s="177" t="s">
        <v>435</v>
      </c>
      <c r="D36" s="178" t="s">
        <v>257</v>
      </c>
      <c r="E36" s="179">
        <v>0.53549999999999998</v>
      </c>
      <c r="F36" s="180"/>
      <c r="G36" s="181">
        <f>ROUND(E36*F36,2)</f>
        <v>0</v>
      </c>
      <c r="H36" s="180">
        <v>0</v>
      </c>
      <c r="I36" s="181">
        <f>ROUND(E36*H36,2)</f>
        <v>0</v>
      </c>
      <c r="J36" s="180">
        <v>225</v>
      </c>
      <c r="K36" s="181">
        <f>ROUND(E36*J36,2)</f>
        <v>120.49</v>
      </c>
      <c r="L36" s="181">
        <v>21</v>
      </c>
      <c r="M36" s="181">
        <f>G36*(1+L36/100)</f>
        <v>0</v>
      </c>
      <c r="N36" s="181">
        <v>0</v>
      </c>
      <c r="O36" s="181">
        <f>ROUND(E36*N36,2)</f>
        <v>0</v>
      </c>
      <c r="P36" s="181">
        <v>0</v>
      </c>
      <c r="Q36" s="181">
        <f>ROUND(E36*P36,2)</f>
        <v>0</v>
      </c>
      <c r="R36" s="181" t="s">
        <v>423</v>
      </c>
      <c r="S36" s="181" t="s">
        <v>170</v>
      </c>
      <c r="T36" s="182" t="s">
        <v>171</v>
      </c>
      <c r="U36" s="183">
        <v>0.49</v>
      </c>
      <c r="V36" s="183">
        <f>ROUND(E36*U36,2)</f>
        <v>0.26</v>
      </c>
      <c r="W36" s="183"/>
      <c r="X36" s="183" t="s">
        <v>184</v>
      </c>
      <c r="Y36" s="184"/>
      <c r="Z36" s="184"/>
      <c r="AA36" s="184"/>
      <c r="AB36" s="184"/>
      <c r="AC36" s="184"/>
      <c r="AD36" s="184"/>
      <c r="AE36" s="184"/>
      <c r="AF36" s="184"/>
      <c r="AG36" s="184" t="s">
        <v>436</v>
      </c>
      <c r="AH36" s="184"/>
      <c r="AI36" s="184"/>
      <c r="AJ36" s="184"/>
      <c r="AK36" s="184"/>
      <c r="AL36" s="184"/>
      <c r="AM36" s="184"/>
      <c r="AN36" s="184"/>
      <c r="AO36" s="184"/>
      <c r="AP36" s="184"/>
      <c r="AQ36" s="184"/>
      <c r="AR36" s="184"/>
      <c r="AS36" s="184"/>
      <c r="AT36" s="184"/>
      <c r="AU36" s="184"/>
      <c r="AV36" s="184"/>
      <c r="AW36" s="184"/>
      <c r="AX36" s="184"/>
      <c r="AY36" s="184"/>
      <c r="AZ36" s="184"/>
      <c r="BA36" s="184"/>
      <c r="BB36" s="184"/>
      <c r="BC36" s="184"/>
      <c r="BD36" s="184"/>
      <c r="BE36" s="184"/>
      <c r="BF36" s="184"/>
      <c r="BG36" s="184"/>
      <c r="BH36" s="184"/>
    </row>
    <row r="37" spans="1:60" outlineLevel="1" x14ac:dyDescent="0.2">
      <c r="A37" s="185">
        <v>16</v>
      </c>
      <c r="B37" s="186" t="s">
        <v>437</v>
      </c>
      <c r="C37" s="187" t="s">
        <v>438</v>
      </c>
      <c r="D37" s="188" t="s">
        <v>257</v>
      </c>
      <c r="E37" s="189">
        <v>2.6775000000000002</v>
      </c>
      <c r="F37" s="190"/>
      <c r="G37" s="191">
        <f>ROUND(E37*F37,2)</f>
        <v>0</v>
      </c>
      <c r="H37" s="190">
        <v>0</v>
      </c>
      <c r="I37" s="191">
        <f>ROUND(E37*H37,2)</f>
        <v>0</v>
      </c>
      <c r="J37" s="190">
        <v>15.7</v>
      </c>
      <c r="K37" s="191">
        <f>ROUND(E37*J37,2)</f>
        <v>42.04</v>
      </c>
      <c r="L37" s="191">
        <v>21</v>
      </c>
      <c r="M37" s="191">
        <f>G37*(1+L37/100)</f>
        <v>0</v>
      </c>
      <c r="N37" s="191">
        <v>0</v>
      </c>
      <c r="O37" s="191">
        <f>ROUND(E37*N37,2)</f>
        <v>0</v>
      </c>
      <c r="P37" s="191">
        <v>0</v>
      </c>
      <c r="Q37" s="191">
        <f>ROUND(E37*P37,2)</f>
        <v>0</v>
      </c>
      <c r="R37" s="191" t="s">
        <v>423</v>
      </c>
      <c r="S37" s="191" t="s">
        <v>170</v>
      </c>
      <c r="T37" s="202" t="s">
        <v>171</v>
      </c>
      <c r="U37" s="183">
        <v>0</v>
      </c>
      <c r="V37" s="183">
        <f>ROUND(E37*U37,2)</f>
        <v>0</v>
      </c>
      <c r="W37" s="183"/>
      <c r="X37" s="183" t="s">
        <v>184</v>
      </c>
      <c r="Y37" s="184"/>
      <c r="Z37" s="184"/>
      <c r="AA37" s="184"/>
      <c r="AB37" s="184"/>
      <c r="AC37" s="184"/>
      <c r="AD37" s="184"/>
      <c r="AE37" s="184"/>
      <c r="AF37" s="184"/>
      <c r="AG37" s="184" t="s">
        <v>185</v>
      </c>
      <c r="AH37" s="184"/>
      <c r="AI37" s="184"/>
      <c r="AJ37" s="184"/>
      <c r="AK37" s="184"/>
      <c r="AL37" s="184"/>
      <c r="AM37" s="184"/>
      <c r="AN37" s="184"/>
      <c r="AO37" s="184"/>
      <c r="AP37" s="184"/>
      <c r="AQ37" s="184"/>
      <c r="AR37" s="184"/>
      <c r="AS37" s="184"/>
      <c r="AT37" s="184"/>
      <c r="AU37" s="184"/>
      <c r="AV37" s="184"/>
      <c r="AW37" s="184"/>
      <c r="AX37" s="184"/>
      <c r="AY37" s="184"/>
      <c r="AZ37" s="184"/>
      <c r="BA37" s="184"/>
      <c r="BB37" s="184"/>
      <c r="BC37" s="184"/>
      <c r="BD37" s="184"/>
      <c r="BE37" s="184"/>
      <c r="BF37" s="184"/>
      <c r="BG37" s="184"/>
      <c r="BH37" s="184"/>
    </row>
    <row r="38" spans="1:60" outlineLevel="1" x14ac:dyDescent="0.2">
      <c r="A38" s="192"/>
      <c r="B38" s="193"/>
      <c r="C38" s="203" t="s">
        <v>439</v>
      </c>
      <c r="D38" s="204"/>
      <c r="E38" s="205">
        <v>2.6775000000000002</v>
      </c>
      <c r="F38" s="183"/>
      <c r="G38" s="183"/>
      <c r="H38" s="183"/>
      <c r="I38" s="183"/>
      <c r="J38" s="183"/>
      <c r="K38" s="183"/>
      <c r="L38" s="183"/>
      <c r="M38" s="183"/>
      <c r="N38" s="183"/>
      <c r="O38" s="183"/>
      <c r="P38" s="183"/>
      <c r="Q38" s="183"/>
      <c r="R38" s="183"/>
      <c r="S38" s="183"/>
      <c r="T38" s="183"/>
      <c r="U38" s="183"/>
      <c r="V38" s="183"/>
      <c r="W38" s="183"/>
      <c r="X38" s="183"/>
      <c r="Y38" s="184"/>
      <c r="Z38" s="184"/>
      <c r="AA38" s="184"/>
      <c r="AB38" s="184"/>
      <c r="AC38" s="184"/>
      <c r="AD38" s="184"/>
      <c r="AE38" s="184"/>
      <c r="AF38" s="184"/>
      <c r="AG38" s="184" t="s">
        <v>187</v>
      </c>
      <c r="AH38" s="184">
        <v>0</v>
      </c>
      <c r="AI38" s="184"/>
      <c r="AJ38" s="184"/>
      <c r="AK38" s="184"/>
      <c r="AL38" s="184"/>
      <c r="AM38" s="184"/>
      <c r="AN38" s="184"/>
      <c r="AO38" s="184"/>
      <c r="AP38" s="184"/>
      <c r="AQ38" s="184"/>
      <c r="AR38" s="184"/>
      <c r="AS38" s="184"/>
      <c r="AT38" s="184"/>
      <c r="AU38" s="184"/>
      <c r="AV38" s="184"/>
      <c r="AW38" s="184"/>
      <c r="AX38" s="184"/>
      <c r="AY38" s="184"/>
      <c r="AZ38" s="184"/>
      <c r="BA38" s="184"/>
      <c r="BB38" s="184"/>
      <c r="BC38" s="184"/>
      <c r="BD38" s="184"/>
      <c r="BE38" s="184"/>
      <c r="BF38" s="184"/>
      <c r="BG38" s="184"/>
      <c r="BH38" s="184"/>
    </row>
    <row r="39" spans="1:60" outlineLevel="1" x14ac:dyDescent="0.2">
      <c r="A39" s="175">
        <v>17</v>
      </c>
      <c r="B39" s="176" t="s">
        <v>386</v>
      </c>
      <c r="C39" s="177" t="s">
        <v>440</v>
      </c>
      <c r="D39" s="178" t="s">
        <v>257</v>
      </c>
      <c r="E39" s="179">
        <v>0.53549999999999998</v>
      </c>
      <c r="F39" s="180"/>
      <c r="G39" s="181">
        <f>ROUND(E39*F39,2)</f>
        <v>0</v>
      </c>
      <c r="H39" s="180">
        <v>0</v>
      </c>
      <c r="I39" s="181">
        <f>ROUND(E39*H39,2)</f>
        <v>0</v>
      </c>
      <c r="J39" s="180">
        <v>315</v>
      </c>
      <c r="K39" s="181">
        <f>ROUND(E39*J39,2)</f>
        <v>168.68</v>
      </c>
      <c r="L39" s="181">
        <v>21</v>
      </c>
      <c r="M39" s="181">
        <f>G39*(1+L39/100)</f>
        <v>0</v>
      </c>
      <c r="N39" s="181">
        <v>0</v>
      </c>
      <c r="O39" s="181">
        <f>ROUND(E39*N39,2)</f>
        <v>0</v>
      </c>
      <c r="P39" s="181">
        <v>0</v>
      </c>
      <c r="Q39" s="181">
        <f>ROUND(E39*P39,2)</f>
        <v>0</v>
      </c>
      <c r="R39" s="181" t="s">
        <v>423</v>
      </c>
      <c r="S39" s="181" t="s">
        <v>170</v>
      </c>
      <c r="T39" s="182" t="s">
        <v>171</v>
      </c>
      <c r="U39" s="183">
        <v>0.94199999999999995</v>
      </c>
      <c r="V39" s="183">
        <f>ROUND(E39*U39,2)</f>
        <v>0.5</v>
      </c>
      <c r="W39" s="183"/>
      <c r="X39" s="183" t="s">
        <v>184</v>
      </c>
      <c r="Y39" s="184"/>
      <c r="Z39" s="184"/>
      <c r="AA39" s="184"/>
      <c r="AB39" s="184"/>
      <c r="AC39" s="184"/>
      <c r="AD39" s="184"/>
      <c r="AE39" s="184"/>
      <c r="AF39" s="184"/>
      <c r="AG39" s="184" t="s">
        <v>436</v>
      </c>
      <c r="AH39" s="184"/>
      <c r="AI39" s="184"/>
      <c r="AJ39" s="184"/>
      <c r="AK39" s="184"/>
      <c r="AL39" s="184"/>
      <c r="AM39" s="184"/>
      <c r="AN39" s="184"/>
      <c r="AO39" s="184"/>
      <c r="AP39" s="184"/>
      <c r="AQ39" s="184"/>
      <c r="AR39" s="184"/>
      <c r="AS39" s="184"/>
      <c r="AT39" s="184"/>
      <c r="AU39" s="184"/>
      <c r="AV39" s="184"/>
      <c r="AW39" s="184"/>
      <c r="AX39" s="184"/>
      <c r="AY39" s="184"/>
      <c r="AZ39" s="184"/>
      <c r="BA39" s="184"/>
      <c r="BB39" s="184"/>
      <c r="BC39" s="184"/>
      <c r="BD39" s="184"/>
      <c r="BE39" s="184"/>
      <c r="BF39" s="184"/>
      <c r="BG39" s="184"/>
      <c r="BH39" s="184"/>
    </row>
    <row r="40" spans="1:60" outlineLevel="1" x14ac:dyDescent="0.2">
      <c r="A40" s="185">
        <v>18</v>
      </c>
      <c r="B40" s="186" t="s">
        <v>441</v>
      </c>
      <c r="C40" s="187" t="s">
        <v>442</v>
      </c>
      <c r="D40" s="188" t="s">
        <v>257</v>
      </c>
      <c r="E40" s="189">
        <v>0.53549999999999998</v>
      </c>
      <c r="F40" s="190"/>
      <c r="G40" s="191">
        <f>ROUND(E40*F40,2)</f>
        <v>0</v>
      </c>
      <c r="H40" s="190">
        <v>0</v>
      </c>
      <c r="I40" s="191">
        <f>ROUND(E40*H40,2)</f>
        <v>0</v>
      </c>
      <c r="J40" s="190">
        <v>300</v>
      </c>
      <c r="K40" s="191">
        <f>ROUND(E40*J40,2)</f>
        <v>160.65</v>
      </c>
      <c r="L40" s="191">
        <v>21</v>
      </c>
      <c r="M40" s="191">
        <f>G40*(1+L40/100)</f>
        <v>0</v>
      </c>
      <c r="N40" s="191">
        <v>0</v>
      </c>
      <c r="O40" s="191">
        <f>ROUND(E40*N40,2)</f>
        <v>0</v>
      </c>
      <c r="P40" s="191">
        <v>0</v>
      </c>
      <c r="Q40" s="191">
        <f>ROUND(E40*P40,2)</f>
        <v>0</v>
      </c>
      <c r="R40" s="191" t="s">
        <v>423</v>
      </c>
      <c r="S40" s="191" t="s">
        <v>443</v>
      </c>
      <c r="T40" s="202" t="s">
        <v>171</v>
      </c>
      <c r="U40" s="183">
        <v>0</v>
      </c>
      <c r="V40" s="183">
        <f>ROUND(E40*U40,2)</f>
        <v>0</v>
      </c>
      <c r="W40" s="183"/>
      <c r="X40" s="183" t="s">
        <v>184</v>
      </c>
      <c r="Y40" s="184"/>
      <c r="Z40" s="184"/>
      <c r="AA40" s="184"/>
      <c r="AB40" s="184"/>
      <c r="AC40" s="184"/>
      <c r="AD40" s="184"/>
      <c r="AE40" s="184"/>
      <c r="AF40" s="184"/>
      <c r="AG40" s="184" t="s">
        <v>436</v>
      </c>
      <c r="AH40" s="184"/>
      <c r="AI40" s="184"/>
      <c r="AJ40" s="184"/>
      <c r="AK40" s="184"/>
      <c r="AL40" s="184"/>
      <c r="AM40" s="184"/>
      <c r="AN40" s="184"/>
      <c r="AO40" s="184"/>
      <c r="AP40" s="184"/>
      <c r="AQ40" s="184"/>
      <c r="AR40" s="184"/>
      <c r="AS40" s="184"/>
      <c r="AT40" s="184"/>
      <c r="AU40" s="184"/>
      <c r="AV40" s="184"/>
      <c r="AW40" s="184"/>
      <c r="AX40" s="184"/>
      <c r="AY40" s="184"/>
      <c r="AZ40" s="184"/>
      <c r="BA40" s="184"/>
      <c r="BB40" s="184"/>
      <c r="BC40" s="184"/>
      <c r="BD40" s="184"/>
      <c r="BE40" s="184"/>
      <c r="BF40" s="184"/>
      <c r="BG40" s="184"/>
      <c r="BH40" s="184"/>
    </row>
    <row r="41" spans="1:60" x14ac:dyDescent="0.2">
      <c r="A41" s="149"/>
      <c r="B41" s="153"/>
      <c r="C41" s="194"/>
      <c r="D41" s="155"/>
      <c r="E41" s="149"/>
      <c r="F41" s="149"/>
      <c r="G41" s="149"/>
      <c r="H41" s="149"/>
      <c r="I41" s="149"/>
      <c r="J41" s="149"/>
      <c r="K41" s="149"/>
      <c r="L41" s="149"/>
      <c r="M41" s="149"/>
      <c r="N41" s="149"/>
      <c r="O41" s="149"/>
      <c r="P41" s="149"/>
      <c r="Q41" s="149"/>
      <c r="R41" s="149"/>
      <c r="S41" s="149"/>
      <c r="T41" s="149"/>
      <c r="U41" s="149"/>
      <c r="V41" s="149"/>
      <c r="W41" s="149"/>
      <c r="X41" s="149"/>
      <c r="AE41">
        <v>15</v>
      </c>
      <c r="AF41">
        <v>21</v>
      </c>
      <c r="AG41" t="s">
        <v>152</v>
      </c>
    </row>
    <row r="42" spans="1:60" x14ac:dyDescent="0.2">
      <c r="A42" s="195"/>
      <c r="B42" s="196" t="s">
        <v>27</v>
      </c>
      <c r="C42" s="197"/>
      <c r="D42" s="198"/>
      <c r="E42" s="199"/>
      <c r="F42" s="199"/>
      <c r="G42" s="200">
        <f>G8+G14+G24+G29+G32</f>
        <v>0</v>
      </c>
      <c r="H42" s="149"/>
      <c r="I42" s="149"/>
      <c r="J42" s="149"/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/>
      <c r="W42" s="149"/>
      <c r="X42" s="149"/>
      <c r="AE42">
        <f>SUMIF(L7:L40,AE41,G7:G40)</f>
        <v>0</v>
      </c>
      <c r="AF42">
        <f>SUMIF(L7:L40,AF41,G7:G40)</f>
        <v>0</v>
      </c>
      <c r="AG42" t="s">
        <v>178</v>
      </c>
    </row>
    <row r="43" spans="1:60" x14ac:dyDescent="0.2">
      <c r="C43" s="201"/>
      <c r="D43" s="97"/>
      <c r="AG43" t="s">
        <v>179</v>
      </c>
    </row>
    <row r="44" spans="1:60" x14ac:dyDescent="0.2">
      <c r="D44" s="97"/>
    </row>
    <row r="45" spans="1:60" x14ac:dyDescent="0.2">
      <c r="D45" s="97"/>
    </row>
    <row r="46" spans="1:60" x14ac:dyDescent="0.2">
      <c r="D46" s="97"/>
    </row>
    <row r="47" spans="1:60" x14ac:dyDescent="0.2">
      <c r="D47" s="97"/>
    </row>
    <row r="48" spans="1:60" x14ac:dyDescent="0.2">
      <c r="D48" s="97"/>
    </row>
    <row r="49" spans="4:4" x14ac:dyDescent="0.2">
      <c r="D49" s="97"/>
    </row>
    <row r="50" spans="4:4" x14ac:dyDescent="0.2">
      <c r="D50" s="97"/>
    </row>
    <row r="51" spans="4:4" x14ac:dyDescent="0.2">
      <c r="D51" s="97"/>
    </row>
    <row r="52" spans="4:4" x14ac:dyDescent="0.2">
      <c r="D52" s="97"/>
    </row>
    <row r="53" spans="4:4" x14ac:dyDescent="0.2">
      <c r="D53" s="97"/>
    </row>
    <row r="54" spans="4:4" x14ac:dyDescent="0.2">
      <c r="D54" s="97"/>
    </row>
    <row r="55" spans="4:4" x14ac:dyDescent="0.2">
      <c r="D55" s="97"/>
    </row>
    <row r="56" spans="4:4" x14ac:dyDescent="0.2">
      <c r="D56" s="97"/>
    </row>
    <row r="57" spans="4:4" x14ac:dyDescent="0.2">
      <c r="D57" s="97"/>
    </row>
    <row r="58" spans="4:4" x14ac:dyDescent="0.2">
      <c r="D58" s="97"/>
    </row>
    <row r="59" spans="4:4" x14ac:dyDescent="0.2">
      <c r="D59" s="97"/>
    </row>
    <row r="60" spans="4:4" x14ac:dyDescent="0.2">
      <c r="D60" s="97"/>
    </row>
    <row r="61" spans="4:4" x14ac:dyDescent="0.2">
      <c r="D61" s="97"/>
    </row>
    <row r="62" spans="4:4" x14ac:dyDescent="0.2">
      <c r="D62" s="97"/>
    </row>
    <row r="63" spans="4:4" x14ac:dyDescent="0.2">
      <c r="D63" s="97"/>
    </row>
    <row r="64" spans="4:4" x14ac:dyDescent="0.2">
      <c r="D64" s="97"/>
    </row>
    <row r="65" spans="4:4" x14ac:dyDescent="0.2">
      <c r="D65" s="97"/>
    </row>
    <row r="66" spans="4:4" x14ac:dyDescent="0.2">
      <c r="D66" s="97"/>
    </row>
    <row r="67" spans="4:4" x14ac:dyDescent="0.2">
      <c r="D67" s="97"/>
    </row>
    <row r="68" spans="4:4" x14ac:dyDescent="0.2">
      <c r="D68" s="97"/>
    </row>
    <row r="69" spans="4:4" x14ac:dyDescent="0.2">
      <c r="D69" s="97"/>
    </row>
    <row r="70" spans="4:4" x14ac:dyDescent="0.2">
      <c r="D70" s="97"/>
    </row>
    <row r="71" spans="4:4" x14ac:dyDescent="0.2">
      <c r="D71" s="97"/>
    </row>
    <row r="72" spans="4:4" x14ac:dyDescent="0.2">
      <c r="D72" s="97"/>
    </row>
    <row r="73" spans="4:4" x14ac:dyDescent="0.2">
      <c r="D73" s="97"/>
    </row>
    <row r="74" spans="4:4" x14ac:dyDescent="0.2">
      <c r="D74" s="97"/>
    </row>
    <row r="75" spans="4:4" x14ac:dyDescent="0.2">
      <c r="D75" s="97"/>
    </row>
    <row r="76" spans="4:4" x14ac:dyDescent="0.2">
      <c r="D76" s="97"/>
    </row>
    <row r="77" spans="4:4" x14ac:dyDescent="0.2">
      <c r="D77" s="97"/>
    </row>
    <row r="78" spans="4:4" x14ac:dyDescent="0.2">
      <c r="D78" s="97"/>
    </row>
    <row r="79" spans="4:4" x14ac:dyDescent="0.2">
      <c r="D79" s="97"/>
    </row>
    <row r="80" spans="4:4" x14ac:dyDescent="0.2">
      <c r="D80" s="97"/>
    </row>
    <row r="81" spans="4:4" x14ac:dyDescent="0.2">
      <c r="D81" s="97"/>
    </row>
    <row r="82" spans="4:4" x14ac:dyDescent="0.2">
      <c r="D82" s="97"/>
    </row>
    <row r="83" spans="4:4" x14ac:dyDescent="0.2">
      <c r="D83" s="97"/>
    </row>
    <row r="84" spans="4:4" x14ac:dyDescent="0.2">
      <c r="D84" s="97"/>
    </row>
    <row r="85" spans="4:4" x14ac:dyDescent="0.2">
      <c r="D85" s="97"/>
    </row>
    <row r="86" spans="4:4" x14ac:dyDescent="0.2">
      <c r="D86" s="97"/>
    </row>
    <row r="87" spans="4:4" x14ac:dyDescent="0.2">
      <c r="D87" s="97"/>
    </row>
    <row r="88" spans="4:4" x14ac:dyDescent="0.2">
      <c r="D88" s="97"/>
    </row>
    <row r="89" spans="4:4" x14ac:dyDescent="0.2">
      <c r="D89" s="97"/>
    </row>
    <row r="90" spans="4:4" x14ac:dyDescent="0.2">
      <c r="D90" s="97"/>
    </row>
    <row r="91" spans="4:4" x14ac:dyDescent="0.2">
      <c r="D91" s="97"/>
    </row>
    <row r="92" spans="4:4" x14ac:dyDescent="0.2">
      <c r="D92" s="97"/>
    </row>
    <row r="93" spans="4:4" x14ac:dyDescent="0.2">
      <c r="D93" s="97"/>
    </row>
    <row r="94" spans="4:4" x14ac:dyDescent="0.2">
      <c r="D94" s="97"/>
    </row>
    <row r="95" spans="4:4" x14ac:dyDescent="0.2">
      <c r="D95" s="97"/>
    </row>
    <row r="96" spans="4:4" x14ac:dyDescent="0.2">
      <c r="D96" s="97"/>
    </row>
    <row r="97" spans="4:4" x14ac:dyDescent="0.2">
      <c r="D97" s="97"/>
    </row>
    <row r="98" spans="4:4" x14ac:dyDescent="0.2">
      <c r="D98" s="97"/>
    </row>
    <row r="99" spans="4:4" x14ac:dyDescent="0.2">
      <c r="D99" s="97"/>
    </row>
    <row r="100" spans="4:4" x14ac:dyDescent="0.2">
      <c r="D100" s="97"/>
    </row>
    <row r="101" spans="4:4" x14ac:dyDescent="0.2">
      <c r="D101" s="97"/>
    </row>
    <row r="102" spans="4:4" x14ac:dyDescent="0.2">
      <c r="D102" s="97"/>
    </row>
    <row r="103" spans="4:4" x14ac:dyDescent="0.2">
      <c r="D103" s="97"/>
    </row>
    <row r="104" spans="4:4" x14ac:dyDescent="0.2">
      <c r="D104" s="97"/>
    </row>
    <row r="105" spans="4:4" x14ac:dyDescent="0.2">
      <c r="D105" s="97"/>
    </row>
    <row r="106" spans="4:4" x14ac:dyDescent="0.2">
      <c r="D106" s="97"/>
    </row>
    <row r="107" spans="4:4" x14ac:dyDescent="0.2">
      <c r="D107" s="97"/>
    </row>
    <row r="108" spans="4:4" x14ac:dyDescent="0.2">
      <c r="D108" s="97"/>
    </row>
    <row r="109" spans="4:4" x14ac:dyDescent="0.2">
      <c r="D109" s="97"/>
    </row>
    <row r="110" spans="4:4" x14ac:dyDescent="0.2">
      <c r="D110" s="97"/>
    </row>
    <row r="111" spans="4:4" x14ac:dyDescent="0.2">
      <c r="D111" s="97"/>
    </row>
    <row r="112" spans="4:4" x14ac:dyDescent="0.2">
      <c r="D112" s="97"/>
    </row>
    <row r="113" spans="4:4" x14ac:dyDescent="0.2">
      <c r="D113" s="97"/>
    </row>
    <row r="114" spans="4:4" x14ac:dyDescent="0.2">
      <c r="D114" s="97"/>
    </row>
    <row r="115" spans="4:4" x14ac:dyDescent="0.2">
      <c r="D115" s="97"/>
    </row>
    <row r="116" spans="4:4" x14ac:dyDescent="0.2">
      <c r="D116" s="97"/>
    </row>
    <row r="117" spans="4:4" x14ac:dyDescent="0.2">
      <c r="D117" s="97"/>
    </row>
    <row r="118" spans="4:4" x14ac:dyDescent="0.2">
      <c r="D118" s="97"/>
    </row>
    <row r="119" spans="4:4" x14ac:dyDescent="0.2">
      <c r="D119" s="97"/>
    </row>
    <row r="120" spans="4:4" x14ac:dyDescent="0.2">
      <c r="D120" s="97"/>
    </row>
    <row r="121" spans="4:4" x14ac:dyDescent="0.2">
      <c r="D121" s="97"/>
    </row>
    <row r="122" spans="4:4" x14ac:dyDescent="0.2">
      <c r="D122" s="97"/>
    </row>
    <row r="123" spans="4:4" x14ac:dyDescent="0.2">
      <c r="D123" s="97"/>
    </row>
    <row r="124" spans="4:4" x14ac:dyDescent="0.2">
      <c r="D124" s="97"/>
    </row>
    <row r="125" spans="4:4" x14ac:dyDescent="0.2">
      <c r="D125" s="97"/>
    </row>
    <row r="126" spans="4:4" x14ac:dyDescent="0.2">
      <c r="D126" s="97"/>
    </row>
    <row r="127" spans="4:4" x14ac:dyDescent="0.2">
      <c r="D127" s="97"/>
    </row>
    <row r="128" spans="4:4" x14ac:dyDescent="0.2">
      <c r="D128" s="97"/>
    </row>
    <row r="129" spans="4:4" x14ac:dyDescent="0.2">
      <c r="D129" s="97"/>
    </row>
    <row r="130" spans="4:4" x14ac:dyDescent="0.2">
      <c r="D130" s="97"/>
    </row>
    <row r="131" spans="4:4" x14ac:dyDescent="0.2">
      <c r="D131" s="97"/>
    </row>
    <row r="132" spans="4:4" x14ac:dyDescent="0.2">
      <c r="D132" s="97"/>
    </row>
    <row r="133" spans="4:4" x14ac:dyDescent="0.2">
      <c r="D133" s="97"/>
    </row>
    <row r="134" spans="4:4" x14ac:dyDescent="0.2">
      <c r="D134" s="97"/>
    </row>
    <row r="135" spans="4:4" x14ac:dyDescent="0.2">
      <c r="D135" s="97"/>
    </row>
    <row r="136" spans="4:4" x14ac:dyDescent="0.2">
      <c r="D136" s="97"/>
    </row>
    <row r="137" spans="4:4" x14ac:dyDescent="0.2">
      <c r="D137" s="97"/>
    </row>
    <row r="138" spans="4:4" x14ac:dyDescent="0.2">
      <c r="D138" s="97"/>
    </row>
    <row r="139" spans="4:4" x14ac:dyDescent="0.2">
      <c r="D139" s="97"/>
    </row>
    <row r="140" spans="4:4" x14ac:dyDescent="0.2">
      <c r="D140" s="97"/>
    </row>
    <row r="141" spans="4:4" x14ac:dyDescent="0.2">
      <c r="D141" s="97"/>
    </row>
    <row r="142" spans="4:4" x14ac:dyDescent="0.2">
      <c r="D142" s="97"/>
    </row>
    <row r="143" spans="4:4" x14ac:dyDescent="0.2">
      <c r="D143" s="97"/>
    </row>
    <row r="144" spans="4:4" x14ac:dyDescent="0.2">
      <c r="D144" s="97"/>
    </row>
    <row r="145" spans="4:4" x14ac:dyDescent="0.2">
      <c r="D145" s="97"/>
    </row>
    <row r="146" spans="4:4" x14ac:dyDescent="0.2">
      <c r="D146" s="97"/>
    </row>
    <row r="147" spans="4:4" x14ac:dyDescent="0.2">
      <c r="D147" s="97"/>
    </row>
    <row r="148" spans="4:4" x14ac:dyDescent="0.2">
      <c r="D148" s="97"/>
    </row>
    <row r="149" spans="4:4" x14ac:dyDescent="0.2">
      <c r="D149" s="97"/>
    </row>
    <row r="150" spans="4:4" x14ac:dyDescent="0.2">
      <c r="D150" s="97"/>
    </row>
    <row r="151" spans="4:4" x14ac:dyDescent="0.2">
      <c r="D151" s="97"/>
    </row>
    <row r="152" spans="4:4" x14ac:dyDescent="0.2">
      <c r="D152" s="97"/>
    </row>
    <row r="153" spans="4:4" x14ac:dyDescent="0.2">
      <c r="D153" s="97"/>
    </row>
    <row r="154" spans="4:4" x14ac:dyDescent="0.2">
      <c r="D154" s="97"/>
    </row>
    <row r="155" spans="4:4" x14ac:dyDescent="0.2">
      <c r="D155" s="97"/>
    </row>
    <row r="156" spans="4:4" x14ac:dyDescent="0.2">
      <c r="D156" s="97"/>
    </row>
    <row r="157" spans="4:4" x14ac:dyDescent="0.2">
      <c r="D157" s="97"/>
    </row>
    <row r="158" spans="4:4" x14ac:dyDescent="0.2">
      <c r="D158" s="97"/>
    </row>
    <row r="159" spans="4:4" x14ac:dyDescent="0.2">
      <c r="D159" s="97"/>
    </row>
    <row r="160" spans="4:4" x14ac:dyDescent="0.2">
      <c r="D160" s="97"/>
    </row>
    <row r="161" spans="4:4" x14ac:dyDescent="0.2">
      <c r="D161" s="97"/>
    </row>
    <row r="162" spans="4:4" x14ac:dyDescent="0.2">
      <c r="D162" s="97"/>
    </row>
    <row r="163" spans="4:4" x14ac:dyDescent="0.2">
      <c r="D163" s="97"/>
    </row>
    <row r="164" spans="4:4" x14ac:dyDescent="0.2">
      <c r="D164" s="97"/>
    </row>
    <row r="165" spans="4:4" x14ac:dyDescent="0.2">
      <c r="D165" s="97"/>
    </row>
    <row r="166" spans="4:4" x14ac:dyDescent="0.2">
      <c r="D166" s="97"/>
    </row>
    <row r="167" spans="4:4" x14ac:dyDescent="0.2">
      <c r="D167" s="97"/>
    </row>
    <row r="168" spans="4:4" x14ac:dyDescent="0.2">
      <c r="D168" s="97"/>
    </row>
    <row r="169" spans="4:4" x14ac:dyDescent="0.2">
      <c r="D169" s="97"/>
    </row>
    <row r="170" spans="4:4" x14ac:dyDescent="0.2">
      <c r="D170" s="97"/>
    </row>
    <row r="171" spans="4:4" x14ac:dyDescent="0.2">
      <c r="D171" s="97"/>
    </row>
    <row r="172" spans="4:4" x14ac:dyDescent="0.2">
      <c r="D172" s="97"/>
    </row>
    <row r="173" spans="4:4" x14ac:dyDescent="0.2">
      <c r="D173" s="97"/>
    </row>
    <row r="174" spans="4:4" x14ac:dyDescent="0.2">
      <c r="D174" s="97"/>
    </row>
    <row r="175" spans="4:4" x14ac:dyDescent="0.2">
      <c r="D175" s="97"/>
    </row>
    <row r="176" spans="4:4" x14ac:dyDescent="0.2">
      <c r="D176" s="97"/>
    </row>
    <row r="177" spans="4:4" x14ac:dyDescent="0.2">
      <c r="D177" s="97"/>
    </row>
    <row r="178" spans="4:4" x14ac:dyDescent="0.2">
      <c r="D178" s="97"/>
    </row>
    <row r="179" spans="4:4" x14ac:dyDescent="0.2">
      <c r="D179" s="97"/>
    </row>
    <row r="180" spans="4:4" x14ac:dyDescent="0.2">
      <c r="D180" s="97"/>
    </row>
    <row r="181" spans="4:4" x14ac:dyDescent="0.2">
      <c r="D181" s="97"/>
    </row>
    <row r="182" spans="4:4" x14ac:dyDescent="0.2">
      <c r="D182" s="97"/>
    </row>
    <row r="183" spans="4:4" x14ac:dyDescent="0.2">
      <c r="D183" s="97"/>
    </row>
    <row r="184" spans="4:4" x14ac:dyDescent="0.2">
      <c r="D184" s="97"/>
    </row>
    <row r="185" spans="4:4" x14ac:dyDescent="0.2">
      <c r="D185" s="97"/>
    </row>
    <row r="186" spans="4:4" x14ac:dyDescent="0.2">
      <c r="D186" s="97"/>
    </row>
    <row r="187" spans="4:4" x14ac:dyDescent="0.2">
      <c r="D187" s="97"/>
    </row>
    <row r="188" spans="4:4" x14ac:dyDescent="0.2">
      <c r="D188" s="97"/>
    </row>
    <row r="189" spans="4:4" x14ac:dyDescent="0.2">
      <c r="D189" s="97"/>
    </row>
    <row r="190" spans="4:4" x14ac:dyDescent="0.2">
      <c r="D190" s="97"/>
    </row>
    <row r="191" spans="4:4" x14ac:dyDescent="0.2">
      <c r="D191" s="97"/>
    </row>
    <row r="192" spans="4:4" x14ac:dyDescent="0.2">
      <c r="D192" s="97"/>
    </row>
    <row r="193" spans="4:4" x14ac:dyDescent="0.2">
      <c r="D193" s="97"/>
    </row>
    <row r="194" spans="4:4" x14ac:dyDescent="0.2">
      <c r="D194" s="97"/>
    </row>
    <row r="195" spans="4:4" x14ac:dyDescent="0.2">
      <c r="D195" s="97"/>
    </row>
    <row r="196" spans="4:4" x14ac:dyDescent="0.2">
      <c r="D196" s="97"/>
    </row>
    <row r="197" spans="4:4" x14ac:dyDescent="0.2">
      <c r="D197" s="97"/>
    </row>
    <row r="198" spans="4:4" x14ac:dyDescent="0.2">
      <c r="D198" s="97"/>
    </row>
    <row r="199" spans="4:4" x14ac:dyDescent="0.2">
      <c r="D199" s="97"/>
    </row>
    <row r="200" spans="4:4" x14ac:dyDescent="0.2">
      <c r="D200" s="97"/>
    </row>
    <row r="201" spans="4:4" x14ac:dyDescent="0.2">
      <c r="D201" s="97"/>
    </row>
    <row r="202" spans="4:4" x14ac:dyDescent="0.2">
      <c r="D202" s="97"/>
    </row>
    <row r="203" spans="4:4" x14ac:dyDescent="0.2">
      <c r="D203" s="97"/>
    </row>
    <row r="204" spans="4:4" x14ac:dyDescent="0.2">
      <c r="D204" s="97"/>
    </row>
    <row r="205" spans="4:4" x14ac:dyDescent="0.2">
      <c r="D205" s="97"/>
    </row>
    <row r="206" spans="4:4" x14ac:dyDescent="0.2">
      <c r="D206" s="97"/>
    </row>
    <row r="207" spans="4:4" x14ac:dyDescent="0.2">
      <c r="D207" s="97"/>
    </row>
    <row r="208" spans="4:4" x14ac:dyDescent="0.2">
      <c r="D208" s="97"/>
    </row>
    <row r="209" spans="4:4" x14ac:dyDescent="0.2">
      <c r="D209" s="97"/>
    </row>
    <row r="210" spans="4:4" x14ac:dyDescent="0.2">
      <c r="D210" s="97"/>
    </row>
    <row r="211" spans="4:4" x14ac:dyDescent="0.2">
      <c r="D211" s="97"/>
    </row>
    <row r="212" spans="4:4" x14ac:dyDescent="0.2">
      <c r="D212" s="97"/>
    </row>
    <row r="213" spans="4:4" x14ac:dyDescent="0.2">
      <c r="D213" s="97"/>
    </row>
    <row r="214" spans="4:4" x14ac:dyDescent="0.2">
      <c r="D214" s="97"/>
    </row>
    <row r="215" spans="4:4" x14ac:dyDescent="0.2">
      <c r="D215" s="97"/>
    </row>
    <row r="216" spans="4:4" x14ac:dyDescent="0.2">
      <c r="D216" s="97"/>
    </row>
    <row r="217" spans="4:4" x14ac:dyDescent="0.2">
      <c r="D217" s="97"/>
    </row>
    <row r="218" spans="4:4" x14ac:dyDescent="0.2">
      <c r="D218" s="97"/>
    </row>
    <row r="219" spans="4:4" x14ac:dyDescent="0.2">
      <c r="D219" s="97"/>
    </row>
    <row r="220" spans="4:4" x14ac:dyDescent="0.2">
      <c r="D220" s="97"/>
    </row>
    <row r="221" spans="4:4" x14ac:dyDescent="0.2">
      <c r="D221" s="97"/>
    </row>
    <row r="222" spans="4:4" x14ac:dyDescent="0.2">
      <c r="D222" s="97"/>
    </row>
    <row r="223" spans="4:4" x14ac:dyDescent="0.2">
      <c r="D223" s="97"/>
    </row>
    <row r="224" spans="4:4" x14ac:dyDescent="0.2">
      <c r="D224" s="97"/>
    </row>
    <row r="225" spans="4:4" x14ac:dyDescent="0.2">
      <c r="D225" s="97"/>
    </row>
    <row r="226" spans="4:4" x14ac:dyDescent="0.2">
      <c r="D226" s="97"/>
    </row>
    <row r="227" spans="4:4" x14ac:dyDescent="0.2">
      <c r="D227" s="97"/>
    </row>
    <row r="228" spans="4:4" x14ac:dyDescent="0.2">
      <c r="D228" s="97"/>
    </row>
    <row r="229" spans="4:4" x14ac:dyDescent="0.2">
      <c r="D229" s="97"/>
    </row>
    <row r="230" spans="4:4" x14ac:dyDescent="0.2">
      <c r="D230" s="97"/>
    </row>
    <row r="231" spans="4:4" x14ac:dyDescent="0.2">
      <c r="D231" s="97"/>
    </row>
    <row r="232" spans="4:4" x14ac:dyDescent="0.2">
      <c r="D232" s="97"/>
    </row>
    <row r="233" spans="4:4" x14ac:dyDescent="0.2">
      <c r="D233" s="97"/>
    </row>
    <row r="234" spans="4:4" x14ac:dyDescent="0.2">
      <c r="D234" s="97"/>
    </row>
    <row r="235" spans="4:4" x14ac:dyDescent="0.2">
      <c r="D235" s="97"/>
    </row>
    <row r="236" spans="4:4" x14ac:dyDescent="0.2">
      <c r="D236" s="97"/>
    </row>
    <row r="237" spans="4:4" x14ac:dyDescent="0.2">
      <c r="D237" s="97"/>
    </row>
    <row r="238" spans="4:4" x14ac:dyDescent="0.2">
      <c r="D238" s="97"/>
    </row>
    <row r="239" spans="4:4" x14ac:dyDescent="0.2">
      <c r="D239" s="97"/>
    </row>
    <row r="240" spans="4:4" x14ac:dyDescent="0.2">
      <c r="D240" s="97"/>
    </row>
    <row r="241" spans="4:4" x14ac:dyDescent="0.2">
      <c r="D241" s="97"/>
    </row>
    <row r="242" spans="4:4" x14ac:dyDescent="0.2">
      <c r="D242" s="97"/>
    </row>
    <row r="243" spans="4:4" x14ac:dyDescent="0.2">
      <c r="D243" s="97"/>
    </row>
    <row r="244" spans="4:4" x14ac:dyDescent="0.2">
      <c r="D244" s="97"/>
    </row>
    <row r="245" spans="4:4" x14ac:dyDescent="0.2">
      <c r="D245" s="97"/>
    </row>
    <row r="246" spans="4:4" x14ac:dyDescent="0.2">
      <c r="D246" s="97"/>
    </row>
    <row r="247" spans="4:4" x14ac:dyDescent="0.2">
      <c r="D247" s="97"/>
    </row>
    <row r="248" spans="4:4" x14ac:dyDescent="0.2">
      <c r="D248" s="97"/>
    </row>
    <row r="249" spans="4:4" x14ac:dyDescent="0.2">
      <c r="D249" s="97"/>
    </row>
    <row r="250" spans="4:4" x14ac:dyDescent="0.2">
      <c r="D250" s="97"/>
    </row>
    <row r="251" spans="4:4" x14ac:dyDescent="0.2">
      <c r="D251" s="97"/>
    </row>
    <row r="252" spans="4:4" x14ac:dyDescent="0.2">
      <c r="D252" s="97"/>
    </row>
    <row r="253" spans="4:4" x14ac:dyDescent="0.2">
      <c r="D253" s="97"/>
    </row>
    <row r="254" spans="4:4" x14ac:dyDescent="0.2">
      <c r="D254" s="97"/>
    </row>
    <row r="255" spans="4:4" x14ac:dyDescent="0.2">
      <c r="D255" s="97"/>
    </row>
    <row r="256" spans="4:4" x14ac:dyDescent="0.2">
      <c r="D256" s="97"/>
    </row>
    <row r="257" spans="4:4" x14ac:dyDescent="0.2">
      <c r="D257" s="97"/>
    </row>
    <row r="258" spans="4:4" x14ac:dyDescent="0.2">
      <c r="D258" s="97"/>
    </row>
    <row r="259" spans="4:4" x14ac:dyDescent="0.2">
      <c r="D259" s="97"/>
    </row>
    <row r="260" spans="4:4" x14ac:dyDescent="0.2">
      <c r="D260" s="97"/>
    </row>
    <row r="261" spans="4:4" x14ac:dyDescent="0.2">
      <c r="D261" s="97"/>
    </row>
    <row r="262" spans="4:4" x14ac:dyDescent="0.2">
      <c r="D262" s="97"/>
    </row>
    <row r="263" spans="4:4" x14ac:dyDescent="0.2">
      <c r="D263" s="97"/>
    </row>
    <row r="264" spans="4:4" x14ac:dyDescent="0.2">
      <c r="D264" s="97"/>
    </row>
    <row r="265" spans="4:4" x14ac:dyDescent="0.2">
      <c r="D265" s="97"/>
    </row>
    <row r="266" spans="4:4" x14ac:dyDescent="0.2">
      <c r="D266" s="97"/>
    </row>
    <row r="267" spans="4:4" x14ac:dyDescent="0.2">
      <c r="D267" s="97"/>
    </row>
    <row r="268" spans="4:4" x14ac:dyDescent="0.2">
      <c r="D268" s="97"/>
    </row>
    <row r="269" spans="4:4" x14ac:dyDescent="0.2">
      <c r="D269" s="97"/>
    </row>
    <row r="270" spans="4:4" x14ac:dyDescent="0.2">
      <c r="D270" s="97"/>
    </row>
    <row r="271" spans="4:4" x14ac:dyDescent="0.2">
      <c r="D271" s="97"/>
    </row>
    <row r="272" spans="4:4" x14ac:dyDescent="0.2">
      <c r="D272" s="97"/>
    </row>
    <row r="273" spans="4:4" x14ac:dyDescent="0.2">
      <c r="D273" s="97"/>
    </row>
    <row r="274" spans="4:4" x14ac:dyDescent="0.2">
      <c r="D274" s="97"/>
    </row>
    <row r="275" spans="4:4" x14ac:dyDescent="0.2">
      <c r="D275" s="97"/>
    </row>
    <row r="276" spans="4:4" x14ac:dyDescent="0.2">
      <c r="D276" s="97"/>
    </row>
    <row r="277" spans="4:4" x14ac:dyDescent="0.2">
      <c r="D277" s="97"/>
    </row>
    <row r="278" spans="4:4" x14ac:dyDescent="0.2">
      <c r="D278" s="97"/>
    </row>
    <row r="279" spans="4:4" x14ac:dyDescent="0.2">
      <c r="D279" s="97"/>
    </row>
    <row r="280" spans="4:4" x14ac:dyDescent="0.2">
      <c r="D280" s="97"/>
    </row>
    <row r="281" spans="4:4" x14ac:dyDescent="0.2">
      <c r="D281" s="97"/>
    </row>
    <row r="282" spans="4:4" x14ac:dyDescent="0.2">
      <c r="D282" s="97"/>
    </row>
    <row r="283" spans="4:4" x14ac:dyDescent="0.2">
      <c r="D283" s="97"/>
    </row>
    <row r="284" spans="4:4" x14ac:dyDescent="0.2">
      <c r="D284" s="97"/>
    </row>
    <row r="285" spans="4:4" x14ac:dyDescent="0.2">
      <c r="D285" s="97"/>
    </row>
    <row r="286" spans="4:4" x14ac:dyDescent="0.2">
      <c r="D286" s="97"/>
    </row>
    <row r="287" spans="4:4" x14ac:dyDescent="0.2">
      <c r="D287" s="97"/>
    </row>
    <row r="288" spans="4:4" x14ac:dyDescent="0.2">
      <c r="D288" s="97"/>
    </row>
    <row r="289" spans="4:4" x14ac:dyDescent="0.2">
      <c r="D289" s="97"/>
    </row>
    <row r="290" spans="4:4" x14ac:dyDescent="0.2">
      <c r="D290" s="97"/>
    </row>
    <row r="291" spans="4:4" x14ac:dyDescent="0.2">
      <c r="D291" s="97"/>
    </row>
    <row r="292" spans="4:4" x14ac:dyDescent="0.2">
      <c r="D292" s="97"/>
    </row>
    <row r="293" spans="4:4" x14ac:dyDescent="0.2">
      <c r="D293" s="97"/>
    </row>
    <row r="294" spans="4:4" x14ac:dyDescent="0.2">
      <c r="D294" s="97"/>
    </row>
    <row r="295" spans="4:4" x14ac:dyDescent="0.2">
      <c r="D295" s="97"/>
    </row>
    <row r="296" spans="4:4" x14ac:dyDescent="0.2">
      <c r="D296" s="97"/>
    </row>
    <row r="297" spans="4:4" x14ac:dyDescent="0.2">
      <c r="D297" s="97"/>
    </row>
    <row r="298" spans="4:4" x14ac:dyDescent="0.2">
      <c r="D298" s="97"/>
    </row>
    <row r="299" spans="4:4" x14ac:dyDescent="0.2">
      <c r="D299" s="97"/>
    </row>
    <row r="300" spans="4:4" x14ac:dyDescent="0.2">
      <c r="D300" s="97"/>
    </row>
    <row r="301" spans="4:4" x14ac:dyDescent="0.2">
      <c r="D301" s="97"/>
    </row>
    <row r="302" spans="4:4" x14ac:dyDescent="0.2">
      <c r="D302" s="97"/>
    </row>
    <row r="303" spans="4:4" x14ac:dyDescent="0.2">
      <c r="D303" s="97"/>
    </row>
    <row r="304" spans="4:4" x14ac:dyDescent="0.2">
      <c r="D304" s="97"/>
    </row>
    <row r="305" spans="4:4" x14ac:dyDescent="0.2">
      <c r="D305" s="97"/>
    </row>
    <row r="306" spans="4:4" x14ac:dyDescent="0.2">
      <c r="D306" s="97"/>
    </row>
    <row r="307" spans="4:4" x14ac:dyDescent="0.2">
      <c r="D307" s="97"/>
    </row>
    <row r="308" spans="4:4" x14ac:dyDescent="0.2">
      <c r="D308" s="97"/>
    </row>
    <row r="309" spans="4:4" x14ac:dyDescent="0.2">
      <c r="D309" s="97"/>
    </row>
    <row r="310" spans="4:4" x14ac:dyDescent="0.2">
      <c r="D310" s="97"/>
    </row>
    <row r="311" spans="4:4" x14ac:dyDescent="0.2">
      <c r="D311" s="97"/>
    </row>
    <row r="312" spans="4:4" x14ac:dyDescent="0.2">
      <c r="D312" s="97"/>
    </row>
    <row r="313" spans="4:4" x14ac:dyDescent="0.2">
      <c r="D313" s="97"/>
    </row>
    <row r="314" spans="4:4" x14ac:dyDescent="0.2">
      <c r="D314" s="97"/>
    </row>
    <row r="315" spans="4:4" x14ac:dyDescent="0.2">
      <c r="D315" s="97"/>
    </row>
    <row r="316" spans="4:4" x14ac:dyDescent="0.2">
      <c r="D316" s="97"/>
    </row>
    <row r="317" spans="4:4" x14ac:dyDescent="0.2">
      <c r="D317" s="97"/>
    </row>
    <row r="318" spans="4:4" x14ac:dyDescent="0.2">
      <c r="D318" s="97"/>
    </row>
    <row r="319" spans="4:4" x14ac:dyDescent="0.2">
      <c r="D319" s="97"/>
    </row>
    <row r="320" spans="4:4" x14ac:dyDescent="0.2">
      <c r="D320" s="97"/>
    </row>
    <row r="321" spans="4:4" x14ac:dyDescent="0.2">
      <c r="D321" s="97"/>
    </row>
    <row r="322" spans="4:4" x14ac:dyDescent="0.2">
      <c r="D322" s="97"/>
    </row>
    <row r="323" spans="4:4" x14ac:dyDescent="0.2">
      <c r="D323" s="97"/>
    </row>
    <row r="324" spans="4:4" x14ac:dyDescent="0.2">
      <c r="D324" s="97"/>
    </row>
    <row r="325" spans="4:4" x14ac:dyDescent="0.2">
      <c r="D325" s="97"/>
    </row>
    <row r="326" spans="4:4" x14ac:dyDescent="0.2">
      <c r="D326" s="97"/>
    </row>
    <row r="327" spans="4:4" x14ac:dyDescent="0.2">
      <c r="D327" s="97"/>
    </row>
    <row r="328" spans="4:4" x14ac:dyDescent="0.2">
      <c r="D328" s="97"/>
    </row>
    <row r="329" spans="4:4" x14ac:dyDescent="0.2">
      <c r="D329" s="97"/>
    </row>
    <row r="330" spans="4:4" x14ac:dyDescent="0.2">
      <c r="D330" s="97"/>
    </row>
    <row r="331" spans="4:4" x14ac:dyDescent="0.2">
      <c r="D331" s="97"/>
    </row>
    <row r="332" spans="4:4" x14ac:dyDescent="0.2">
      <c r="D332" s="97"/>
    </row>
    <row r="333" spans="4:4" x14ac:dyDescent="0.2">
      <c r="D333" s="97"/>
    </row>
    <row r="334" spans="4:4" x14ac:dyDescent="0.2">
      <c r="D334" s="97"/>
    </row>
    <row r="335" spans="4:4" x14ac:dyDescent="0.2">
      <c r="D335" s="97"/>
    </row>
    <row r="336" spans="4:4" x14ac:dyDescent="0.2">
      <c r="D336" s="97"/>
    </row>
    <row r="337" spans="4:4" x14ac:dyDescent="0.2">
      <c r="D337" s="97"/>
    </row>
    <row r="338" spans="4:4" x14ac:dyDescent="0.2">
      <c r="D338" s="97"/>
    </row>
    <row r="339" spans="4:4" x14ac:dyDescent="0.2">
      <c r="D339" s="97"/>
    </row>
    <row r="340" spans="4:4" x14ac:dyDescent="0.2">
      <c r="D340" s="97"/>
    </row>
    <row r="341" spans="4:4" x14ac:dyDescent="0.2">
      <c r="D341" s="97"/>
    </row>
    <row r="342" spans="4:4" x14ac:dyDescent="0.2">
      <c r="D342" s="97"/>
    </row>
    <row r="343" spans="4:4" x14ac:dyDescent="0.2">
      <c r="D343" s="97"/>
    </row>
    <row r="344" spans="4:4" x14ac:dyDescent="0.2">
      <c r="D344" s="97"/>
    </row>
    <row r="345" spans="4:4" x14ac:dyDescent="0.2">
      <c r="D345" s="97"/>
    </row>
    <row r="346" spans="4:4" x14ac:dyDescent="0.2">
      <c r="D346" s="97"/>
    </row>
    <row r="347" spans="4:4" x14ac:dyDescent="0.2">
      <c r="D347" s="97"/>
    </row>
    <row r="348" spans="4:4" x14ac:dyDescent="0.2">
      <c r="D348" s="97"/>
    </row>
    <row r="349" spans="4:4" x14ac:dyDescent="0.2">
      <c r="D349" s="97"/>
    </row>
    <row r="350" spans="4:4" x14ac:dyDescent="0.2">
      <c r="D350" s="97"/>
    </row>
    <row r="351" spans="4:4" x14ac:dyDescent="0.2">
      <c r="D351" s="97"/>
    </row>
    <row r="352" spans="4:4" x14ac:dyDescent="0.2">
      <c r="D352" s="97"/>
    </row>
    <row r="353" spans="4:4" x14ac:dyDescent="0.2">
      <c r="D353" s="97"/>
    </row>
    <row r="354" spans="4:4" x14ac:dyDescent="0.2">
      <c r="D354" s="97"/>
    </row>
    <row r="355" spans="4:4" x14ac:dyDescent="0.2">
      <c r="D355" s="97"/>
    </row>
    <row r="356" spans="4:4" x14ac:dyDescent="0.2">
      <c r="D356" s="97"/>
    </row>
    <row r="357" spans="4:4" x14ac:dyDescent="0.2">
      <c r="D357" s="97"/>
    </row>
    <row r="358" spans="4:4" x14ac:dyDescent="0.2">
      <c r="D358" s="97"/>
    </row>
    <row r="359" spans="4:4" x14ac:dyDescent="0.2">
      <c r="D359" s="97"/>
    </row>
    <row r="360" spans="4:4" x14ac:dyDescent="0.2">
      <c r="D360" s="97"/>
    </row>
    <row r="361" spans="4:4" x14ac:dyDescent="0.2">
      <c r="D361" s="97"/>
    </row>
    <row r="362" spans="4:4" x14ac:dyDescent="0.2">
      <c r="D362" s="97"/>
    </row>
    <row r="363" spans="4:4" x14ac:dyDescent="0.2">
      <c r="D363" s="97"/>
    </row>
    <row r="364" spans="4:4" x14ac:dyDescent="0.2">
      <c r="D364" s="97"/>
    </row>
    <row r="365" spans="4:4" x14ac:dyDescent="0.2">
      <c r="D365" s="97"/>
    </row>
    <row r="366" spans="4:4" x14ac:dyDescent="0.2">
      <c r="D366" s="97"/>
    </row>
    <row r="367" spans="4:4" x14ac:dyDescent="0.2">
      <c r="D367" s="97"/>
    </row>
    <row r="368" spans="4:4" x14ac:dyDescent="0.2">
      <c r="D368" s="97"/>
    </row>
    <row r="369" spans="4:4" x14ac:dyDescent="0.2">
      <c r="D369" s="97"/>
    </row>
    <row r="370" spans="4:4" x14ac:dyDescent="0.2">
      <c r="D370" s="97"/>
    </row>
    <row r="371" spans="4:4" x14ac:dyDescent="0.2">
      <c r="D371" s="97"/>
    </row>
    <row r="372" spans="4:4" x14ac:dyDescent="0.2">
      <c r="D372" s="97"/>
    </row>
    <row r="373" spans="4:4" x14ac:dyDescent="0.2">
      <c r="D373" s="97"/>
    </row>
    <row r="374" spans="4:4" x14ac:dyDescent="0.2">
      <c r="D374" s="97"/>
    </row>
    <row r="375" spans="4:4" x14ac:dyDescent="0.2">
      <c r="D375" s="97"/>
    </row>
    <row r="376" spans="4:4" x14ac:dyDescent="0.2">
      <c r="D376" s="97"/>
    </row>
    <row r="377" spans="4:4" x14ac:dyDescent="0.2">
      <c r="D377" s="97"/>
    </row>
    <row r="378" spans="4:4" x14ac:dyDescent="0.2">
      <c r="D378" s="97"/>
    </row>
    <row r="379" spans="4:4" x14ac:dyDescent="0.2">
      <c r="D379" s="97"/>
    </row>
    <row r="380" spans="4:4" x14ac:dyDescent="0.2">
      <c r="D380" s="97"/>
    </row>
    <row r="381" spans="4:4" x14ac:dyDescent="0.2">
      <c r="D381" s="97"/>
    </row>
    <row r="382" spans="4:4" x14ac:dyDescent="0.2">
      <c r="D382" s="97"/>
    </row>
    <row r="383" spans="4:4" x14ac:dyDescent="0.2">
      <c r="D383" s="97"/>
    </row>
    <row r="384" spans="4:4" x14ac:dyDescent="0.2">
      <c r="D384" s="97"/>
    </row>
    <row r="385" spans="4:4" x14ac:dyDescent="0.2">
      <c r="D385" s="97"/>
    </row>
    <row r="386" spans="4:4" x14ac:dyDescent="0.2">
      <c r="D386" s="97"/>
    </row>
    <row r="387" spans="4:4" x14ac:dyDescent="0.2">
      <c r="D387" s="97"/>
    </row>
    <row r="388" spans="4:4" x14ac:dyDescent="0.2">
      <c r="D388" s="97"/>
    </row>
    <row r="389" spans="4:4" x14ac:dyDescent="0.2">
      <c r="D389" s="97"/>
    </row>
    <row r="390" spans="4:4" x14ac:dyDescent="0.2">
      <c r="D390" s="97"/>
    </row>
    <row r="391" spans="4:4" x14ac:dyDescent="0.2">
      <c r="D391" s="97"/>
    </row>
    <row r="392" spans="4:4" x14ac:dyDescent="0.2">
      <c r="D392" s="97"/>
    </row>
    <row r="393" spans="4:4" x14ac:dyDescent="0.2">
      <c r="D393" s="97"/>
    </row>
    <row r="394" spans="4:4" x14ac:dyDescent="0.2">
      <c r="D394" s="97"/>
    </row>
    <row r="395" spans="4:4" x14ac:dyDescent="0.2">
      <c r="D395" s="97"/>
    </row>
    <row r="396" spans="4:4" x14ac:dyDescent="0.2">
      <c r="D396" s="97"/>
    </row>
    <row r="397" spans="4:4" x14ac:dyDescent="0.2">
      <c r="D397" s="97"/>
    </row>
    <row r="398" spans="4:4" x14ac:dyDescent="0.2">
      <c r="D398" s="97"/>
    </row>
    <row r="399" spans="4:4" x14ac:dyDescent="0.2">
      <c r="D399" s="97"/>
    </row>
    <row r="400" spans="4:4" x14ac:dyDescent="0.2">
      <c r="D400" s="97"/>
    </row>
    <row r="401" spans="4:4" x14ac:dyDescent="0.2">
      <c r="D401" s="97"/>
    </row>
    <row r="402" spans="4:4" x14ac:dyDescent="0.2">
      <c r="D402" s="97"/>
    </row>
    <row r="403" spans="4:4" x14ac:dyDescent="0.2">
      <c r="D403" s="97"/>
    </row>
    <row r="404" spans="4:4" x14ac:dyDescent="0.2">
      <c r="D404" s="97"/>
    </row>
    <row r="405" spans="4:4" x14ac:dyDescent="0.2">
      <c r="D405" s="97"/>
    </row>
    <row r="406" spans="4:4" x14ac:dyDescent="0.2">
      <c r="D406" s="97"/>
    </row>
    <row r="407" spans="4:4" x14ac:dyDescent="0.2">
      <c r="D407" s="97"/>
    </row>
    <row r="408" spans="4:4" x14ac:dyDescent="0.2">
      <c r="D408" s="97"/>
    </row>
    <row r="409" spans="4:4" x14ac:dyDescent="0.2">
      <c r="D409" s="97"/>
    </row>
    <row r="410" spans="4:4" x14ac:dyDescent="0.2">
      <c r="D410" s="97"/>
    </row>
    <row r="411" spans="4:4" x14ac:dyDescent="0.2">
      <c r="D411" s="97"/>
    </row>
    <row r="412" spans="4:4" x14ac:dyDescent="0.2">
      <c r="D412" s="97"/>
    </row>
    <row r="413" spans="4:4" x14ac:dyDescent="0.2">
      <c r="D413" s="97"/>
    </row>
    <row r="414" spans="4:4" x14ac:dyDescent="0.2">
      <c r="D414" s="97"/>
    </row>
    <row r="415" spans="4:4" x14ac:dyDescent="0.2">
      <c r="D415" s="97"/>
    </row>
    <row r="416" spans="4:4" x14ac:dyDescent="0.2">
      <c r="D416" s="97"/>
    </row>
    <row r="417" spans="4:4" x14ac:dyDescent="0.2">
      <c r="D417" s="97"/>
    </row>
    <row r="418" spans="4:4" x14ac:dyDescent="0.2">
      <c r="D418" s="97"/>
    </row>
    <row r="419" spans="4:4" x14ac:dyDescent="0.2">
      <c r="D419" s="97"/>
    </row>
    <row r="420" spans="4:4" x14ac:dyDescent="0.2">
      <c r="D420" s="97"/>
    </row>
    <row r="421" spans="4:4" x14ac:dyDescent="0.2">
      <c r="D421" s="97"/>
    </row>
    <row r="422" spans="4:4" x14ac:dyDescent="0.2">
      <c r="D422" s="97"/>
    </row>
    <row r="423" spans="4:4" x14ac:dyDescent="0.2">
      <c r="D423" s="97"/>
    </row>
    <row r="424" spans="4:4" x14ac:dyDescent="0.2">
      <c r="D424" s="97"/>
    </row>
    <row r="425" spans="4:4" x14ac:dyDescent="0.2">
      <c r="D425" s="97"/>
    </row>
    <row r="426" spans="4:4" x14ac:dyDescent="0.2">
      <c r="D426" s="97"/>
    </row>
    <row r="427" spans="4:4" x14ac:dyDescent="0.2">
      <c r="D427" s="97"/>
    </row>
    <row r="428" spans="4:4" x14ac:dyDescent="0.2">
      <c r="D428" s="97"/>
    </row>
    <row r="429" spans="4:4" x14ac:dyDescent="0.2">
      <c r="D429" s="97"/>
    </row>
    <row r="430" spans="4:4" x14ac:dyDescent="0.2">
      <c r="D430" s="97"/>
    </row>
    <row r="431" spans="4:4" x14ac:dyDescent="0.2">
      <c r="D431" s="97"/>
    </row>
    <row r="432" spans="4:4" x14ac:dyDescent="0.2">
      <c r="D432" s="97"/>
    </row>
    <row r="433" spans="4:4" x14ac:dyDescent="0.2">
      <c r="D433" s="97"/>
    </row>
    <row r="434" spans="4:4" x14ac:dyDescent="0.2">
      <c r="D434" s="97"/>
    </row>
    <row r="435" spans="4:4" x14ac:dyDescent="0.2">
      <c r="D435" s="97"/>
    </row>
    <row r="436" spans="4:4" x14ac:dyDescent="0.2">
      <c r="D436" s="97"/>
    </row>
    <row r="437" spans="4:4" x14ac:dyDescent="0.2">
      <c r="D437" s="97"/>
    </row>
    <row r="438" spans="4:4" x14ac:dyDescent="0.2">
      <c r="D438" s="97"/>
    </row>
    <row r="439" spans="4:4" x14ac:dyDescent="0.2">
      <c r="D439" s="97"/>
    </row>
    <row r="440" spans="4:4" x14ac:dyDescent="0.2">
      <c r="D440" s="97"/>
    </row>
    <row r="441" spans="4:4" x14ac:dyDescent="0.2">
      <c r="D441" s="97"/>
    </row>
    <row r="442" spans="4:4" x14ac:dyDescent="0.2">
      <c r="D442" s="97"/>
    </row>
    <row r="443" spans="4:4" x14ac:dyDescent="0.2">
      <c r="D443" s="97"/>
    </row>
    <row r="444" spans="4:4" x14ac:dyDescent="0.2">
      <c r="D444" s="97"/>
    </row>
    <row r="445" spans="4:4" x14ac:dyDescent="0.2">
      <c r="D445" s="97"/>
    </row>
    <row r="446" spans="4:4" x14ac:dyDescent="0.2">
      <c r="D446" s="97"/>
    </row>
    <row r="447" spans="4:4" x14ac:dyDescent="0.2">
      <c r="D447" s="97"/>
    </row>
    <row r="448" spans="4:4" x14ac:dyDescent="0.2">
      <c r="D448" s="97"/>
    </row>
    <row r="449" spans="4:4" x14ac:dyDescent="0.2">
      <c r="D449" s="97"/>
    </row>
    <row r="450" spans="4:4" x14ac:dyDescent="0.2">
      <c r="D450" s="97"/>
    </row>
    <row r="451" spans="4:4" x14ac:dyDescent="0.2">
      <c r="D451" s="97"/>
    </row>
    <row r="452" spans="4:4" x14ac:dyDescent="0.2">
      <c r="D452" s="97"/>
    </row>
    <row r="453" spans="4:4" x14ac:dyDescent="0.2">
      <c r="D453" s="97"/>
    </row>
    <row r="454" spans="4:4" x14ac:dyDescent="0.2">
      <c r="D454" s="97"/>
    </row>
    <row r="455" spans="4:4" x14ac:dyDescent="0.2">
      <c r="D455" s="97"/>
    </row>
    <row r="456" spans="4:4" x14ac:dyDescent="0.2">
      <c r="D456" s="97"/>
    </row>
    <row r="457" spans="4:4" x14ac:dyDescent="0.2">
      <c r="D457" s="97"/>
    </row>
    <row r="458" spans="4:4" x14ac:dyDescent="0.2">
      <c r="D458" s="97"/>
    </row>
    <row r="459" spans="4:4" x14ac:dyDescent="0.2">
      <c r="D459" s="97"/>
    </row>
    <row r="460" spans="4:4" x14ac:dyDescent="0.2">
      <c r="D460" s="97"/>
    </row>
    <row r="461" spans="4:4" x14ac:dyDescent="0.2">
      <c r="D461" s="97"/>
    </row>
    <row r="462" spans="4:4" x14ac:dyDescent="0.2">
      <c r="D462" s="97"/>
    </row>
    <row r="463" spans="4:4" x14ac:dyDescent="0.2">
      <c r="D463" s="97"/>
    </row>
    <row r="464" spans="4:4" x14ac:dyDescent="0.2">
      <c r="D464" s="97"/>
    </row>
    <row r="465" spans="4:4" x14ac:dyDescent="0.2">
      <c r="D465" s="97"/>
    </row>
    <row r="466" spans="4:4" x14ac:dyDescent="0.2">
      <c r="D466" s="97"/>
    </row>
    <row r="467" spans="4:4" x14ac:dyDescent="0.2">
      <c r="D467" s="97"/>
    </row>
    <row r="468" spans="4:4" x14ac:dyDescent="0.2">
      <c r="D468" s="97"/>
    </row>
    <row r="469" spans="4:4" x14ac:dyDescent="0.2">
      <c r="D469" s="97"/>
    </row>
    <row r="470" spans="4:4" x14ac:dyDescent="0.2">
      <c r="D470" s="97"/>
    </row>
    <row r="471" spans="4:4" x14ac:dyDescent="0.2">
      <c r="D471" s="97"/>
    </row>
    <row r="472" spans="4:4" x14ac:dyDescent="0.2">
      <c r="D472" s="97"/>
    </row>
    <row r="473" spans="4:4" x14ac:dyDescent="0.2">
      <c r="D473" s="97"/>
    </row>
    <row r="474" spans="4:4" x14ac:dyDescent="0.2">
      <c r="D474" s="97"/>
    </row>
    <row r="475" spans="4:4" x14ac:dyDescent="0.2">
      <c r="D475" s="97"/>
    </row>
    <row r="476" spans="4:4" x14ac:dyDescent="0.2">
      <c r="D476" s="97"/>
    </row>
    <row r="477" spans="4:4" x14ac:dyDescent="0.2">
      <c r="D477" s="97"/>
    </row>
    <row r="478" spans="4:4" x14ac:dyDescent="0.2">
      <c r="D478" s="97"/>
    </row>
    <row r="479" spans="4:4" x14ac:dyDescent="0.2">
      <c r="D479" s="97"/>
    </row>
    <row r="480" spans="4:4" x14ac:dyDescent="0.2">
      <c r="D480" s="97"/>
    </row>
    <row r="481" spans="4:4" x14ac:dyDescent="0.2">
      <c r="D481" s="97"/>
    </row>
    <row r="482" spans="4:4" x14ac:dyDescent="0.2">
      <c r="D482" s="97"/>
    </row>
    <row r="483" spans="4:4" x14ac:dyDescent="0.2">
      <c r="D483" s="97"/>
    </row>
    <row r="484" spans="4:4" x14ac:dyDescent="0.2">
      <c r="D484" s="97"/>
    </row>
    <row r="485" spans="4:4" x14ac:dyDescent="0.2">
      <c r="D485" s="97"/>
    </row>
    <row r="486" spans="4:4" x14ac:dyDescent="0.2">
      <c r="D486" s="97"/>
    </row>
    <row r="487" spans="4:4" x14ac:dyDescent="0.2">
      <c r="D487" s="97"/>
    </row>
    <row r="488" spans="4:4" x14ac:dyDescent="0.2">
      <c r="D488" s="97"/>
    </row>
    <row r="489" spans="4:4" x14ac:dyDescent="0.2">
      <c r="D489" s="97"/>
    </row>
    <row r="490" spans="4:4" x14ac:dyDescent="0.2">
      <c r="D490" s="97"/>
    </row>
    <row r="491" spans="4:4" x14ac:dyDescent="0.2">
      <c r="D491" s="97"/>
    </row>
    <row r="492" spans="4:4" x14ac:dyDescent="0.2">
      <c r="D492" s="97"/>
    </row>
    <row r="493" spans="4:4" x14ac:dyDescent="0.2">
      <c r="D493" s="97"/>
    </row>
    <row r="494" spans="4:4" x14ac:dyDescent="0.2">
      <c r="D494" s="97"/>
    </row>
    <row r="495" spans="4:4" x14ac:dyDescent="0.2">
      <c r="D495" s="97"/>
    </row>
    <row r="496" spans="4:4" x14ac:dyDescent="0.2">
      <c r="D496" s="97"/>
    </row>
    <row r="497" spans="4:4" x14ac:dyDescent="0.2">
      <c r="D497" s="97"/>
    </row>
    <row r="498" spans="4:4" x14ac:dyDescent="0.2">
      <c r="D498" s="97"/>
    </row>
    <row r="499" spans="4:4" x14ac:dyDescent="0.2">
      <c r="D499" s="97"/>
    </row>
    <row r="500" spans="4:4" x14ac:dyDescent="0.2">
      <c r="D500" s="97"/>
    </row>
    <row r="501" spans="4:4" x14ac:dyDescent="0.2">
      <c r="D501" s="97"/>
    </row>
    <row r="502" spans="4:4" x14ac:dyDescent="0.2">
      <c r="D502" s="97"/>
    </row>
    <row r="503" spans="4:4" x14ac:dyDescent="0.2">
      <c r="D503" s="97"/>
    </row>
    <row r="504" spans="4:4" x14ac:dyDescent="0.2">
      <c r="D504" s="97"/>
    </row>
    <row r="505" spans="4:4" x14ac:dyDescent="0.2">
      <c r="D505" s="97"/>
    </row>
    <row r="506" spans="4:4" x14ac:dyDescent="0.2">
      <c r="D506" s="97"/>
    </row>
    <row r="507" spans="4:4" x14ac:dyDescent="0.2">
      <c r="D507" s="97"/>
    </row>
    <row r="508" spans="4:4" x14ac:dyDescent="0.2">
      <c r="D508" s="97"/>
    </row>
    <row r="509" spans="4:4" x14ac:dyDescent="0.2">
      <c r="D509" s="97"/>
    </row>
    <row r="510" spans="4:4" x14ac:dyDescent="0.2">
      <c r="D510" s="97"/>
    </row>
    <row r="511" spans="4:4" x14ac:dyDescent="0.2">
      <c r="D511" s="97"/>
    </row>
    <row r="512" spans="4:4" x14ac:dyDescent="0.2">
      <c r="D512" s="97"/>
    </row>
    <row r="513" spans="4:4" x14ac:dyDescent="0.2">
      <c r="D513" s="97"/>
    </row>
    <row r="514" spans="4:4" x14ac:dyDescent="0.2">
      <c r="D514" s="97"/>
    </row>
    <row r="515" spans="4:4" x14ac:dyDescent="0.2">
      <c r="D515" s="97"/>
    </row>
    <row r="516" spans="4:4" x14ac:dyDescent="0.2">
      <c r="D516" s="97"/>
    </row>
    <row r="517" spans="4:4" x14ac:dyDescent="0.2">
      <c r="D517" s="97"/>
    </row>
    <row r="518" spans="4:4" x14ac:dyDescent="0.2">
      <c r="D518" s="97"/>
    </row>
    <row r="519" spans="4:4" x14ac:dyDescent="0.2">
      <c r="D519" s="97"/>
    </row>
    <row r="520" spans="4:4" x14ac:dyDescent="0.2">
      <c r="D520" s="97"/>
    </row>
    <row r="521" spans="4:4" x14ac:dyDescent="0.2">
      <c r="D521" s="97"/>
    </row>
    <row r="522" spans="4:4" x14ac:dyDescent="0.2">
      <c r="D522" s="97"/>
    </row>
    <row r="523" spans="4:4" x14ac:dyDescent="0.2">
      <c r="D523" s="97"/>
    </row>
    <row r="524" spans="4:4" x14ac:dyDescent="0.2">
      <c r="D524" s="97"/>
    </row>
    <row r="525" spans="4:4" x14ac:dyDescent="0.2">
      <c r="D525" s="97"/>
    </row>
    <row r="526" spans="4:4" x14ac:dyDescent="0.2">
      <c r="D526" s="97"/>
    </row>
    <row r="527" spans="4:4" x14ac:dyDescent="0.2">
      <c r="D527" s="97"/>
    </row>
    <row r="528" spans="4:4" x14ac:dyDescent="0.2">
      <c r="D528" s="97"/>
    </row>
    <row r="529" spans="4:4" x14ac:dyDescent="0.2">
      <c r="D529" s="97"/>
    </row>
    <row r="530" spans="4:4" x14ac:dyDescent="0.2">
      <c r="D530" s="97"/>
    </row>
    <row r="531" spans="4:4" x14ac:dyDescent="0.2">
      <c r="D531" s="97"/>
    </row>
    <row r="532" spans="4:4" x14ac:dyDescent="0.2">
      <c r="D532" s="97"/>
    </row>
    <row r="533" spans="4:4" x14ac:dyDescent="0.2">
      <c r="D533" s="97"/>
    </row>
    <row r="534" spans="4:4" x14ac:dyDescent="0.2">
      <c r="D534" s="97"/>
    </row>
    <row r="535" spans="4:4" x14ac:dyDescent="0.2">
      <c r="D535" s="97"/>
    </row>
    <row r="536" spans="4:4" x14ac:dyDescent="0.2">
      <c r="D536" s="97"/>
    </row>
    <row r="537" spans="4:4" x14ac:dyDescent="0.2">
      <c r="D537" s="97"/>
    </row>
    <row r="538" spans="4:4" x14ac:dyDescent="0.2">
      <c r="D538" s="97"/>
    </row>
    <row r="539" spans="4:4" x14ac:dyDescent="0.2">
      <c r="D539" s="97"/>
    </row>
    <row r="540" spans="4:4" x14ac:dyDescent="0.2">
      <c r="D540" s="97"/>
    </row>
    <row r="541" spans="4:4" x14ac:dyDescent="0.2">
      <c r="D541" s="97"/>
    </row>
    <row r="542" spans="4:4" x14ac:dyDescent="0.2">
      <c r="D542" s="97"/>
    </row>
    <row r="543" spans="4:4" x14ac:dyDescent="0.2">
      <c r="D543" s="97"/>
    </row>
    <row r="544" spans="4:4" x14ac:dyDescent="0.2">
      <c r="D544" s="97"/>
    </row>
    <row r="545" spans="4:4" x14ac:dyDescent="0.2">
      <c r="D545" s="97"/>
    </row>
    <row r="546" spans="4:4" x14ac:dyDescent="0.2">
      <c r="D546" s="97"/>
    </row>
    <row r="547" spans="4:4" x14ac:dyDescent="0.2">
      <c r="D547" s="97"/>
    </row>
    <row r="548" spans="4:4" x14ac:dyDescent="0.2">
      <c r="D548" s="97"/>
    </row>
    <row r="549" spans="4:4" x14ac:dyDescent="0.2">
      <c r="D549" s="97"/>
    </row>
    <row r="550" spans="4:4" x14ac:dyDescent="0.2">
      <c r="D550" s="97"/>
    </row>
    <row r="551" spans="4:4" x14ac:dyDescent="0.2">
      <c r="D551" s="97"/>
    </row>
    <row r="552" spans="4:4" x14ac:dyDescent="0.2">
      <c r="D552" s="97"/>
    </row>
    <row r="553" spans="4:4" x14ac:dyDescent="0.2">
      <c r="D553" s="97"/>
    </row>
    <row r="554" spans="4:4" x14ac:dyDescent="0.2">
      <c r="D554" s="97"/>
    </row>
    <row r="555" spans="4:4" x14ac:dyDescent="0.2">
      <c r="D555" s="97"/>
    </row>
    <row r="556" spans="4:4" x14ac:dyDescent="0.2">
      <c r="D556" s="97"/>
    </row>
    <row r="557" spans="4:4" x14ac:dyDescent="0.2">
      <c r="D557" s="97"/>
    </row>
    <row r="558" spans="4:4" x14ac:dyDescent="0.2">
      <c r="D558" s="97"/>
    </row>
    <row r="559" spans="4:4" x14ac:dyDescent="0.2">
      <c r="D559" s="97"/>
    </row>
    <row r="560" spans="4:4" x14ac:dyDescent="0.2">
      <c r="D560" s="97"/>
    </row>
    <row r="561" spans="4:4" x14ac:dyDescent="0.2">
      <c r="D561" s="97"/>
    </row>
    <row r="562" spans="4:4" x14ac:dyDescent="0.2">
      <c r="D562" s="97"/>
    </row>
    <row r="563" spans="4:4" x14ac:dyDescent="0.2">
      <c r="D563" s="97"/>
    </row>
    <row r="564" spans="4:4" x14ac:dyDescent="0.2">
      <c r="D564" s="97"/>
    </row>
    <row r="565" spans="4:4" x14ac:dyDescent="0.2">
      <c r="D565" s="97"/>
    </row>
    <row r="566" spans="4:4" x14ac:dyDescent="0.2">
      <c r="D566" s="97"/>
    </row>
    <row r="567" spans="4:4" x14ac:dyDescent="0.2">
      <c r="D567" s="97"/>
    </row>
    <row r="568" spans="4:4" x14ac:dyDescent="0.2">
      <c r="D568" s="97"/>
    </row>
    <row r="569" spans="4:4" x14ac:dyDescent="0.2">
      <c r="D569" s="97"/>
    </row>
    <row r="570" spans="4:4" x14ac:dyDescent="0.2">
      <c r="D570" s="97"/>
    </row>
    <row r="571" spans="4:4" x14ac:dyDescent="0.2">
      <c r="D571" s="97"/>
    </row>
    <row r="572" spans="4:4" x14ac:dyDescent="0.2">
      <c r="D572" s="97"/>
    </row>
    <row r="573" spans="4:4" x14ac:dyDescent="0.2">
      <c r="D573" s="97"/>
    </row>
    <row r="574" spans="4:4" x14ac:dyDescent="0.2">
      <c r="D574" s="97"/>
    </row>
    <row r="575" spans="4:4" x14ac:dyDescent="0.2">
      <c r="D575" s="97"/>
    </row>
    <row r="576" spans="4:4" x14ac:dyDescent="0.2">
      <c r="D576" s="97"/>
    </row>
    <row r="577" spans="4:4" x14ac:dyDescent="0.2">
      <c r="D577" s="97"/>
    </row>
    <row r="578" spans="4:4" x14ac:dyDescent="0.2">
      <c r="D578" s="97"/>
    </row>
    <row r="579" spans="4:4" x14ac:dyDescent="0.2">
      <c r="D579" s="97"/>
    </row>
    <row r="580" spans="4:4" x14ac:dyDescent="0.2">
      <c r="D580" s="97"/>
    </row>
    <row r="581" spans="4:4" x14ac:dyDescent="0.2">
      <c r="D581" s="97"/>
    </row>
    <row r="582" spans="4:4" x14ac:dyDescent="0.2">
      <c r="D582" s="97"/>
    </row>
    <row r="583" spans="4:4" x14ac:dyDescent="0.2">
      <c r="D583" s="97"/>
    </row>
    <row r="584" spans="4:4" x14ac:dyDescent="0.2">
      <c r="D584" s="97"/>
    </row>
    <row r="585" spans="4:4" x14ac:dyDescent="0.2">
      <c r="D585" s="97"/>
    </row>
    <row r="586" spans="4:4" x14ac:dyDescent="0.2">
      <c r="D586" s="97"/>
    </row>
    <row r="587" spans="4:4" x14ac:dyDescent="0.2">
      <c r="D587" s="97"/>
    </row>
    <row r="588" spans="4:4" x14ac:dyDescent="0.2">
      <c r="D588" s="97"/>
    </row>
    <row r="589" spans="4:4" x14ac:dyDescent="0.2">
      <c r="D589" s="97"/>
    </row>
    <row r="590" spans="4:4" x14ac:dyDescent="0.2">
      <c r="D590" s="97"/>
    </row>
    <row r="591" spans="4:4" x14ac:dyDescent="0.2">
      <c r="D591" s="97"/>
    </row>
    <row r="592" spans="4:4" x14ac:dyDescent="0.2">
      <c r="D592" s="97"/>
    </row>
    <row r="593" spans="4:4" x14ac:dyDescent="0.2">
      <c r="D593" s="97"/>
    </row>
    <row r="594" spans="4:4" x14ac:dyDescent="0.2">
      <c r="D594" s="97"/>
    </row>
    <row r="595" spans="4:4" x14ac:dyDescent="0.2">
      <c r="D595" s="97"/>
    </row>
    <row r="596" spans="4:4" x14ac:dyDescent="0.2">
      <c r="D596" s="97"/>
    </row>
    <row r="597" spans="4:4" x14ac:dyDescent="0.2">
      <c r="D597" s="97"/>
    </row>
    <row r="598" spans="4:4" x14ac:dyDescent="0.2">
      <c r="D598" s="97"/>
    </row>
    <row r="599" spans="4:4" x14ac:dyDescent="0.2">
      <c r="D599" s="97"/>
    </row>
    <row r="600" spans="4:4" x14ac:dyDescent="0.2">
      <c r="D600" s="97"/>
    </row>
    <row r="601" spans="4:4" x14ac:dyDescent="0.2">
      <c r="D601" s="97"/>
    </row>
    <row r="602" spans="4:4" x14ac:dyDescent="0.2">
      <c r="D602" s="97"/>
    </row>
    <row r="603" spans="4:4" x14ac:dyDescent="0.2">
      <c r="D603" s="97"/>
    </row>
    <row r="604" spans="4:4" x14ac:dyDescent="0.2">
      <c r="D604" s="97"/>
    </row>
    <row r="605" spans="4:4" x14ac:dyDescent="0.2">
      <c r="D605" s="97"/>
    </row>
    <row r="606" spans="4:4" x14ac:dyDescent="0.2">
      <c r="D606" s="97"/>
    </row>
    <row r="607" spans="4:4" x14ac:dyDescent="0.2">
      <c r="D607" s="97"/>
    </row>
    <row r="608" spans="4:4" x14ac:dyDescent="0.2">
      <c r="D608" s="97"/>
    </row>
    <row r="609" spans="4:4" x14ac:dyDescent="0.2">
      <c r="D609" s="97"/>
    </row>
    <row r="610" spans="4:4" x14ac:dyDescent="0.2">
      <c r="D610" s="97"/>
    </row>
    <row r="611" spans="4:4" x14ac:dyDescent="0.2">
      <c r="D611" s="97"/>
    </row>
    <row r="612" spans="4:4" x14ac:dyDescent="0.2">
      <c r="D612" s="97"/>
    </row>
    <row r="613" spans="4:4" x14ac:dyDescent="0.2">
      <c r="D613" s="97"/>
    </row>
    <row r="614" spans="4:4" x14ac:dyDescent="0.2">
      <c r="D614" s="97"/>
    </row>
    <row r="615" spans="4:4" x14ac:dyDescent="0.2">
      <c r="D615" s="97"/>
    </row>
    <row r="616" spans="4:4" x14ac:dyDescent="0.2">
      <c r="D616" s="97"/>
    </row>
    <row r="617" spans="4:4" x14ac:dyDescent="0.2">
      <c r="D617" s="97"/>
    </row>
    <row r="618" spans="4:4" x14ac:dyDescent="0.2">
      <c r="D618" s="97"/>
    </row>
    <row r="619" spans="4:4" x14ac:dyDescent="0.2">
      <c r="D619" s="97"/>
    </row>
    <row r="620" spans="4:4" x14ac:dyDescent="0.2">
      <c r="D620" s="97"/>
    </row>
    <row r="621" spans="4:4" x14ac:dyDescent="0.2">
      <c r="D621" s="97"/>
    </row>
    <row r="622" spans="4:4" x14ac:dyDescent="0.2">
      <c r="D622" s="97"/>
    </row>
    <row r="623" spans="4:4" x14ac:dyDescent="0.2">
      <c r="D623" s="97"/>
    </row>
    <row r="624" spans="4:4" x14ac:dyDescent="0.2">
      <c r="D624" s="97"/>
    </row>
    <row r="625" spans="4:4" x14ac:dyDescent="0.2">
      <c r="D625" s="97"/>
    </row>
    <row r="626" spans="4:4" x14ac:dyDescent="0.2">
      <c r="D626" s="97"/>
    </row>
    <row r="627" spans="4:4" x14ac:dyDescent="0.2">
      <c r="D627" s="97"/>
    </row>
    <row r="628" spans="4:4" x14ac:dyDescent="0.2">
      <c r="D628" s="97"/>
    </row>
    <row r="629" spans="4:4" x14ac:dyDescent="0.2">
      <c r="D629" s="97"/>
    </row>
    <row r="630" spans="4:4" x14ac:dyDescent="0.2">
      <c r="D630" s="97"/>
    </row>
    <row r="631" spans="4:4" x14ac:dyDescent="0.2">
      <c r="D631" s="97"/>
    </row>
    <row r="632" spans="4:4" x14ac:dyDescent="0.2">
      <c r="D632" s="97"/>
    </row>
    <row r="633" spans="4:4" x14ac:dyDescent="0.2">
      <c r="D633" s="97"/>
    </row>
    <row r="634" spans="4:4" x14ac:dyDescent="0.2">
      <c r="D634" s="97"/>
    </row>
    <row r="635" spans="4:4" x14ac:dyDescent="0.2">
      <c r="D635" s="97"/>
    </row>
    <row r="636" spans="4:4" x14ac:dyDescent="0.2">
      <c r="D636" s="97"/>
    </row>
    <row r="637" spans="4:4" x14ac:dyDescent="0.2">
      <c r="D637" s="97"/>
    </row>
    <row r="638" spans="4:4" x14ac:dyDescent="0.2">
      <c r="D638" s="97"/>
    </row>
    <row r="639" spans="4:4" x14ac:dyDescent="0.2">
      <c r="D639" s="97"/>
    </row>
    <row r="640" spans="4:4" x14ac:dyDescent="0.2">
      <c r="D640" s="97"/>
    </row>
    <row r="641" spans="4:4" x14ac:dyDescent="0.2">
      <c r="D641" s="97"/>
    </row>
    <row r="642" spans="4:4" x14ac:dyDescent="0.2">
      <c r="D642" s="97"/>
    </row>
    <row r="643" spans="4:4" x14ac:dyDescent="0.2">
      <c r="D643" s="97"/>
    </row>
    <row r="644" spans="4:4" x14ac:dyDescent="0.2">
      <c r="D644" s="97"/>
    </row>
    <row r="645" spans="4:4" x14ac:dyDescent="0.2">
      <c r="D645" s="97"/>
    </row>
    <row r="646" spans="4:4" x14ac:dyDescent="0.2">
      <c r="D646" s="97"/>
    </row>
    <row r="647" spans="4:4" x14ac:dyDescent="0.2">
      <c r="D647" s="97"/>
    </row>
    <row r="648" spans="4:4" x14ac:dyDescent="0.2">
      <c r="D648" s="97"/>
    </row>
    <row r="649" spans="4:4" x14ac:dyDescent="0.2">
      <c r="D649" s="97"/>
    </row>
    <row r="650" spans="4:4" x14ac:dyDescent="0.2">
      <c r="D650" s="97"/>
    </row>
    <row r="651" spans="4:4" x14ac:dyDescent="0.2">
      <c r="D651" s="97"/>
    </row>
    <row r="652" spans="4:4" x14ac:dyDescent="0.2">
      <c r="D652" s="97"/>
    </row>
    <row r="653" spans="4:4" x14ac:dyDescent="0.2">
      <c r="D653" s="97"/>
    </row>
    <row r="654" spans="4:4" x14ac:dyDescent="0.2">
      <c r="D654" s="97"/>
    </row>
    <row r="655" spans="4:4" x14ac:dyDescent="0.2">
      <c r="D655" s="97"/>
    </row>
    <row r="656" spans="4:4" x14ac:dyDescent="0.2">
      <c r="D656" s="97"/>
    </row>
    <row r="657" spans="4:4" x14ac:dyDescent="0.2">
      <c r="D657" s="97"/>
    </row>
    <row r="658" spans="4:4" x14ac:dyDescent="0.2">
      <c r="D658" s="97"/>
    </row>
    <row r="659" spans="4:4" x14ac:dyDescent="0.2">
      <c r="D659" s="97"/>
    </row>
    <row r="660" spans="4:4" x14ac:dyDescent="0.2">
      <c r="D660" s="97"/>
    </row>
    <row r="661" spans="4:4" x14ac:dyDescent="0.2">
      <c r="D661" s="97"/>
    </row>
    <row r="662" spans="4:4" x14ac:dyDescent="0.2">
      <c r="D662" s="97"/>
    </row>
    <row r="663" spans="4:4" x14ac:dyDescent="0.2">
      <c r="D663" s="97"/>
    </row>
    <row r="664" spans="4:4" x14ac:dyDescent="0.2">
      <c r="D664" s="97"/>
    </row>
    <row r="665" spans="4:4" x14ac:dyDescent="0.2">
      <c r="D665" s="97"/>
    </row>
    <row r="666" spans="4:4" x14ac:dyDescent="0.2">
      <c r="D666" s="97"/>
    </row>
    <row r="667" spans="4:4" x14ac:dyDescent="0.2">
      <c r="D667" s="97"/>
    </row>
    <row r="668" spans="4:4" x14ac:dyDescent="0.2">
      <c r="D668" s="97"/>
    </row>
    <row r="669" spans="4:4" x14ac:dyDescent="0.2">
      <c r="D669" s="97"/>
    </row>
    <row r="670" spans="4:4" x14ac:dyDescent="0.2">
      <c r="D670" s="97"/>
    </row>
    <row r="671" spans="4:4" x14ac:dyDescent="0.2">
      <c r="D671" s="97"/>
    </row>
    <row r="672" spans="4:4" x14ac:dyDescent="0.2">
      <c r="D672" s="97"/>
    </row>
    <row r="673" spans="4:4" x14ac:dyDescent="0.2">
      <c r="D673" s="97"/>
    </row>
    <row r="674" spans="4:4" x14ac:dyDescent="0.2">
      <c r="D674" s="97"/>
    </row>
    <row r="675" spans="4:4" x14ac:dyDescent="0.2">
      <c r="D675" s="97"/>
    </row>
    <row r="676" spans="4:4" x14ac:dyDescent="0.2">
      <c r="D676" s="97"/>
    </row>
    <row r="677" spans="4:4" x14ac:dyDescent="0.2">
      <c r="D677" s="97"/>
    </row>
    <row r="678" spans="4:4" x14ac:dyDescent="0.2">
      <c r="D678" s="97"/>
    </row>
    <row r="679" spans="4:4" x14ac:dyDescent="0.2">
      <c r="D679" s="97"/>
    </row>
    <row r="680" spans="4:4" x14ac:dyDescent="0.2">
      <c r="D680" s="97"/>
    </row>
    <row r="681" spans="4:4" x14ac:dyDescent="0.2">
      <c r="D681" s="97"/>
    </row>
    <row r="682" spans="4:4" x14ac:dyDescent="0.2">
      <c r="D682" s="97"/>
    </row>
    <row r="683" spans="4:4" x14ac:dyDescent="0.2">
      <c r="D683" s="97"/>
    </row>
    <row r="684" spans="4:4" x14ac:dyDescent="0.2">
      <c r="D684" s="97"/>
    </row>
    <row r="685" spans="4:4" x14ac:dyDescent="0.2">
      <c r="D685" s="97"/>
    </row>
    <row r="686" spans="4:4" x14ac:dyDescent="0.2">
      <c r="D686" s="97"/>
    </row>
    <row r="687" spans="4:4" x14ac:dyDescent="0.2">
      <c r="D687" s="97"/>
    </row>
    <row r="688" spans="4:4" x14ac:dyDescent="0.2">
      <c r="D688" s="97"/>
    </row>
    <row r="689" spans="4:4" x14ac:dyDescent="0.2">
      <c r="D689" s="97"/>
    </row>
    <row r="690" spans="4:4" x14ac:dyDescent="0.2">
      <c r="D690" s="97"/>
    </row>
    <row r="691" spans="4:4" x14ac:dyDescent="0.2">
      <c r="D691" s="97"/>
    </row>
    <row r="692" spans="4:4" x14ac:dyDescent="0.2">
      <c r="D692" s="97"/>
    </row>
    <row r="693" spans="4:4" x14ac:dyDescent="0.2">
      <c r="D693" s="97"/>
    </row>
    <row r="694" spans="4:4" x14ac:dyDescent="0.2">
      <c r="D694" s="97"/>
    </row>
    <row r="695" spans="4:4" x14ac:dyDescent="0.2">
      <c r="D695" s="97"/>
    </row>
    <row r="696" spans="4:4" x14ac:dyDescent="0.2">
      <c r="D696" s="97"/>
    </row>
    <row r="697" spans="4:4" x14ac:dyDescent="0.2">
      <c r="D697" s="97"/>
    </row>
    <row r="698" spans="4:4" x14ac:dyDescent="0.2">
      <c r="D698" s="97"/>
    </row>
    <row r="699" spans="4:4" x14ac:dyDescent="0.2">
      <c r="D699" s="97"/>
    </row>
    <row r="700" spans="4:4" x14ac:dyDescent="0.2">
      <c r="D700" s="97"/>
    </row>
    <row r="701" spans="4:4" x14ac:dyDescent="0.2">
      <c r="D701" s="97"/>
    </row>
    <row r="702" spans="4:4" x14ac:dyDescent="0.2">
      <c r="D702" s="97"/>
    </row>
    <row r="703" spans="4:4" x14ac:dyDescent="0.2">
      <c r="D703" s="97"/>
    </row>
    <row r="704" spans="4:4" x14ac:dyDescent="0.2">
      <c r="D704" s="97"/>
    </row>
    <row r="705" spans="4:4" x14ac:dyDescent="0.2">
      <c r="D705" s="97"/>
    </row>
    <row r="706" spans="4:4" x14ac:dyDescent="0.2">
      <c r="D706" s="97"/>
    </row>
    <row r="707" spans="4:4" x14ac:dyDescent="0.2">
      <c r="D707" s="97"/>
    </row>
    <row r="708" spans="4:4" x14ac:dyDescent="0.2">
      <c r="D708" s="97"/>
    </row>
    <row r="709" spans="4:4" x14ac:dyDescent="0.2">
      <c r="D709" s="97"/>
    </row>
    <row r="710" spans="4:4" x14ac:dyDescent="0.2">
      <c r="D710" s="97"/>
    </row>
    <row r="711" spans="4:4" x14ac:dyDescent="0.2">
      <c r="D711" s="97"/>
    </row>
    <row r="712" spans="4:4" x14ac:dyDescent="0.2">
      <c r="D712" s="97"/>
    </row>
    <row r="713" spans="4:4" x14ac:dyDescent="0.2">
      <c r="D713" s="97"/>
    </row>
    <row r="714" spans="4:4" x14ac:dyDescent="0.2">
      <c r="D714" s="97"/>
    </row>
    <row r="715" spans="4:4" x14ac:dyDescent="0.2">
      <c r="D715" s="97"/>
    </row>
    <row r="716" spans="4:4" x14ac:dyDescent="0.2">
      <c r="D716" s="97"/>
    </row>
    <row r="717" spans="4:4" x14ac:dyDescent="0.2">
      <c r="D717" s="97"/>
    </row>
    <row r="718" spans="4:4" x14ac:dyDescent="0.2">
      <c r="D718" s="97"/>
    </row>
    <row r="719" spans="4:4" x14ac:dyDescent="0.2">
      <c r="D719" s="97"/>
    </row>
    <row r="720" spans="4:4" x14ac:dyDescent="0.2">
      <c r="D720" s="97"/>
    </row>
    <row r="721" spans="4:4" x14ac:dyDescent="0.2">
      <c r="D721" s="97"/>
    </row>
    <row r="722" spans="4:4" x14ac:dyDescent="0.2">
      <c r="D722" s="97"/>
    </row>
    <row r="723" spans="4:4" x14ac:dyDescent="0.2">
      <c r="D723" s="97"/>
    </row>
    <row r="724" spans="4:4" x14ac:dyDescent="0.2">
      <c r="D724" s="97"/>
    </row>
    <row r="725" spans="4:4" x14ac:dyDescent="0.2">
      <c r="D725" s="97"/>
    </row>
    <row r="726" spans="4:4" x14ac:dyDescent="0.2">
      <c r="D726" s="97"/>
    </row>
    <row r="727" spans="4:4" x14ac:dyDescent="0.2">
      <c r="D727" s="97"/>
    </row>
    <row r="728" spans="4:4" x14ac:dyDescent="0.2">
      <c r="D728" s="97"/>
    </row>
    <row r="729" spans="4:4" x14ac:dyDescent="0.2">
      <c r="D729" s="97"/>
    </row>
    <row r="730" spans="4:4" x14ac:dyDescent="0.2">
      <c r="D730" s="97"/>
    </row>
    <row r="731" spans="4:4" x14ac:dyDescent="0.2">
      <c r="D731" s="97"/>
    </row>
    <row r="732" spans="4:4" x14ac:dyDescent="0.2">
      <c r="D732" s="97"/>
    </row>
    <row r="733" spans="4:4" x14ac:dyDescent="0.2">
      <c r="D733" s="97"/>
    </row>
    <row r="734" spans="4:4" x14ac:dyDescent="0.2">
      <c r="D734" s="97"/>
    </row>
    <row r="735" spans="4:4" x14ac:dyDescent="0.2">
      <c r="D735" s="97"/>
    </row>
    <row r="736" spans="4:4" x14ac:dyDescent="0.2">
      <c r="D736" s="97"/>
    </row>
    <row r="737" spans="4:4" x14ac:dyDescent="0.2">
      <c r="D737" s="97"/>
    </row>
    <row r="738" spans="4:4" x14ac:dyDescent="0.2">
      <c r="D738" s="97"/>
    </row>
    <row r="739" spans="4:4" x14ac:dyDescent="0.2">
      <c r="D739" s="97"/>
    </row>
    <row r="740" spans="4:4" x14ac:dyDescent="0.2">
      <c r="D740" s="97"/>
    </row>
    <row r="741" spans="4:4" x14ac:dyDescent="0.2">
      <c r="D741" s="97"/>
    </row>
    <row r="742" spans="4:4" x14ac:dyDescent="0.2">
      <c r="D742" s="97"/>
    </row>
    <row r="743" spans="4:4" x14ac:dyDescent="0.2">
      <c r="D743" s="97"/>
    </row>
    <row r="744" spans="4:4" x14ac:dyDescent="0.2">
      <c r="D744" s="97"/>
    </row>
    <row r="745" spans="4:4" x14ac:dyDescent="0.2">
      <c r="D745" s="97"/>
    </row>
    <row r="746" spans="4:4" x14ac:dyDescent="0.2">
      <c r="D746" s="97"/>
    </row>
    <row r="747" spans="4:4" x14ac:dyDescent="0.2">
      <c r="D747" s="97"/>
    </row>
    <row r="748" spans="4:4" x14ac:dyDescent="0.2">
      <c r="D748" s="97"/>
    </row>
    <row r="749" spans="4:4" x14ac:dyDescent="0.2">
      <c r="D749" s="97"/>
    </row>
    <row r="750" spans="4:4" x14ac:dyDescent="0.2">
      <c r="D750" s="97"/>
    </row>
    <row r="751" spans="4:4" x14ac:dyDescent="0.2">
      <c r="D751" s="97"/>
    </row>
    <row r="752" spans="4:4" x14ac:dyDescent="0.2">
      <c r="D752" s="97"/>
    </row>
    <row r="753" spans="4:4" x14ac:dyDescent="0.2">
      <c r="D753" s="97"/>
    </row>
    <row r="754" spans="4:4" x14ac:dyDescent="0.2">
      <c r="D754" s="97"/>
    </row>
    <row r="755" spans="4:4" x14ac:dyDescent="0.2">
      <c r="D755" s="97"/>
    </row>
    <row r="756" spans="4:4" x14ac:dyDescent="0.2">
      <c r="D756" s="97"/>
    </row>
    <row r="757" spans="4:4" x14ac:dyDescent="0.2">
      <c r="D757" s="97"/>
    </row>
    <row r="758" spans="4:4" x14ac:dyDescent="0.2">
      <c r="D758" s="97"/>
    </row>
    <row r="759" spans="4:4" x14ac:dyDescent="0.2">
      <c r="D759" s="97"/>
    </row>
    <row r="760" spans="4:4" x14ac:dyDescent="0.2">
      <c r="D760" s="97"/>
    </row>
    <row r="761" spans="4:4" x14ac:dyDescent="0.2">
      <c r="D761" s="97"/>
    </row>
    <row r="762" spans="4:4" x14ac:dyDescent="0.2">
      <c r="D762" s="97"/>
    </row>
    <row r="763" spans="4:4" x14ac:dyDescent="0.2">
      <c r="D763" s="97"/>
    </row>
    <row r="764" spans="4:4" x14ac:dyDescent="0.2">
      <c r="D764" s="97"/>
    </row>
    <row r="765" spans="4:4" x14ac:dyDescent="0.2">
      <c r="D765" s="97"/>
    </row>
    <row r="766" spans="4:4" x14ac:dyDescent="0.2">
      <c r="D766" s="97"/>
    </row>
    <row r="767" spans="4:4" x14ac:dyDescent="0.2">
      <c r="D767" s="97"/>
    </row>
    <row r="768" spans="4:4" x14ac:dyDescent="0.2">
      <c r="D768" s="97"/>
    </row>
    <row r="769" spans="4:4" x14ac:dyDescent="0.2">
      <c r="D769" s="97"/>
    </row>
    <row r="770" spans="4:4" x14ac:dyDescent="0.2">
      <c r="D770" s="97"/>
    </row>
    <row r="771" spans="4:4" x14ac:dyDescent="0.2">
      <c r="D771" s="97"/>
    </row>
    <row r="772" spans="4:4" x14ac:dyDescent="0.2">
      <c r="D772" s="97"/>
    </row>
    <row r="773" spans="4:4" x14ac:dyDescent="0.2">
      <c r="D773" s="97"/>
    </row>
    <row r="774" spans="4:4" x14ac:dyDescent="0.2">
      <c r="D774" s="97"/>
    </row>
    <row r="775" spans="4:4" x14ac:dyDescent="0.2">
      <c r="D775" s="97"/>
    </row>
    <row r="776" spans="4:4" x14ac:dyDescent="0.2">
      <c r="D776" s="97"/>
    </row>
    <row r="777" spans="4:4" x14ac:dyDescent="0.2">
      <c r="D777" s="97"/>
    </row>
    <row r="778" spans="4:4" x14ac:dyDescent="0.2">
      <c r="D778" s="97"/>
    </row>
    <row r="779" spans="4:4" x14ac:dyDescent="0.2">
      <c r="D779" s="97"/>
    </row>
    <row r="780" spans="4:4" x14ac:dyDescent="0.2">
      <c r="D780" s="97"/>
    </row>
    <row r="781" spans="4:4" x14ac:dyDescent="0.2">
      <c r="D781" s="97"/>
    </row>
    <row r="782" spans="4:4" x14ac:dyDescent="0.2">
      <c r="D782" s="97"/>
    </row>
    <row r="783" spans="4:4" x14ac:dyDescent="0.2">
      <c r="D783" s="97"/>
    </row>
    <row r="784" spans="4:4" x14ac:dyDescent="0.2">
      <c r="D784" s="97"/>
    </row>
    <row r="785" spans="4:4" x14ac:dyDescent="0.2">
      <c r="D785" s="97"/>
    </row>
    <row r="786" spans="4:4" x14ac:dyDescent="0.2">
      <c r="D786" s="97"/>
    </row>
    <row r="787" spans="4:4" x14ac:dyDescent="0.2">
      <c r="D787" s="97"/>
    </row>
    <row r="788" spans="4:4" x14ac:dyDescent="0.2">
      <c r="D788" s="97"/>
    </row>
    <row r="789" spans="4:4" x14ac:dyDescent="0.2">
      <c r="D789" s="97"/>
    </row>
    <row r="790" spans="4:4" x14ac:dyDescent="0.2">
      <c r="D790" s="97"/>
    </row>
    <row r="791" spans="4:4" x14ac:dyDescent="0.2">
      <c r="D791" s="97"/>
    </row>
    <row r="792" spans="4:4" x14ac:dyDescent="0.2">
      <c r="D792" s="97"/>
    </row>
    <row r="793" spans="4:4" x14ac:dyDescent="0.2">
      <c r="D793" s="97"/>
    </row>
    <row r="794" spans="4:4" x14ac:dyDescent="0.2">
      <c r="D794" s="97"/>
    </row>
    <row r="795" spans="4:4" x14ac:dyDescent="0.2">
      <c r="D795" s="97"/>
    </row>
    <row r="796" spans="4:4" x14ac:dyDescent="0.2">
      <c r="D796" s="97"/>
    </row>
    <row r="797" spans="4:4" x14ac:dyDescent="0.2">
      <c r="D797" s="97"/>
    </row>
    <row r="798" spans="4:4" x14ac:dyDescent="0.2">
      <c r="D798" s="97"/>
    </row>
    <row r="799" spans="4:4" x14ac:dyDescent="0.2">
      <c r="D799" s="97"/>
    </row>
    <row r="800" spans="4:4" x14ac:dyDescent="0.2">
      <c r="D800" s="97"/>
    </row>
    <row r="801" spans="4:4" x14ac:dyDescent="0.2">
      <c r="D801" s="97"/>
    </row>
    <row r="802" spans="4:4" x14ac:dyDescent="0.2">
      <c r="D802" s="97"/>
    </row>
    <row r="803" spans="4:4" x14ac:dyDescent="0.2">
      <c r="D803" s="97"/>
    </row>
    <row r="804" spans="4:4" x14ac:dyDescent="0.2">
      <c r="D804" s="97"/>
    </row>
    <row r="805" spans="4:4" x14ac:dyDescent="0.2">
      <c r="D805" s="97"/>
    </row>
    <row r="806" spans="4:4" x14ac:dyDescent="0.2">
      <c r="D806" s="97"/>
    </row>
    <row r="807" spans="4:4" x14ac:dyDescent="0.2">
      <c r="D807" s="97"/>
    </row>
    <row r="808" spans="4:4" x14ac:dyDescent="0.2">
      <c r="D808" s="97"/>
    </row>
    <row r="809" spans="4:4" x14ac:dyDescent="0.2">
      <c r="D809" s="97"/>
    </row>
    <row r="810" spans="4:4" x14ac:dyDescent="0.2">
      <c r="D810" s="97"/>
    </row>
    <row r="811" spans="4:4" x14ac:dyDescent="0.2">
      <c r="D811" s="97"/>
    </row>
    <row r="812" spans="4:4" x14ac:dyDescent="0.2">
      <c r="D812" s="97"/>
    </row>
    <row r="813" spans="4:4" x14ac:dyDescent="0.2">
      <c r="D813" s="97"/>
    </row>
    <row r="814" spans="4:4" x14ac:dyDescent="0.2">
      <c r="D814" s="97"/>
    </row>
    <row r="815" spans="4:4" x14ac:dyDescent="0.2">
      <c r="D815" s="97"/>
    </row>
    <row r="816" spans="4:4" x14ac:dyDescent="0.2">
      <c r="D816" s="97"/>
    </row>
    <row r="817" spans="4:4" x14ac:dyDescent="0.2">
      <c r="D817" s="97"/>
    </row>
    <row r="818" spans="4:4" x14ac:dyDescent="0.2">
      <c r="D818" s="97"/>
    </row>
    <row r="819" spans="4:4" x14ac:dyDescent="0.2">
      <c r="D819" s="97"/>
    </row>
    <row r="820" spans="4:4" x14ac:dyDescent="0.2">
      <c r="D820" s="97"/>
    </row>
    <row r="821" spans="4:4" x14ac:dyDescent="0.2">
      <c r="D821" s="97"/>
    </row>
    <row r="822" spans="4:4" x14ac:dyDescent="0.2">
      <c r="D822" s="97"/>
    </row>
    <row r="823" spans="4:4" x14ac:dyDescent="0.2">
      <c r="D823" s="97"/>
    </row>
    <row r="824" spans="4:4" x14ac:dyDescent="0.2">
      <c r="D824" s="97"/>
    </row>
    <row r="825" spans="4:4" x14ac:dyDescent="0.2">
      <c r="D825" s="97"/>
    </row>
    <row r="826" spans="4:4" x14ac:dyDescent="0.2">
      <c r="D826" s="97"/>
    </row>
    <row r="827" spans="4:4" x14ac:dyDescent="0.2">
      <c r="D827" s="97"/>
    </row>
    <row r="828" spans="4:4" x14ac:dyDescent="0.2">
      <c r="D828" s="97"/>
    </row>
    <row r="829" spans="4:4" x14ac:dyDescent="0.2">
      <c r="D829" s="97"/>
    </row>
    <row r="830" spans="4:4" x14ac:dyDescent="0.2">
      <c r="D830" s="97"/>
    </row>
    <row r="831" spans="4:4" x14ac:dyDescent="0.2">
      <c r="D831" s="97"/>
    </row>
    <row r="832" spans="4:4" x14ac:dyDescent="0.2">
      <c r="D832" s="97"/>
    </row>
    <row r="833" spans="4:4" x14ac:dyDescent="0.2">
      <c r="D833" s="97"/>
    </row>
    <row r="834" spans="4:4" x14ac:dyDescent="0.2">
      <c r="D834" s="97"/>
    </row>
    <row r="835" spans="4:4" x14ac:dyDescent="0.2">
      <c r="D835" s="97"/>
    </row>
    <row r="836" spans="4:4" x14ac:dyDescent="0.2">
      <c r="D836" s="97"/>
    </row>
    <row r="837" spans="4:4" x14ac:dyDescent="0.2">
      <c r="D837" s="97"/>
    </row>
    <row r="838" spans="4:4" x14ac:dyDescent="0.2">
      <c r="D838" s="97"/>
    </row>
    <row r="839" spans="4:4" x14ac:dyDescent="0.2">
      <c r="D839" s="97"/>
    </row>
    <row r="840" spans="4:4" x14ac:dyDescent="0.2">
      <c r="D840" s="97"/>
    </row>
    <row r="841" spans="4:4" x14ac:dyDescent="0.2">
      <c r="D841" s="97"/>
    </row>
    <row r="842" spans="4:4" x14ac:dyDescent="0.2">
      <c r="D842" s="97"/>
    </row>
    <row r="843" spans="4:4" x14ac:dyDescent="0.2">
      <c r="D843" s="97"/>
    </row>
    <row r="844" spans="4:4" x14ac:dyDescent="0.2">
      <c r="D844" s="97"/>
    </row>
    <row r="845" spans="4:4" x14ac:dyDescent="0.2">
      <c r="D845" s="97"/>
    </row>
    <row r="846" spans="4:4" x14ac:dyDescent="0.2">
      <c r="D846" s="97"/>
    </row>
    <row r="847" spans="4:4" x14ac:dyDescent="0.2">
      <c r="D847" s="97"/>
    </row>
    <row r="848" spans="4:4" x14ac:dyDescent="0.2">
      <c r="D848" s="97"/>
    </row>
    <row r="849" spans="4:4" x14ac:dyDescent="0.2">
      <c r="D849" s="97"/>
    </row>
    <row r="850" spans="4:4" x14ac:dyDescent="0.2">
      <c r="D850" s="97"/>
    </row>
    <row r="851" spans="4:4" x14ac:dyDescent="0.2">
      <c r="D851" s="97"/>
    </row>
    <row r="852" spans="4:4" x14ac:dyDescent="0.2">
      <c r="D852" s="97"/>
    </row>
    <row r="853" spans="4:4" x14ac:dyDescent="0.2">
      <c r="D853" s="97"/>
    </row>
    <row r="854" spans="4:4" x14ac:dyDescent="0.2">
      <c r="D854" s="97"/>
    </row>
    <row r="855" spans="4:4" x14ac:dyDescent="0.2">
      <c r="D855" s="97"/>
    </row>
    <row r="856" spans="4:4" x14ac:dyDescent="0.2">
      <c r="D856" s="97"/>
    </row>
    <row r="857" spans="4:4" x14ac:dyDescent="0.2">
      <c r="D857" s="97"/>
    </row>
    <row r="858" spans="4:4" x14ac:dyDescent="0.2">
      <c r="D858" s="97"/>
    </row>
    <row r="859" spans="4:4" x14ac:dyDescent="0.2">
      <c r="D859" s="97"/>
    </row>
    <row r="860" spans="4:4" x14ac:dyDescent="0.2">
      <c r="D860" s="97"/>
    </row>
    <row r="861" spans="4:4" x14ac:dyDescent="0.2">
      <c r="D861" s="97"/>
    </row>
    <row r="862" spans="4:4" x14ac:dyDescent="0.2">
      <c r="D862" s="97"/>
    </row>
    <row r="863" spans="4:4" x14ac:dyDescent="0.2">
      <c r="D863" s="97"/>
    </row>
    <row r="864" spans="4:4" x14ac:dyDescent="0.2">
      <c r="D864" s="97"/>
    </row>
    <row r="865" spans="4:4" x14ac:dyDescent="0.2">
      <c r="D865" s="97"/>
    </row>
    <row r="866" spans="4:4" x14ac:dyDescent="0.2">
      <c r="D866" s="97"/>
    </row>
    <row r="867" spans="4:4" x14ac:dyDescent="0.2">
      <c r="D867" s="97"/>
    </row>
    <row r="868" spans="4:4" x14ac:dyDescent="0.2">
      <c r="D868" s="97"/>
    </row>
    <row r="869" spans="4:4" x14ac:dyDescent="0.2">
      <c r="D869" s="97"/>
    </row>
    <row r="870" spans="4:4" x14ac:dyDescent="0.2">
      <c r="D870" s="97"/>
    </row>
    <row r="871" spans="4:4" x14ac:dyDescent="0.2">
      <c r="D871" s="97"/>
    </row>
    <row r="872" spans="4:4" x14ac:dyDescent="0.2">
      <c r="D872" s="97"/>
    </row>
    <row r="873" spans="4:4" x14ac:dyDescent="0.2">
      <c r="D873" s="97"/>
    </row>
    <row r="874" spans="4:4" x14ac:dyDescent="0.2">
      <c r="D874" s="97"/>
    </row>
    <row r="875" spans="4:4" x14ac:dyDescent="0.2">
      <c r="D875" s="97"/>
    </row>
    <row r="876" spans="4:4" x14ac:dyDescent="0.2">
      <c r="D876" s="97"/>
    </row>
    <row r="877" spans="4:4" x14ac:dyDescent="0.2">
      <c r="D877" s="97"/>
    </row>
    <row r="878" spans="4:4" x14ac:dyDescent="0.2">
      <c r="D878" s="97"/>
    </row>
    <row r="879" spans="4:4" x14ac:dyDescent="0.2">
      <c r="D879" s="97"/>
    </row>
    <row r="880" spans="4:4" x14ac:dyDescent="0.2">
      <c r="D880" s="97"/>
    </row>
    <row r="881" spans="4:4" x14ac:dyDescent="0.2">
      <c r="D881" s="97"/>
    </row>
    <row r="882" spans="4:4" x14ac:dyDescent="0.2">
      <c r="D882" s="97"/>
    </row>
    <row r="883" spans="4:4" x14ac:dyDescent="0.2">
      <c r="D883" s="97"/>
    </row>
    <row r="884" spans="4:4" x14ac:dyDescent="0.2">
      <c r="D884" s="97"/>
    </row>
    <row r="885" spans="4:4" x14ac:dyDescent="0.2">
      <c r="D885" s="97"/>
    </row>
    <row r="886" spans="4:4" x14ac:dyDescent="0.2">
      <c r="D886" s="97"/>
    </row>
    <row r="887" spans="4:4" x14ac:dyDescent="0.2">
      <c r="D887" s="97"/>
    </row>
    <row r="888" spans="4:4" x14ac:dyDescent="0.2">
      <c r="D888" s="97"/>
    </row>
    <row r="889" spans="4:4" x14ac:dyDescent="0.2">
      <c r="D889" s="97"/>
    </row>
    <row r="890" spans="4:4" x14ac:dyDescent="0.2">
      <c r="D890" s="97"/>
    </row>
    <row r="891" spans="4:4" x14ac:dyDescent="0.2">
      <c r="D891" s="97"/>
    </row>
    <row r="892" spans="4:4" x14ac:dyDescent="0.2">
      <c r="D892" s="97"/>
    </row>
    <row r="893" spans="4:4" x14ac:dyDescent="0.2">
      <c r="D893" s="97"/>
    </row>
    <row r="894" spans="4:4" x14ac:dyDescent="0.2">
      <c r="D894" s="97"/>
    </row>
    <row r="895" spans="4:4" x14ac:dyDescent="0.2">
      <c r="D895" s="97"/>
    </row>
    <row r="896" spans="4:4" x14ac:dyDescent="0.2">
      <c r="D896" s="97"/>
    </row>
    <row r="897" spans="4:4" x14ac:dyDescent="0.2">
      <c r="D897" s="97"/>
    </row>
    <row r="898" spans="4:4" x14ac:dyDescent="0.2">
      <c r="D898" s="97"/>
    </row>
    <row r="899" spans="4:4" x14ac:dyDescent="0.2">
      <c r="D899" s="97"/>
    </row>
    <row r="900" spans="4:4" x14ac:dyDescent="0.2">
      <c r="D900" s="97"/>
    </row>
    <row r="901" spans="4:4" x14ac:dyDescent="0.2">
      <c r="D901" s="97"/>
    </row>
    <row r="902" spans="4:4" x14ac:dyDescent="0.2">
      <c r="D902" s="97"/>
    </row>
    <row r="903" spans="4:4" x14ac:dyDescent="0.2">
      <c r="D903" s="97"/>
    </row>
    <row r="904" spans="4:4" x14ac:dyDescent="0.2">
      <c r="D904" s="97"/>
    </row>
    <row r="905" spans="4:4" x14ac:dyDescent="0.2">
      <c r="D905" s="97"/>
    </row>
    <row r="906" spans="4:4" x14ac:dyDescent="0.2">
      <c r="D906" s="97"/>
    </row>
    <row r="907" spans="4:4" x14ac:dyDescent="0.2">
      <c r="D907" s="97"/>
    </row>
    <row r="908" spans="4:4" x14ac:dyDescent="0.2">
      <c r="D908" s="97"/>
    </row>
    <row r="909" spans="4:4" x14ac:dyDescent="0.2">
      <c r="D909" s="97"/>
    </row>
    <row r="910" spans="4:4" x14ac:dyDescent="0.2">
      <c r="D910" s="97"/>
    </row>
    <row r="911" spans="4:4" x14ac:dyDescent="0.2">
      <c r="D911" s="97"/>
    </row>
    <row r="912" spans="4:4" x14ac:dyDescent="0.2">
      <c r="D912" s="97"/>
    </row>
    <row r="913" spans="4:4" x14ac:dyDescent="0.2">
      <c r="D913" s="97"/>
    </row>
    <row r="914" spans="4:4" x14ac:dyDescent="0.2">
      <c r="D914" s="97"/>
    </row>
    <row r="915" spans="4:4" x14ac:dyDescent="0.2">
      <c r="D915" s="97"/>
    </row>
    <row r="916" spans="4:4" x14ac:dyDescent="0.2">
      <c r="D916" s="97"/>
    </row>
    <row r="917" spans="4:4" x14ac:dyDescent="0.2">
      <c r="D917" s="97"/>
    </row>
    <row r="918" spans="4:4" x14ac:dyDescent="0.2">
      <c r="D918" s="97"/>
    </row>
    <row r="919" spans="4:4" x14ac:dyDescent="0.2">
      <c r="D919" s="97"/>
    </row>
    <row r="920" spans="4:4" x14ac:dyDescent="0.2">
      <c r="D920" s="97"/>
    </row>
    <row r="921" spans="4:4" x14ac:dyDescent="0.2">
      <c r="D921" s="97"/>
    </row>
    <row r="922" spans="4:4" x14ac:dyDescent="0.2">
      <c r="D922" s="97"/>
    </row>
    <row r="923" spans="4:4" x14ac:dyDescent="0.2">
      <c r="D923" s="97"/>
    </row>
    <row r="924" spans="4:4" x14ac:dyDescent="0.2">
      <c r="D924" s="97"/>
    </row>
    <row r="925" spans="4:4" x14ac:dyDescent="0.2">
      <c r="D925" s="97"/>
    </row>
    <row r="926" spans="4:4" x14ac:dyDescent="0.2">
      <c r="D926" s="97"/>
    </row>
    <row r="927" spans="4:4" x14ac:dyDescent="0.2">
      <c r="D927" s="97"/>
    </row>
    <row r="928" spans="4:4" x14ac:dyDescent="0.2">
      <c r="D928" s="97"/>
    </row>
    <row r="929" spans="4:4" x14ac:dyDescent="0.2">
      <c r="D929" s="97"/>
    </row>
    <row r="930" spans="4:4" x14ac:dyDescent="0.2">
      <c r="D930" s="97"/>
    </row>
    <row r="931" spans="4:4" x14ac:dyDescent="0.2">
      <c r="D931" s="97"/>
    </row>
    <row r="932" spans="4:4" x14ac:dyDescent="0.2">
      <c r="D932" s="97"/>
    </row>
    <row r="933" spans="4:4" x14ac:dyDescent="0.2">
      <c r="D933" s="97"/>
    </row>
    <row r="934" spans="4:4" x14ac:dyDescent="0.2">
      <c r="D934" s="97"/>
    </row>
    <row r="935" spans="4:4" x14ac:dyDescent="0.2">
      <c r="D935" s="97"/>
    </row>
    <row r="936" spans="4:4" x14ac:dyDescent="0.2">
      <c r="D936" s="97"/>
    </row>
    <row r="937" spans="4:4" x14ac:dyDescent="0.2">
      <c r="D937" s="97"/>
    </row>
    <row r="938" spans="4:4" x14ac:dyDescent="0.2">
      <c r="D938" s="97"/>
    </row>
    <row r="939" spans="4:4" x14ac:dyDescent="0.2">
      <c r="D939" s="97"/>
    </row>
    <row r="940" spans="4:4" x14ac:dyDescent="0.2">
      <c r="D940" s="97"/>
    </row>
    <row r="941" spans="4:4" x14ac:dyDescent="0.2">
      <c r="D941" s="97"/>
    </row>
    <row r="942" spans="4:4" x14ac:dyDescent="0.2">
      <c r="D942" s="97"/>
    </row>
    <row r="943" spans="4:4" x14ac:dyDescent="0.2">
      <c r="D943" s="97"/>
    </row>
    <row r="944" spans="4:4" x14ac:dyDescent="0.2">
      <c r="D944" s="97"/>
    </row>
    <row r="945" spans="4:4" x14ac:dyDescent="0.2">
      <c r="D945" s="97"/>
    </row>
    <row r="946" spans="4:4" x14ac:dyDescent="0.2">
      <c r="D946" s="97"/>
    </row>
    <row r="947" spans="4:4" x14ac:dyDescent="0.2">
      <c r="D947" s="97"/>
    </row>
    <row r="948" spans="4:4" x14ac:dyDescent="0.2">
      <c r="D948" s="97"/>
    </row>
    <row r="949" spans="4:4" x14ac:dyDescent="0.2">
      <c r="D949" s="97"/>
    </row>
    <row r="950" spans="4:4" x14ac:dyDescent="0.2">
      <c r="D950" s="97"/>
    </row>
    <row r="951" spans="4:4" x14ac:dyDescent="0.2">
      <c r="D951" s="97"/>
    </row>
    <row r="952" spans="4:4" x14ac:dyDescent="0.2">
      <c r="D952" s="97"/>
    </row>
    <row r="953" spans="4:4" x14ac:dyDescent="0.2">
      <c r="D953" s="97"/>
    </row>
    <row r="954" spans="4:4" x14ac:dyDescent="0.2">
      <c r="D954" s="97"/>
    </row>
    <row r="955" spans="4:4" x14ac:dyDescent="0.2">
      <c r="D955" s="97"/>
    </row>
    <row r="956" spans="4:4" x14ac:dyDescent="0.2">
      <c r="D956" s="97"/>
    </row>
    <row r="957" spans="4:4" x14ac:dyDescent="0.2">
      <c r="D957" s="97"/>
    </row>
    <row r="958" spans="4:4" x14ac:dyDescent="0.2">
      <c r="D958" s="97"/>
    </row>
    <row r="959" spans="4:4" x14ac:dyDescent="0.2">
      <c r="D959" s="97"/>
    </row>
    <row r="960" spans="4:4" x14ac:dyDescent="0.2">
      <c r="D960" s="97"/>
    </row>
    <row r="961" spans="4:4" x14ac:dyDescent="0.2">
      <c r="D961" s="97"/>
    </row>
    <row r="962" spans="4:4" x14ac:dyDescent="0.2">
      <c r="D962" s="97"/>
    </row>
    <row r="963" spans="4:4" x14ac:dyDescent="0.2">
      <c r="D963" s="97"/>
    </row>
    <row r="964" spans="4:4" x14ac:dyDescent="0.2">
      <c r="D964" s="97"/>
    </row>
    <row r="965" spans="4:4" x14ac:dyDescent="0.2">
      <c r="D965" s="97"/>
    </row>
    <row r="966" spans="4:4" x14ac:dyDescent="0.2">
      <c r="D966" s="97"/>
    </row>
    <row r="967" spans="4:4" x14ac:dyDescent="0.2">
      <c r="D967" s="97"/>
    </row>
    <row r="968" spans="4:4" x14ac:dyDescent="0.2">
      <c r="D968" s="97"/>
    </row>
    <row r="969" spans="4:4" x14ac:dyDescent="0.2">
      <c r="D969" s="97"/>
    </row>
    <row r="970" spans="4:4" x14ac:dyDescent="0.2">
      <c r="D970" s="97"/>
    </row>
    <row r="971" spans="4:4" x14ac:dyDescent="0.2">
      <c r="D971" s="97"/>
    </row>
    <row r="972" spans="4:4" x14ac:dyDescent="0.2">
      <c r="D972" s="97"/>
    </row>
    <row r="973" spans="4:4" x14ac:dyDescent="0.2">
      <c r="D973" s="97"/>
    </row>
    <row r="974" spans="4:4" x14ac:dyDescent="0.2">
      <c r="D974" s="97"/>
    </row>
    <row r="975" spans="4:4" x14ac:dyDescent="0.2">
      <c r="D975" s="97"/>
    </row>
    <row r="976" spans="4:4" x14ac:dyDescent="0.2">
      <c r="D976" s="97"/>
    </row>
    <row r="977" spans="4:4" x14ac:dyDescent="0.2">
      <c r="D977" s="97"/>
    </row>
    <row r="978" spans="4:4" x14ac:dyDescent="0.2">
      <c r="D978" s="97"/>
    </row>
    <row r="979" spans="4:4" x14ac:dyDescent="0.2">
      <c r="D979" s="97"/>
    </row>
    <row r="980" spans="4:4" x14ac:dyDescent="0.2">
      <c r="D980" s="97"/>
    </row>
    <row r="981" spans="4:4" x14ac:dyDescent="0.2">
      <c r="D981" s="97"/>
    </row>
    <row r="982" spans="4:4" x14ac:dyDescent="0.2">
      <c r="D982" s="97"/>
    </row>
    <row r="983" spans="4:4" x14ac:dyDescent="0.2">
      <c r="D983" s="97"/>
    </row>
    <row r="984" spans="4:4" x14ac:dyDescent="0.2">
      <c r="D984" s="97"/>
    </row>
    <row r="985" spans="4:4" x14ac:dyDescent="0.2">
      <c r="D985" s="97"/>
    </row>
    <row r="986" spans="4:4" x14ac:dyDescent="0.2">
      <c r="D986" s="97"/>
    </row>
    <row r="987" spans="4:4" x14ac:dyDescent="0.2">
      <c r="D987" s="97"/>
    </row>
    <row r="988" spans="4:4" x14ac:dyDescent="0.2">
      <c r="D988" s="97"/>
    </row>
    <row r="989" spans="4:4" x14ac:dyDescent="0.2">
      <c r="D989" s="97"/>
    </row>
    <row r="990" spans="4:4" x14ac:dyDescent="0.2">
      <c r="D990" s="97"/>
    </row>
    <row r="991" spans="4:4" x14ac:dyDescent="0.2">
      <c r="D991" s="97"/>
    </row>
    <row r="992" spans="4:4" x14ac:dyDescent="0.2">
      <c r="D992" s="97"/>
    </row>
    <row r="993" spans="4:4" x14ac:dyDescent="0.2">
      <c r="D993" s="97"/>
    </row>
    <row r="994" spans="4:4" x14ac:dyDescent="0.2">
      <c r="D994" s="97"/>
    </row>
    <row r="995" spans="4:4" x14ac:dyDescent="0.2">
      <c r="D995" s="97"/>
    </row>
    <row r="996" spans="4:4" x14ac:dyDescent="0.2">
      <c r="D996" s="97"/>
    </row>
    <row r="997" spans="4:4" x14ac:dyDescent="0.2">
      <c r="D997" s="97"/>
    </row>
    <row r="998" spans="4:4" x14ac:dyDescent="0.2">
      <c r="D998" s="97"/>
    </row>
    <row r="999" spans="4:4" x14ac:dyDescent="0.2">
      <c r="D999" s="97"/>
    </row>
    <row r="1000" spans="4:4" x14ac:dyDescent="0.2">
      <c r="D1000" s="97"/>
    </row>
    <row r="1001" spans="4:4" x14ac:dyDescent="0.2">
      <c r="D1001" s="97"/>
    </row>
    <row r="1002" spans="4:4" x14ac:dyDescent="0.2">
      <c r="D1002" s="97"/>
    </row>
    <row r="1003" spans="4:4" x14ac:dyDescent="0.2">
      <c r="D1003" s="97"/>
    </row>
    <row r="1004" spans="4:4" x14ac:dyDescent="0.2">
      <c r="D1004" s="97"/>
    </row>
    <row r="1005" spans="4:4" x14ac:dyDescent="0.2">
      <c r="D1005" s="97"/>
    </row>
    <row r="1006" spans="4:4" x14ac:dyDescent="0.2">
      <c r="D1006" s="97"/>
    </row>
    <row r="1007" spans="4:4" x14ac:dyDescent="0.2">
      <c r="D1007" s="97"/>
    </row>
    <row r="1008" spans="4:4" x14ac:dyDescent="0.2">
      <c r="D1008" s="97"/>
    </row>
    <row r="1009" spans="4:4" x14ac:dyDescent="0.2">
      <c r="D1009" s="97"/>
    </row>
    <row r="1010" spans="4:4" x14ac:dyDescent="0.2">
      <c r="D1010" s="97"/>
    </row>
    <row r="1011" spans="4:4" x14ac:dyDescent="0.2">
      <c r="D1011" s="97"/>
    </row>
    <row r="1012" spans="4:4" x14ac:dyDescent="0.2">
      <c r="D1012" s="97"/>
    </row>
    <row r="1013" spans="4:4" x14ac:dyDescent="0.2">
      <c r="D1013" s="97"/>
    </row>
    <row r="1014" spans="4:4" x14ac:dyDescent="0.2">
      <c r="D1014" s="97"/>
    </row>
    <row r="1015" spans="4:4" x14ac:dyDescent="0.2">
      <c r="D1015" s="97"/>
    </row>
    <row r="1016" spans="4:4" x14ac:dyDescent="0.2">
      <c r="D1016" s="97"/>
    </row>
    <row r="1017" spans="4:4" x14ac:dyDescent="0.2">
      <c r="D1017" s="97"/>
    </row>
    <row r="1018" spans="4:4" x14ac:dyDescent="0.2">
      <c r="D1018" s="97"/>
    </row>
    <row r="1019" spans="4:4" x14ac:dyDescent="0.2">
      <c r="D1019" s="97"/>
    </row>
    <row r="1020" spans="4:4" x14ac:dyDescent="0.2">
      <c r="D1020" s="97"/>
    </row>
    <row r="1021" spans="4:4" x14ac:dyDescent="0.2">
      <c r="D1021" s="97"/>
    </row>
    <row r="1022" spans="4:4" x14ac:dyDescent="0.2">
      <c r="D1022" s="97"/>
    </row>
    <row r="1023" spans="4:4" x14ac:dyDescent="0.2">
      <c r="D1023" s="97"/>
    </row>
    <row r="1024" spans="4:4" x14ac:dyDescent="0.2">
      <c r="D1024" s="97"/>
    </row>
    <row r="1025" spans="4:4" x14ac:dyDescent="0.2">
      <c r="D1025" s="97"/>
    </row>
    <row r="1026" spans="4:4" x14ac:dyDescent="0.2">
      <c r="D1026" s="97"/>
    </row>
    <row r="1027" spans="4:4" x14ac:dyDescent="0.2">
      <c r="D1027" s="97"/>
    </row>
    <row r="1028" spans="4:4" x14ac:dyDescent="0.2">
      <c r="D1028" s="97"/>
    </row>
    <row r="1029" spans="4:4" x14ac:dyDescent="0.2">
      <c r="D1029" s="97"/>
    </row>
    <row r="1030" spans="4:4" x14ac:dyDescent="0.2">
      <c r="D1030" s="97"/>
    </row>
    <row r="1031" spans="4:4" x14ac:dyDescent="0.2">
      <c r="D1031" s="97"/>
    </row>
    <row r="1032" spans="4:4" x14ac:dyDescent="0.2">
      <c r="D1032" s="97"/>
    </row>
    <row r="1033" spans="4:4" x14ac:dyDescent="0.2">
      <c r="D1033" s="97"/>
    </row>
    <row r="1034" spans="4:4" x14ac:dyDescent="0.2">
      <c r="D1034" s="97"/>
    </row>
    <row r="1035" spans="4:4" x14ac:dyDescent="0.2">
      <c r="D1035" s="97"/>
    </row>
    <row r="1036" spans="4:4" x14ac:dyDescent="0.2">
      <c r="D1036" s="97"/>
    </row>
    <row r="1037" spans="4:4" x14ac:dyDescent="0.2">
      <c r="D1037" s="97"/>
    </row>
    <row r="1038" spans="4:4" x14ac:dyDescent="0.2">
      <c r="D1038" s="97"/>
    </row>
    <row r="1039" spans="4:4" x14ac:dyDescent="0.2">
      <c r="D1039" s="97"/>
    </row>
    <row r="1040" spans="4:4" x14ac:dyDescent="0.2">
      <c r="D1040" s="97"/>
    </row>
    <row r="1041" spans="4:4" x14ac:dyDescent="0.2">
      <c r="D1041" s="97"/>
    </row>
    <row r="1042" spans="4:4" x14ac:dyDescent="0.2">
      <c r="D1042" s="97"/>
    </row>
    <row r="1043" spans="4:4" x14ac:dyDescent="0.2">
      <c r="D1043" s="97"/>
    </row>
  </sheetData>
  <sheetProtection algorithmName="SHA-512" hashValue="2zpWY4J3kJIVnMVH6qGk8edwMQ+/unIyfYsGAYwqzKIOCVvqBAE3UacN8jEi5KpzzU9mJGY0cQ3ndRQMGxbqtg==" saltValue="uYjNgPdFB+KVgiWybtNwNQ==" spinCount="100000" sheet="1"/>
  <mergeCells count="10">
    <mergeCell ref="C12:G12"/>
    <mergeCell ref="C16:G16"/>
    <mergeCell ref="C18:G18"/>
    <mergeCell ref="C26:G26"/>
    <mergeCell ref="C31:G31"/>
    <mergeCell ref="A1:G1"/>
    <mergeCell ref="C2:G2"/>
    <mergeCell ref="C3:G3"/>
    <mergeCell ref="C4:G4"/>
    <mergeCell ref="C10:G10"/>
  </mergeCells>
  <pageMargins left="0.39374999999999999" right="0.196527777777778" top="0.59027777777777801" bottom="0.39305555555555599" header="0.51180555555555496" footer="0.196527777777778"/>
  <pageSetup paperSize="9" scale="70" firstPageNumber="0" fitToHeight="0" orientation="portrait" r:id="rId1"/>
  <headerFooter>
    <oddFooter>&amp;L&amp;9Zpracováno programem BUILDpower S,  © RTS, a.s.&amp;R&amp;9Stránka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H1046"/>
  <sheetViews>
    <sheetView tabSelected="1" zoomScaleNormal="100" workbookViewId="0">
      <pane ySplit="7" topLeftCell="A32" activePane="bottomLeft" state="frozen"/>
      <selection activeCell="D11" sqref="D11:G11"/>
      <selection pane="bottomLeft" activeCell="D11" sqref="D11:G11"/>
    </sheetView>
  </sheetViews>
  <sheetFormatPr defaultColWidth="8.7109375" defaultRowHeight="12.75" outlineLevelRow="1" x14ac:dyDescent="0.2"/>
  <cols>
    <col min="1" max="1" width="3.42578125" customWidth="1"/>
    <col min="2" max="2" width="12.7109375" style="156" customWidth="1"/>
    <col min="3" max="3" width="63.28515625" style="15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11.5703125" hidden="1" customWidth="1"/>
    <col min="18" max="18" width="6.85546875" customWidth="1"/>
    <col min="20" max="20" width="8.42578125" customWidth="1"/>
    <col min="21" max="24" width="11.5703125" hidden="1" customWidth="1"/>
    <col min="29" max="29" width="11.5703125" hidden="1" customWidth="1"/>
    <col min="31" max="41" width="11.5703125" hidden="1" customWidth="1"/>
  </cols>
  <sheetData>
    <row r="1" spans="1:60" ht="15.75" customHeight="1" x14ac:dyDescent="0.25">
      <c r="A1" s="225" t="s">
        <v>137</v>
      </c>
      <c r="B1" s="225"/>
      <c r="C1" s="225"/>
      <c r="D1" s="225"/>
      <c r="E1" s="225"/>
      <c r="F1" s="225"/>
      <c r="G1" s="225"/>
      <c r="AG1" t="s">
        <v>138</v>
      </c>
    </row>
    <row r="2" spans="1:60" ht="25.15" customHeight="1" x14ac:dyDescent="0.2">
      <c r="A2" s="157" t="s">
        <v>134</v>
      </c>
      <c r="B2" s="152" t="s">
        <v>5</v>
      </c>
      <c r="C2" s="226" t="s">
        <v>58</v>
      </c>
      <c r="D2" s="226"/>
      <c r="E2" s="226"/>
      <c r="F2" s="226"/>
      <c r="G2" s="226"/>
      <c r="AG2" t="s">
        <v>139</v>
      </c>
    </row>
    <row r="3" spans="1:60" ht="25.15" customHeight="1" x14ac:dyDescent="0.2">
      <c r="A3" s="157" t="s">
        <v>135</v>
      </c>
      <c r="B3" s="152" t="s">
        <v>57</v>
      </c>
      <c r="C3" s="226" t="s">
        <v>58</v>
      </c>
      <c r="D3" s="226"/>
      <c r="E3" s="226"/>
      <c r="F3" s="226"/>
      <c r="G3" s="226"/>
      <c r="AC3" s="156" t="s">
        <v>139</v>
      </c>
      <c r="AG3" t="s">
        <v>140</v>
      </c>
    </row>
    <row r="4" spans="1:60" ht="25.15" customHeight="1" x14ac:dyDescent="0.2">
      <c r="A4" s="158" t="s">
        <v>136</v>
      </c>
      <c r="B4" s="159" t="s">
        <v>64</v>
      </c>
      <c r="C4" s="227" t="s">
        <v>65</v>
      </c>
      <c r="D4" s="227"/>
      <c r="E4" s="227"/>
      <c r="F4" s="227"/>
      <c r="G4" s="227"/>
      <c r="AG4" t="s">
        <v>141</v>
      </c>
    </row>
    <row r="5" spans="1:60" x14ac:dyDescent="0.2">
      <c r="D5" s="97"/>
    </row>
    <row r="6" spans="1:60" ht="38.25" x14ac:dyDescent="0.2">
      <c r="A6" s="160" t="s">
        <v>142</v>
      </c>
      <c r="B6" s="161" t="s">
        <v>143</v>
      </c>
      <c r="C6" s="161" t="s">
        <v>144</v>
      </c>
      <c r="D6" s="162" t="s">
        <v>145</v>
      </c>
      <c r="E6" s="160" t="s">
        <v>146</v>
      </c>
      <c r="F6" s="163" t="s">
        <v>147</v>
      </c>
      <c r="G6" s="160" t="s">
        <v>27</v>
      </c>
      <c r="H6" s="164" t="s">
        <v>148</v>
      </c>
      <c r="I6" s="164" t="s">
        <v>149</v>
      </c>
      <c r="J6" s="164" t="s">
        <v>150</v>
      </c>
      <c r="K6" s="164" t="s">
        <v>151</v>
      </c>
      <c r="L6" s="164" t="s">
        <v>152</v>
      </c>
      <c r="M6" s="164" t="s">
        <v>153</v>
      </c>
      <c r="N6" s="164" t="s">
        <v>154</v>
      </c>
      <c r="O6" s="164" t="s">
        <v>155</v>
      </c>
      <c r="P6" s="164" t="s">
        <v>156</v>
      </c>
      <c r="Q6" s="164" t="s">
        <v>157</v>
      </c>
      <c r="R6" s="164" t="s">
        <v>158</v>
      </c>
      <c r="S6" s="164" t="s">
        <v>159</v>
      </c>
      <c r="T6" s="164" t="s">
        <v>160</v>
      </c>
      <c r="U6" s="164" t="s">
        <v>161</v>
      </c>
      <c r="V6" s="164" t="s">
        <v>162</v>
      </c>
      <c r="W6" s="164" t="s">
        <v>163</v>
      </c>
      <c r="X6" s="164" t="s">
        <v>164</v>
      </c>
    </row>
    <row r="7" spans="1:60" hidden="1" x14ac:dyDescent="0.2">
      <c r="A7" s="149"/>
      <c r="B7" s="153"/>
      <c r="C7" s="153"/>
      <c r="D7" s="155"/>
      <c r="E7" s="165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</row>
    <row r="8" spans="1:60" x14ac:dyDescent="0.2">
      <c r="A8" s="167" t="s">
        <v>165</v>
      </c>
      <c r="B8" s="168" t="s">
        <v>77</v>
      </c>
      <c r="C8" s="169" t="s">
        <v>78</v>
      </c>
      <c r="D8" s="170"/>
      <c r="E8" s="171"/>
      <c r="F8" s="172"/>
      <c r="G8" s="172">
        <f>SUMIF(AG9:AG13,"&lt;&gt;NOR",G9:G13)</f>
        <v>0</v>
      </c>
      <c r="H8" s="172"/>
      <c r="I8" s="172">
        <f>SUM(I9:I13)</f>
        <v>944.17000000000007</v>
      </c>
      <c r="J8" s="172"/>
      <c r="K8" s="172">
        <f>SUM(K9:K13)</f>
        <v>1084.78</v>
      </c>
      <c r="L8" s="172"/>
      <c r="M8" s="172">
        <f>SUM(M9:M13)</f>
        <v>0</v>
      </c>
      <c r="N8" s="172"/>
      <c r="O8" s="172">
        <f>SUM(O9:O13)</f>
        <v>0.24</v>
      </c>
      <c r="P8" s="172"/>
      <c r="Q8" s="172">
        <f>SUM(Q9:Q13)</f>
        <v>0</v>
      </c>
      <c r="R8" s="172"/>
      <c r="S8" s="172"/>
      <c r="T8" s="173"/>
      <c r="U8" s="174"/>
      <c r="V8" s="174">
        <f>SUM(V9:V13)</f>
        <v>2.4900000000000002</v>
      </c>
      <c r="W8" s="174"/>
      <c r="X8" s="174"/>
      <c r="AG8" t="s">
        <v>166</v>
      </c>
    </row>
    <row r="9" spans="1:60" ht="22.5" outlineLevel="1" x14ac:dyDescent="0.2">
      <c r="A9" s="185">
        <v>1</v>
      </c>
      <c r="B9" s="186" t="s">
        <v>444</v>
      </c>
      <c r="C9" s="187" t="s">
        <v>445</v>
      </c>
      <c r="D9" s="188" t="s">
        <v>280</v>
      </c>
      <c r="E9" s="189">
        <v>6.2</v>
      </c>
      <c r="F9" s="190"/>
      <c r="G9" s="191">
        <f>ROUND(E9*F9,2)</f>
        <v>0</v>
      </c>
      <c r="H9" s="190">
        <v>138.66</v>
      </c>
      <c r="I9" s="191">
        <f>ROUND(E9*H9,2)</f>
        <v>859.69</v>
      </c>
      <c r="J9" s="190">
        <v>118.84</v>
      </c>
      <c r="K9" s="191">
        <f>ROUND(E9*J9,2)</f>
        <v>736.81</v>
      </c>
      <c r="L9" s="191">
        <v>21</v>
      </c>
      <c r="M9" s="191">
        <f>G9*(1+L9/100)</f>
        <v>0</v>
      </c>
      <c r="N9" s="191">
        <v>3.8980000000000001E-2</v>
      </c>
      <c r="O9" s="191">
        <f>ROUND(E9*N9,2)</f>
        <v>0.24</v>
      </c>
      <c r="P9" s="191">
        <v>0</v>
      </c>
      <c r="Q9" s="191">
        <f>ROUND(E9*P9,2)</f>
        <v>0</v>
      </c>
      <c r="R9" s="191" t="s">
        <v>397</v>
      </c>
      <c r="S9" s="191" t="s">
        <v>170</v>
      </c>
      <c r="T9" s="202" t="s">
        <v>171</v>
      </c>
      <c r="U9" s="183">
        <v>0.29299999999999998</v>
      </c>
      <c r="V9" s="183">
        <f>ROUND(E9*U9,2)</f>
        <v>1.82</v>
      </c>
      <c r="W9" s="183"/>
      <c r="X9" s="183" t="s">
        <v>184</v>
      </c>
      <c r="Y9" s="184"/>
      <c r="Z9" s="184"/>
      <c r="AA9" s="184"/>
      <c r="AB9" s="184"/>
      <c r="AC9" s="184"/>
      <c r="AD9" s="184"/>
      <c r="AE9" s="184"/>
      <c r="AF9" s="184"/>
      <c r="AG9" s="184" t="s">
        <v>185</v>
      </c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  <c r="AY9" s="184"/>
      <c r="AZ9" s="184"/>
      <c r="BA9" s="184"/>
      <c r="BB9" s="184"/>
      <c r="BC9" s="184"/>
      <c r="BD9" s="184"/>
      <c r="BE9" s="184"/>
      <c r="BF9" s="184"/>
      <c r="BG9" s="184"/>
      <c r="BH9" s="184"/>
    </row>
    <row r="10" spans="1:60" ht="12.75" customHeight="1" outlineLevel="1" x14ac:dyDescent="0.2">
      <c r="A10" s="192"/>
      <c r="B10" s="193"/>
      <c r="C10" s="230" t="s">
        <v>398</v>
      </c>
      <c r="D10" s="230"/>
      <c r="E10" s="230"/>
      <c r="F10" s="230"/>
      <c r="G10" s="230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4"/>
      <c r="Z10" s="184"/>
      <c r="AA10" s="184"/>
      <c r="AB10" s="184"/>
      <c r="AC10" s="184"/>
      <c r="AD10" s="184"/>
      <c r="AE10" s="184"/>
      <c r="AF10" s="184"/>
      <c r="AG10" s="184" t="s">
        <v>399</v>
      </c>
      <c r="AH10" s="184"/>
      <c r="AI10" s="184"/>
      <c r="AJ10" s="184"/>
      <c r="AK10" s="184"/>
      <c r="AL10" s="184"/>
      <c r="AM10" s="184"/>
      <c r="AN10" s="184"/>
      <c r="AO10" s="184"/>
      <c r="AP10" s="184"/>
      <c r="AQ10" s="184"/>
      <c r="AR10" s="184"/>
      <c r="AS10" s="184"/>
      <c r="AT10" s="184"/>
      <c r="AU10" s="184"/>
      <c r="AV10" s="184"/>
      <c r="AW10" s="184"/>
      <c r="AX10" s="184"/>
      <c r="AY10" s="184"/>
      <c r="AZ10" s="184"/>
      <c r="BA10" s="184"/>
      <c r="BB10" s="184"/>
      <c r="BC10" s="184"/>
      <c r="BD10" s="184"/>
      <c r="BE10" s="184"/>
      <c r="BF10" s="184"/>
      <c r="BG10" s="184"/>
      <c r="BH10" s="184"/>
    </row>
    <row r="11" spans="1:60" outlineLevel="1" x14ac:dyDescent="0.2">
      <c r="A11" s="185">
        <v>2</v>
      </c>
      <c r="B11" s="186" t="s">
        <v>400</v>
      </c>
      <c r="C11" s="187" t="s">
        <v>401</v>
      </c>
      <c r="D11" s="188" t="s">
        <v>190</v>
      </c>
      <c r="E11" s="189">
        <v>2.79</v>
      </c>
      <c r="F11" s="190"/>
      <c r="G11" s="191">
        <f>ROUND(E11*F11,2)</f>
        <v>0</v>
      </c>
      <c r="H11" s="190">
        <v>30.28</v>
      </c>
      <c r="I11" s="191">
        <f>ROUND(E11*H11,2)</f>
        <v>84.48</v>
      </c>
      <c r="J11" s="190">
        <v>124.72</v>
      </c>
      <c r="K11" s="191">
        <f>ROUND(E11*J11,2)</f>
        <v>347.97</v>
      </c>
      <c r="L11" s="191">
        <v>21</v>
      </c>
      <c r="M11" s="191">
        <f>G11*(1+L11/100)</f>
        <v>0</v>
      </c>
      <c r="N11" s="191">
        <v>3.4000000000000002E-4</v>
      </c>
      <c r="O11" s="191">
        <f>ROUND(E11*N11,2)</f>
        <v>0</v>
      </c>
      <c r="P11" s="191">
        <v>0</v>
      </c>
      <c r="Q11" s="191">
        <f>ROUND(E11*P11,2)</f>
        <v>0</v>
      </c>
      <c r="R11" s="191" t="s">
        <v>402</v>
      </c>
      <c r="S11" s="191" t="s">
        <v>170</v>
      </c>
      <c r="T11" s="202" t="s">
        <v>171</v>
      </c>
      <c r="U11" s="183">
        <v>0.24</v>
      </c>
      <c r="V11" s="183">
        <f>ROUND(E11*U11,2)</f>
        <v>0.67</v>
      </c>
      <c r="W11" s="183"/>
      <c r="X11" s="183" t="s">
        <v>184</v>
      </c>
      <c r="Y11" s="184"/>
      <c r="Z11" s="184"/>
      <c r="AA11" s="184"/>
      <c r="AB11" s="184"/>
      <c r="AC11" s="184"/>
      <c r="AD11" s="184"/>
      <c r="AE11" s="184"/>
      <c r="AF11" s="184"/>
      <c r="AG11" s="184" t="s">
        <v>185</v>
      </c>
      <c r="AH11" s="184"/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4"/>
      <c r="BF11" s="184"/>
      <c r="BG11" s="184"/>
      <c r="BH11" s="184"/>
    </row>
    <row r="12" spans="1:60" ht="12.75" customHeight="1" outlineLevel="1" x14ac:dyDescent="0.2">
      <c r="A12" s="192"/>
      <c r="B12" s="193"/>
      <c r="C12" s="230" t="s">
        <v>403</v>
      </c>
      <c r="D12" s="230"/>
      <c r="E12" s="230"/>
      <c r="F12" s="230"/>
      <c r="G12" s="230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4"/>
      <c r="Z12" s="184"/>
      <c r="AA12" s="184"/>
      <c r="AB12" s="184"/>
      <c r="AC12" s="184"/>
      <c r="AD12" s="184"/>
      <c r="AE12" s="184"/>
      <c r="AF12" s="184"/>
      <c r="AG12" s="184" t="s">
        <v>399</v>
      </c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184"/>
      <c r="AT12" s="184"/>
      <c r="AU12" s="184"/>
      <c r="AV12" s="184"/>
      <c r="AW12" s="184"/>
      <c r="AX12" s="184"/>
      <c r="AY12" s="184"/>
      <c r="AZ12" s="184"/>
      <c r="BA12" s="184"/>
      <c r="BB12" s="184"/>
      <c r="BC12" s="184"/>
      <c r="BD12" s="184"/>
      <c r="BE12" s="184"/>
      <c r="BF12" s="184"/>
      <c r="BG12" s="184"/>
      <c r="BH12" s="184"/>
    </row>
    <row r="13" spans="1:60" outlineLevel="1" x14ac:dyDescent="0.2">
      <c r="A13" s="192"/>
      <c r="B13" s="193"/>
      <c r="C13" s="203" t="s">
        <v>446</v>
      </c>
      <c r="D13" s="204"/>
      <c r="E13" s="205">
        <v>2.79</v>
      </c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4"/>
      <c r="Z13" s="184"/>
      <c r="AA13" s="184"/>
      <c r="AB13" s="184"/>
      <c r="AC13" s="184"/>
      <c r="AD13" s="184"/>
      <c r="AE13" s="184"/>
      <c r="AF13" s="184"/>
      <c r="AG13" s="184" t="s">
        <v>187</v>
      </c>
      <c r="AH13" s="184">
        <v>0</v>
      </c>
      <c r="AI13" s="184"/>
      <c r="AJ13" s="184"/>
      <c r="AK13" s="184"/>
      <c r="AL13" s="184"/>
      <c r="AM13" s="184"/>
      <c r="AN13" s="184"/>
      <c r="AO13" s="184"/>
      <c r="AP13" s="184"/>
      <c r="AQ13" s="184"/>
      <c r="AR13" s="184"/>
      <c r="AS13" s="184"/>
      <c r="AT13" s="184"/>
      <c r="AU13" s="184"/>
      <c r="AV13" s="184"/>
      <c r="AW13" s="184"/>
      <c r="AX13" s="184"/>
      <c r="AY13" s="184"/>
      <c r="AZ13" s="184"/>
      <c r="BA13" s="184"/>
      <c r="BB13" s="184"/>
      <c r="BC13" s="184"/>
      <c r="BD13" s="184"/>
      <c r="BE13" s="184"/>
      <c r="BF13" s="184"/>
      <c r="BG13" s="184"/>
      <c r="BH13" s="184"/>
    </row>
    <row r="14" spans="1:60" x14ac:dyDescent="0.2">
      <c r="A14" s="167" t="s">
        <v>165</v>
      </c>
      <c r="B14" s="168" t="s">
        <v>85</v>
      </c>
      <c r="C14" s="169" t="s">
        <v>86</v>
      </c>
      <c r="D14" s="170"/>
      <c r="E14" s="171"/>
      <c r="F14" s="172"/>
      <c r="G14" s="172">
        <f>SUMIF(AG15:AG15,"&lt;&gt;NOR",G15:G15)</f>
        <v>0</v>
      </c>
      <c r="H14" s="172"/>
      <c r="I14" s="172">
        <f>SUM(I15:I15)</f>
        <v>66.819999999999993</v>
      </c>
      <c r="J14" s="172"/>
      <c r="K14" s="172">
        <f>SUM(K15:K15)</f>
        <v>1480.18</v>
      </c>
      <c r="L14" s="172"/>
      <c r="M14" s="172">
        <f>SUM(M15:M15)</f>
        <v>0</v>
      </c>
      <c r="N14" s="172"/>
      <c r="O14" s="172">
        <f>SUM(O15:O15)</f>
        <v>0</v>
      </c>
      <c r="P14" s="172"/>
      <c r="Q14" s="172">
        <f>SUM(Q15:Q15)</f>
        <v>0.26</v>
      </c>
      <c r="R14" s="172"/>
      <c r="S14" s="172"/>
      <c r="T14" s="173"/>
      <c r="U14" s="174"/>
      <c r="V14" s="174">
        <f>SUM(V15:V15)</f>
        <v>4.34</v>
      </c>
      <c r="W14" s="174"/>
      <c r="X14" s="174"/>
      <c r="AG14" t="s">
        <v>166</v>
      </c>
    </row>
    <row r="15" spans="1:60" ht="22.5" outlineLevel="1" x14ac:dyDescent="0.2">
      <c r="A15" s="175">
        <v>3</v>
      </c>
      <c r="B15" s="176" t="s">
        <v>447</v>
      </c>
      <c r="C15" s="177" t="s">
        <v>448</v>
      </c>
      <c r="D15" s="178" t="s">
        <v>280</v>
      </c>
      <c r="E15" s="179">
        <v>6.5</v>
      </c>
      <c r="F15" s="180"/>
      <c r="G15" s="181">
        <f>ROUND(E15*F15,2)</f>
        <v>0</v>
      </c>
      <c r="H15" s="180">
        <v>10.28</v>
      </c>
      <c r="I15" s="181">
        <f>ROUND(E15*H15,2)</f>
        <v>66.819999999999993</v>
      </c>
      <c r="J15" s="180">
        <v>227.72</v>
      </c>
      <c r="K15" s="181">
        <f>ROUND(E15*J15,2)</f>
        <v>1480.18</v>
      </c>
      <c r="L15" s="181">
        <v>21</v>
      </c>
      <c r="M15" s="181">
        <f>G15*(1+L15/100)</f>
        <v>0</v>
      </c>
      <c r="N15" s="181">
        <v>4.8999999999999998E-4</v>
      </c>
      <c r="O15" s="181">
        <f>ROUND(E15*N15,2)</f>
        <v>0</v>
      </c>
      <c r="P15" s="181">
        <v>0.04</v>
      </c>
      <c r="Q15" s="181">
        <f>ROUND(E15*P15,2)</f>
        <v>0.26</v>
      </c>
      <c r="R15" s="181" t="s">
        <v>423</v>
      </c>
      <c r="S15" s="181" t="s">
        <v>170</v>
      </c>
      <c r="T15" s="182" t="s">
        <v>171</v>
      </c>
      <c r="U15" s="183">
        <v>0.66800000000000004</v>
      </c>
      <c r="V15" s="183">
        <f>ROUND(E15*U15,2)</f>
        <v>4.34</v>
      </c>
      <c r="W15" s="183"/>
      <c r="X15" s="183" t="s">
        <v>184</v>
      </c>
      <c r="Y15" s="184"/>
      <c r="Z15" s="184"/>
      <c r="AA15" s="184"/>
      <c r="AB15" s="184"/>
      <c r="AC15" s="184"/>
      <c r="AD15" s="184"/>
      <c r="AE15" s="184"/>
      <c r="AF15" s="184"/>
      <c r="AG15" s="184" t="s">
        <v>185</v>
      </c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  <c r="AW15" s="184"/>
      <c r="AX15" s="184"/>
      <c r="AY15" s="184"/>
      <c r="AZ15" s="184"/>
      <c r="BA15" s="184"/>
      <c r="BB15" s="184"/>
      <c r="BC15" s="184"/>
      <c r="BD15" s="184"/>
      <c r="BE15" s="184"/>
      <c r="BF15" s="184"/>
      <c r="BG15" s="184"/>
      <c r="BH15" s="184"/>
    </row>
    <row r="16" spans="1:60" x14ac:dyDescent="0.2">
      <c r="A16" s="167" t="s">
        <v>165</v>
      </c>
      <c r="B16" s="168" t="s">
        <v>91</v>
      </c>
      <c r="C16" s="169" t="s">
        <v>92</v>
      </c>
      <c r="D16" s="170"/>
      <c r="E16" s="171"/>
      <c r="F16" s="172"/>
      <c r="G16" s="172">
        <f>SUMIF(AG17:AG34,"&lt;&gt;NOR",G17:G34)</f>
        <v>0</v>
      </c>
      <c r="H16" s="172"/>
      <c r="I16" s="172">
        <f>SUM(I17:I34)</f>
        <v>882.96</v>
      </c>
      <c r="J16" s="172"/>
      <c r="K16" s="172">
        <f>SUM(K17:K34)</f>
        <v>2744.74</v>
      </c>
      <c r="L16" s="172"/>
      <c r="M16" s="172">
        <f>SUM(M17:M34)</f>
        <v>0</v>
      </c>
      <c r="N16" s="172"/>
      <c r="O16" s="172">
        <f>SUM(O17:O34)</f>
        <v>0</v>
      </c>
      <c r="P16" s="172"/>
      <c r="Q16" s="172">
        <f>SUM(Q17:Q34)</f>
        <v>0.02</v>
      </c>
      <c r="R16" s="172"/>
      <c r="S16" s="172"/>
      <c r="T16" s="173"/>
      <c r="U16" s="174"/>
      <c r="V16" s="174">
        <f>SUM(V17:V34)</f>
        <v>5.8299999999999992</v>
      </c>
      <c r="W16" s="174"/>
      <c r="X16" s="174"/>
      <c r="AG16" t="s">
        <v>166</v>
      </c>
    </row>
    <row r="17" spans="1:60" outlineLevel="1" x14ac:dyDescent="0.2">
      <c r="A17" s="185">
        <v>4</v>
      </c>
      <c r="B17" s="186" t="s">
        <v>449</v>
      </c>
      <c r="C17" s="187" t="s">
        <v>450</v>
      </c>
      <c r="D17" s="188" t="s">
        <v>280</v>
      </c>
      <c r="E17" s="189">
        <v>9</v>
      </c>
      <c r="F17" s="190"/>
      <c r="G17" s="191">
        <f>ROUND(E17*F17,2)</f>
        <v>0</v>
      </c>
      <c r="H17" s="190">
        <v>0</v>
      </c>
      <c r="I17" s="191">
        <f>ROUND(E17*H17,2)</f>
        <v>0</v>
      </c>
      <c r="J17" s="190">
        <v>31.6</v>
      </c>
      <c r="K17" s="191">
        <f>ROUND(E17*J17,2)</f>
        <v>284.39999999999998</v>
      </c>
      <c r="L17" s="191">
        <v>21</v>
      </c>
      <c r="M17" s="191">
        <f>G17*(1+L17/100)</f>
        <v>0</v>
      </c>
      <c r="N17" s="191">
        <v>0</v>
      </c>
      <c r="O17" s="191">
        <f>ROUND(E17*N17,2)</f>
        <v>0</v>
      </c>
      <c r="P17" s="191">
        <v>1.98E-3</v>
      </c>
      <c r="Q17" s="191">
        <f>ROUND(E17*P17,2)</f>
        <v>0.02</v>
      </c>
      <c r="R17" s="191" t="s">
        <v>407</v>
      </c>
      <c r="S17" s="191" t="s">
        <v>170</v>
      </c>
      <c r="T17" s="202" t="s">
        <v>171</v>
      </c>
      <c r="U17" s="183">
        <v>8.3000000000000004E-2</v>
      </c>
      <c r="V17" s="183">
        <f>ROUND(E17*U17,2)</f>
        <v>0.75</v>
      </c>
      <c r="W17" s="183"/>
      <c r="X17" s="183" t="s">
        <v>184</v>
      </c>
      <c r="Y17" s="184"/>
      <c r="Z17" s="184"/>
      <c r="AA17" s="184"/>
      <c r="AB17" s="184"/>
      <c r="AC17" s="184"/>
      <c r="AD17" s="184"/>
      <c r="AE17" s="184"/>
      <c r="AF17" s="184"/>
      <c r="AG17" s="184" t="s">
        <v>185</v>
      </c>
      <c r="AH17" s="184"/>
      <c r="AI17" s="184"/>
      <c r="AJ17" s="184"/>
      <c r="AK17" s="184"/>
      <c r="AL17" s="184"/>
      <c r="AM17" s="184"/>
      <c r="AN17" s="184"/>
      <c r="AO17" s="184"/>
      <c r="AP17" s="184"/>
      <c r="AQ17" s="184"/>
      <c r="AR17" s="184"/>
      <c r="AS17" s="184"/>
      <c r="AT17" s="184"/>
      <c r="AU17" s="184"/>
      <c r="AV17" s="184"/>
      <c r="AW17" s="184"/>
      <c r="AX17" s="184"/>
      <c r="AY17" s="184"/>
      <c r="AZ17" s="184"/>
      <c r="BA17" s="184"/>
      <c r="BB17" s="184"/>
      <c r="BC17" s="184"/>
      <c r="BD17" s="184"/>
      <c r="BE17" s="184"/>
      <c r="BF17" s="184"/>
      <c r="BG17" s="184"/>
      <c r="BH17" s="184"/>
    </row>
    <row r="18" spans="1:60" ht="12.75" customHeight="1" outlineLevel="1" x14ac:dyDescent="0.2">
      <c r="A18" s="192"/>
      <c r="B18" s="193"/>
      <c r="C18" s="230" t="s">
        <v>451</v>
      </c>
      <c r="D18" s="230"/>
      <c r="E18" s="230"/>
      <c r="F18" s="230"/>
      <c r="G18" s="230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183"/>
      <c r="Y18" s="184"/>
      <c r="Z18" s="184"/>
      <c r="AA18" s="184"/>
      <c r="AB18" s="184"/>
      <c r="AC18" s="184"/>
      <c r="AD18" s="184"/>
      <c r="AE18" s="184"/>
      <c r="AF18" s="184"/>
      <c r="AG18" s="184" t="s">
        <v>399</v>
      </c>
      <c r="AH18" s="184"/>
      <c r="AI18" s="184"/>
      <c r="AJ18" s="184"/>
      <c r="AK18" s="184"/>
      <c r="AL18" s="184"/>
      <c r="AM18" s="184"/>
      <c r="AN18" s="184"/>
      <c r="AO18" s="184"/>
      <c r="AP18" s="184"/>
      <c r="AQ18" s="184"/>
      <c r="AR18" s="184"/>
      <c r="AS18" s="184"/>
      <c r="AT18" s="184"/>
      <c r="AU18" s="184"/>
      <c r="AV18" s="184"/>
      <c r="AW18" s="184"/>
      <c r="AX18" s="184"/>
      <c r="AY18" s="184"/>
      <c r="AZ18" s="184"/>
      <c r="BA18" s="184"/>
      <c r="BB18" s="184"/>
      <c r="BC18" s="184"/>
      <c r="BD18" s="184"/>
      <c r="BE18" s="184"/>
      <c r="BF18" s="184"/>
      <c r="BG18" s="184"/>
      <c r="BH18" s="184"/>
    </row>
    <row r="19" spans="1:60" outlineLevel="1" x14ac:dyDescent="0.2">
      <c r="A19" s="192"/>
      <c r="B19" s="193"/>
      <c r="C19" s="203" t="s">
        <v>425</v>
      </c>
      <c r="D19" s="204"/>
      <c r="E19" s="205">
        <v>9</v>
      </c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4"/>
      <c r="Z19" s="184"/>
      <c r="AA19" s="184"/>
      <c r="AB19" s="184"/>
      <c r="AC19" s="184"/>
      <c r="AD19" s="184"/>
      <c r="AE19" s="184"/>
      <c r="AF19" s="184"/>
      <c r="AG19" s="184" t="s">
        <v>187</v>
      </c>
      <c r="AH19" s="184">
        <v>0</v>
      </c>
      <c r="AI19" s="184"/>
      <c r="AJ19" s="184"/>
      <c r="AK19" s="184"/>
      <c r="AL19" s="184"/>
      <c r="AM19" s="184"/>
      <c r="AN19" s="184"/>
      <c r="AO19" s="184"/>
      <c r="AP19" s="184"/>
      <c r="AQ19" s="184"/>
      <c r="AR19" s="184"/>
      <c r="AS19" s="184"/>
      <c r="AT19" s="184"/>
      <c r="AU19" s="184"/>
      <c r="AV19" s="184"/>
      <c r="AW19" s="184"/>
      <c r="AX19" s="184"/>
      <c r="AY19" s="184"/>
      <c r="AZ19" s="184"/>
      <c r="BA19" s="184"/>
      <c r="BB19" s="184"/>
      <c r="BC19" s="184"/>
      <c r="BD19" s="184"/>
      <c r="BE19" s="184"/>
      <c r="BF19" s="184"/>
      <c r="BG19" s="184"/>
      <c r="BH19" s="184"/>
    </row>
    <row r="20" spans="1:60" outlineLevel="1" x14ac:dyDescent="0.2">
      <c r="A20" s="185">
        <v>5</v>
      </c>
      <c r="B20" s="186" t="s">
        <v>452</v>
      </c>
      <c r="C20" s="187" t="s">
        <v>453</v>
      </c>
      <c r="D20" s="188" t="s">
        <v>280</v>
      </c>
      <c r="E20" s="189">
        <v>0.6</v>
      </c>
      <c r="F20" s="190"/>
      <c r="G20" s="191">
        <f>ROUND(E20*F20,2)</f>
        <v>0</v>
      </c>
      <c r="H20" s="190">
        <v>81.98</v>
      </c>
      <c r="I20" s="191">
        <f>ROUND(E20*H20,2)</f>
        <v>49.19</v>
      </c>
      <c r="J20" s="190">
        <v>179.02</v>
      </c>
      <c r="K20" s="191">
        <f>ROUND(E20*J20,2)</f>
        <v>107.41</v>
      </c>
      <c r="L20" s="191">
        <v>21</v>
      </c>
      <c r="M20" s="191">
        <f>G20*(1+L20/100)</f>
        <v>0</v>
      </c>
      <c r="N20" s="191">
        <v>4.6999999999999999E-4</v>
      </c>
      <c r="O20" s="191">
        <f>ROUND(E20*N20,2)</f>
        <v>0</v>
      </c>
      <c r="P20" s="191">
        <v>0</v>
      </c>
      <c r="Q20" s="191">
        <f>ROUND(E20*P20,2)</f>
        <v>0</v>
      </c>
      <c r="R20" s="191" t="s">
        <v>407</v>
      </c>
      <c r="S20" s="191" t="s">
        <v>170</v>
      </c>
      <c r="T20" s="202" t="s">
        <v>171</v>
      </c>
      <c r="U20" s="183">
        <v>0.35899999999999999</v>
      </c>
      <c r="V20" s="183">
        <f>ROUND(E20*U20,2)</f>
        <v>0.22</v>
      </c>
      <c r="W20" s="183"/>
      <c r="X20" s="183" t="s">
        <v>184</v>
      </c>
      <c r="Y20" s="184"/>
      <c r="Z20" s="184"/>
      <c r="AA20" s="184"/>
      <c r="AB20" s="184"/>
      <c r="AC20" s="184"/>
      <c r="AD20" s="184"/>
      <c r="AE20" s="184"/>
      <c r="AF20" s="184"/>
      <c r="AG20" s="184" t="s">
        <v>185</v>
      </c>
      <c r="AH20" s="184"/>
      <c r="AI20" s="184"/>
      <c r="AJ20" s="184"/>
      <c r="AK20" s="184"/>
      <c r="AL20" s="184"/>
      <c r="AM20" s="184"/>
      <c r="AN20" s="184"/>
      <c r="AO20" s="184"/>
      <c r="AP20" s="184"/>
      <c r="AQ20" s="184"/>
      <c r="AR20" s="184"/>
      <c r="AS20" s="184"/>
      <c r="AT20" s="184"/>
      <c r="AU20" s="184"/>
      <c r="AV20" s="184"/>
      <c r="AW20" s="184"/>
      <c r="AX20" s="184"/>
      <c r="AY20" s="184"/>
      <c r="AZ20" s="184"/>
      <c r="BA20" s="184"/>
      <c r="BB20" s="184"/>
      <c r="BC20" s="184"/>
      <c r="BD20" s="184"/>
      <c r="BE20" s="184"/>
      <c r="BF20" s="184"/>
      <c r="BG20" s="184"/>
      <c r="BH20" s="184"/>
    </row>
    <row r="21" spans="1:60" ht="12.75" customHeight="1" outlineLevel="1" x14ac:dyDescent="0.2">
      <c r="A21" s="192"/>
      <c r="B21" s="193"/>
      <c r="C21" s="230" t="s">
        <v>454</v>
      </c>
      <c r="D21" s="230"/>
      <c r="E21" s="230"/>
      <c r="F21" s="230"/>
      <c r="G21" s="230"/>
      <c r="H21" s="183"/>
      <c r="I21" s="183"/>
      <c r="J21" s="183"/>
      <c r="K21" s="183"/>
      <c r="L21" s="183"/>
      <c r="M21" s="183"/>
      <c r="N21" s="183"/>
      <c r="O21" s="183"/>
      <c r="P21" s="183"/>
      <c r="Q21" s="183"/>
      <c r="R21" s="183"/>
      <c r="S21" s="183"/>
      <c r="T21" s="183"/>
      <c r="U21" s="183"/>
      <c r="V21" s="183"/>
      <c r="W21" s="183"/>
      <c r="X21" s="183"/>
      <c r="Y21" s="184"/>
      <c r="Z21" s="184"/>
      <c r="AA21" s="184"/>
      <c r="AB21" s="184"/>
      <c r="AC21" s="184"/>
      <c r="AD21" s="184"/>
      <c r="AE21" s="184"/>
      <c r="AF21" s="184"/>
      <c r="AG21" s="184" t="s">
        <v>399</v>
      </c>
      <c r="AH21" s="184"/>
      <c r="AI21" s="184"/>
      <c r="AJ21" s="184"/>
      <c r="AK21" s="184"/>
      <c r="AL21" s="184"/>
      <c r="AM21" s="184"/>
      <c r="AN21" s="184"/>
      <c r="AO21" s="184"/>
      <c r="AP21" s="184"/>
      <c r="AQ21" s="184"/>
      <c r="AR21" s="184"/>
      <c r="AS21" s="184"/>
      <c r="AT21" s="184"/>
      <c r="AU21" s="184"/>
      <c r="AV21" s="184"/>
      <c r="AW21" s="184"/>
      <c r="AX21" s="184"/>
      <c r="AY21" s="184"/>
      <c r="AZ21" s="184"/>
      <c r="BA21" s="184"/>
      <c r="BB21" s="184"/>
      <c r="BC21" s="184"/>
      <c r="BD21" s="184"/>
      <c r="BE21" s="184"/>
      <c r="BF21" s="184"/>
      <c r="BG21" s="184"/>
      <c r="BH21" s="184"/>
    </row>
    <row r="22" spans="1:60" outlineLevel="1" x14ac:dyDescent="0.2">
      <c r="A22" s="185">
        <v>6</v>
      </c>
      <c r="B22" s="186" t="s">
        <v>455</v>
      </c>
      <c r="C22" s="187" t="s">
        <v>456</v>
      </c>
      <c r="D22" s="188" t="s">
        <v>280</v>
      </c>
      <c r="E22" s="189">
        <v>6.1</v>
      </c>
      <c r="F22" s="190"/>
      <c r="G22" s="191">
        <f>ROUND(E22*F22,2)</f>
        <v>0</v>
      </c>
      <c r="H22" s="190">
        <v>115.91</v>
      </c>
      <c r="I22" s="191">
        <f>ROUND(E22*H22,2)</f>
        <v>707.05</v>
      </c>
      <c r="J22" s="190">
        <v>225.59</v>
      </c>
      <c r="K22" s="191">
        <f>ROUND(E22*J22,2)</f>
        <v>1376.1</v>
      </c>
      <c r="L22" s="191">
        <v>21</v>
      </c>
      <c r="M22" s="191">
        <f>G22*(1+L22/100)</f>
        <v>0</v>
      </c>
      <c r="N22" s="191">
        <v>6.9999999999999999E-4</v>
      </c>
      <c r="O22" s="191">
        <f>ROUND(E22*N22,2)</f>
        <v>0</v>
      </c>
      <c r="P22" s="191">
        <v>0</v>
      </c>
      <c r="Q22" s="191">
        <f>ROUND(E22*P22,2)</f>
        <v>0</v>
      </c>
      <c r="R22" s="191" t="s">
        <v>407</v>
      </c>
      <c r="S22" s="191" t="s">
        <v>170</v>
      </c>
      <c r="T22" s="202" t="s">
        <v>171</v>
      </c>
      <c r="U22" s="183">
        <v>0.45200000000000001</v>
      </c>
      <c r="V22" s="183">
        <f>ROUND(E22*U22,2)</f>
        <v>2.76</v>
      </c>
      <c r="W22" s="183"/>
      <c r="X22" s="183" t="s">
        <v>184</v>
      </c>
      <c r="Y22" s="184"/>
      <c r="Z22" s="184"/>
      <c r="AA22" s="184"/>
      <c r="AB22" s="184"/>
      <c r="AC22" s="184"/>
      <c r="AD22" s="184"/>
      <c r="AE22" s="184"/>
      <c r="AF22" s="184"/>
      <c r="AG22" s="184" t="s">
        <v>185</v>
      </c>
      <c r="AH22" s="184"/>
      <c r="AI22" s="184"/>
      <c r="AJ22" s="184"/>
      <c r="AK22" s="184"/>
      <c r="AL22" s="184"/>
      <c r="AM22" s="184"/>
      <c r="AN22" s="184"/>
      <c r="AO22" s="184"/>
      <c r="AP22" s="184"/>
      <c r="AQ22" s="184"/>
      <c r="AR22" s="184"/>
      <c r="AS22" s="184"/>
      <c r="AT22" s="184"/>
      <c r="AU22" s="184"/>
      <c r="AV22" s="184"/>
      <c r="AW22" s="184"/>
      <c r="AX22" s="184"/>
      <c r="AY22" s="184"/>
      <c r="AZ22" s="184"/>
      <c r="BA22" s="184"/>
      <c r="BB22" s="184"/>
      <c r="BC22" s="184"/>
      <c r="BD22" s="184"/>
      <c r="BE22" s="184"/>
      <c r="BF22" s="184"/>
      <c r="BG22" s="184"/>
      <c r="BH22" s="184"/>
    </row>
    <row r="23" spans="1:60" ht="12.75" customHeight="1" outlineLevel="1" x14ac:dyDescent="0.2">
      <c r="A23" s="192"/>
      <c r="B23" s="193"/>
      <c r="C23" s="230" t="s">
        <v>454</v>
      </c>
      <c r="D23" s="230"/>
      <c r="E23" s="230"/>
      <c r="F23" s="230"/>
      <c r="G23" s="230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4"/>
      <c r="Z23" s="184"/>
      <c r="AA23" s="184"/>
      <c r="AB23" s="184"/>
      <c r="AC23" s="184"/>
      <c r="AD23" s="184"/>
      <c r="AE23" s="184"/>
      <c r="AF23" s="184"/>
      <c r="AG23" s="184" t="s">
        <v>399</v>
      </c>
      <c r="AH23" s="184"/>
      <c r="AI23" s="184"/>
      <c r="AJ23" s="184"/>
      <c r="AK23" s="184"/>
      <c r="AL23" s="184"/>
      <c r="AM23" s="184"/>
      <c r="AN23" s="184"/>
      <c r="AO23" s="184"/>
      <c r="AP23" s="184"/>
      <c r="AQ23" s="184"/>
      <c r="AR23" s="184"/>
      <c r="AS23" s="184"/>
      <c r="AT23" s="184"/>
      <c r="AU23" s="184"/>
      <c r="AV23" s="184"/>
      <c r="AW23" s="184"/>
      <c r="AX23" s="184"/>
      <c r="AY23" s="184"/>
      <c r="AZ23" s="184"/>
      <c r="BA23" s="184"/>
      <c r="BB23" s="184"/>
      <c r="BC23" s="184"/>
      <c r="BD23" s="184"/>
      <c r="BE23" s="184"/>
      <c r="BF23" s="184"/>
      <c r="BG23" s="184"/>
      <c r="BH23" s="184"/>
    </row>
    <row r="24" spans="1:60" outlineLevel="1" x14ac:dyDescent="0.2">
      <c r="A24" s="185">
        <v>7</v>
      </c>
      <c r="B24" s="186" t="s">
        <v>457</v>
      </c>
      <c r="C24" s="187" t="s">
        <v>458</v>
      </c>
      <c r="D24" s="188" t="s">
        <v>280</v>
      </c>
      <c r="E24" s="189">
        <v>0.5</v>
      </c>
      <c r="F24" s="190"/>
      <c r="G24" s="191">
        <f>ROUND(E24*F24,2)</f>
        <v>0</v>
      </c>
      <c r="H24" s="190">
        <v>245.99</v>
      </c>
      <c r="I24" s="191">
        <f>ROUND(E24*H24,2)</f>
        <v>123</v>
      </c>
      <c r="J24" s="190">
        <v>584.01</v>
      </c>
      <c r="K24" s="191">
        <f>ROUND(E24*J24,2)</f>
        <v>292.01</v>
      </c>
      <c r="L24" s="191">
        <v>21</v>
      </c>
      <c r="M24" s="191">
        <f>G24*(1+L24/100)</f>
        <v>0</v>
      </c>
      <c r="N24" s="191">
        <v>1.5200000000000001E-3</v>
      </c>
      <c r="O24" s="191">
        <f>ROUND(E24*N24,2)</f>
        <v>0</v>
      </c>
      <c r="P24" s="191">
        <v>0</v>
      </c>
      <c r="Q24" s="191">
        <f>ROUND(E24*P24,2)</f>
        <v>0</v>
      </c>
      <c r="R24" s="191" t="s">
        <v>407</v>
      </c>
      <c r="S24" s="191" t="s">
        <v>170</v>
      </c>
      <c r="T24" s="202" t="s">
        <v>171</v>
      </c>
      <c r="U24" s="183">
        <v>1.173</v>
      </c>
      <c r="V24" s="183">
        <f>ROUND(E24*U24,2)</f>
        <v>0.59</v>
      </c>
      <c r="W24" s="183"/>
      <c r="X24" s="183" t="s">
        <v>184</v>
      </c>
      <c r="Y24" s="184"/>
      <c r="Z24" s="184"/>
      <c r="AA24" s="184"/>
      <c r="AB24" s="184"/>
      <c r="AC24" s="184"/>
      <c r="AD24" s="184"/>
      <c r="AE24" s="184"/>
      <c r="AF24" s="184"/>
      <c r="AG24" s="184" t="s">
        <v>185</v>
      </c>
      <c r="AH24" s="184"/>
      <c r="AI24" s="184"/>
      <c r="AJ24" s="184"/>
      <c r="AK24" s="184"/>
      <c r="AL24" s="184"/>
      <c r="AM24" s="184"/>
      <c r="AN24" s="184"/>
      <c r="AO24" s="184"/>
      <c r="AP24" s="184"/>
      <c r="AQ24" s="184"/>
      <c r="AR24" s="184"/>
      <c r="AS24" s="184"/>
      <c r="AT24" s="184"/>
      <c r="AU24" s="184"/>
      <c r="AV24" s="184"/>
      <c r="AW24" s="184"/>
      <c r="AX24" s="184"/>
      <c r="AY24" s="184"/>
      <c r="AZ24" s="184"/>
      <c r="BA24" s="184"/>
      <c r="BB24" s="184"/>
      <c r="BC24" s="184"/>
      <c r="BD24" s="184"/>
      <c r="BE24" s="184"/>
      <c r="BF24" s="184"/>
      <c r="BG24" s="184"/>
      <c r="BH24" s="184"/>
    </row>
    <row r="25" spans="1:60" ht="12.75" customHeight="1" outlineLevel="1" x14ac:dyDescent="0.2">
      <c r="A25" s="192"/>
      <c r="B25" s="193"/>
      <c r="C25" s="230" t="s">
        <v>454</v>
      </c>
      <c r="D25" s="230"/>
      <c r="E25" s="230"/>
      <c r="F25" s="230"/>
      <c r="G25" s="230"/>
      <c r="H25" s="183"/>
      <c r="I25" s="183"/>
      <c r="J25" s="183"/>
      <c r="K25" s="183"/>
      <c r="L25" s="183"/>
      <c r="M25" s="183"/>
      <c r="N25" s="183"/>
      <c r="O25" s="183"/>
      <c r="P25" s="183"/>
      <c r="Q25" s="183"/>
      <c r="R25" s="183"/>
      <c r="S25" s="183"/>
      <c r="T25" s="183"/>
      <c r="U25" s="183"/>
      <c r="V25" s="183"/>
      <c r="W25" s="183"/>
      <c r="X25" s="183"/>
      <c r="Y25" s="184"/>
      <c r="Z25" s="184"/>
      <c r="AA25" s="184"/>
      <c r="AB25" s="184"/>
      <c r="AC25" s="184"/>
      <c r="AD25" s="184"/>
      <c r="AE25" s="184"/>
      <c r="AF25" s="184"/>
      <c r="AG25" s="184" t="s">
        <v>399</v>
      </c>
      <c r="AH25" s="184"/>
      <c r="AI25" s="184"/>
      <c r="AJ25" s="184"/>
      <c r="AK25" s="184"/>
      <c r="AL25" s="184"/>
      <c r="AM25" s="184"/>
      <c r="AN25" s="184"/>
      <c r="AO25" s="184"/>
      <c r="AP25" s="184"/>
      <c r="AQ25" s="184"/>
      <c r="AR25" s="184"/>
      <c r="AS25" s="184"/>
      <c r="AT25" s="184"/>
      <c r="AU25" s="184"/>
      <c r="AV25" s="184"/>
      <c r="AW25" s="184"/>
      <c r="AX25" s="184"/>
      <c r="AY25" s="184"/>
      <c r="AZ25" s="184"/>
      <c r="BA25" s="184"/>
      <c r="BB25" s="184"/>
      <c r="BC25" s="184"/>
      <c r="BD25" s="184"/>
      <c r="BE25" s="184"/>
      <c r="BF25" s="184"/>
      <c r="BG25" s="184"/>
      <c r="BH25" s="184"/>
    </row>
    <row r="26" spans="1:60" outlineLevel="1" x14ac:dyDescent="0.2">
      <c r="A26" s="185">
        <v>8</v>
      </c>
      <c r="B26" s="186" t="s">
        <v>459</v>
      </c>
      <c r="C26" s="187" t="s">
        <v>460</v>
      </c>
      <c r="D26" s="188" t="s">
        <v>221</v>
      </c>
      <c r="E26" s="189">
        <v>3</v>
      </c>
      <c r="F26" s="190"/>
      <c r="G26" s="191">
        <f>ROUND(E26*F26,2)</f>
        <v>0</v>
      </c>
      <c r="H26" s="190">
        <v>0</v>
      </c>
      <c r="I26" s="191">
        <f>ROUND(E26*H26,2)</f>
        <v>0</v>
      </c>
      <c r="J26" s="190">
        <v>84.7</v>
      </c>
      <c r="K26" s="191">
        <f>ROUND(E26*J26,2)</f>
        <v>254.1</v>
      </c>
      <c r="L26" s="191">
        <v>21</v>
      </c>
      <c r="M26" s="191">
        <f>G26*(1+L26/100)</f>
        <v>0</v>
      </c>
      <c r="N26" s="191">
        <v>0</v>
      </c>
      <c r="O26" s="191">
        <f>ROUND(E26*N26,2)</f>
        <v>0</v>
      </c>
      <c r="P26" s="191">
        <v>0</v>
      </c>
      <c r="Q26" s="191">
        <f>ROUND(E26*P26,2)</f>
        <v>0</v>
      </c>
      <c r="R26" s="191" t="s">
        <v>407</v>
      </c>
      <c r="S26" s="191" t="s">
        <v>170</v>
      </c>
      <c r="T26" s="202" t="s">
        <v>171</v>
      </c>
      <c r="U26" s="183">
        <v>0.17399999999999999</v>
      </c>
      <c r="V26" s="183">
        <f>ROUND(E26*U26,2)</f>
        <v>0.52</v>
      </c>
      <c r="W26" s="183"/>
      <c r="X26" s="183" t="s">
        <v>184</v>
      </c>
      <c r="Y26" s="184"/>
      <c r="Z26" s="184"/>
      <c r="AA26" s="184"/>
      <c r="AB26" s="184"/>
      <c r="AC26" s="184"/>
      <c r="AD26" s="184"/>
      <c r="AE26" s="184"/>
      <c r="AF26" s="184"/>
      <c r="AG26" s="184" t="s">
        <v>185</v>
      </c>
      <c r="AH26" s="184"/>
      <c r="AI26" s="184"/>
      <c r="AJ26" s="184"/>
      <c r="AK26" s="184"/>
      <c r="AL26" s="184"/>
      <c r="AM26" s="184"/>
      <c r="AN26" s="184"/>
      <c r="AO26" s="184"/>
      <c r="AP26" s="184"/>
      <c r="AQ26" s="184"/>
      <c r="AR26" s="184"/>
      <c r="AS26" s="184"/>
      <c r="AT26" s="184"/>
      <c r="AU26" s="184"/>
      <c r="AV26" s="184"/>
      <c r="AW26" s="184"/>
      <c r="AX26" s="184"/>
      <c r="AY26" s="184"/>
      <c r="AZ26" s="184"/>
      <c r="BA26" s="184"/>
      <c r="BB26" s="184"/>
      <c r="BC26" s="184"/>
      <c r="BD26" s="184"/>
      <c r="BE26" s="184"/>
      <c r="BF26" s="184"/>
      <c r="BG26" s="184"/>
      <c r="BH26" s="184"/>
    </row>
    <row r="27" spans="1:60" ht="12.75" customHeight="1" outlineLevel="1" x14ac:dyDescent="0.2">
      <c r="A27" s="192"/>
      <c r="B27" s="193"/>
      <c r="C27" s="230" t="s">
        <v>461</v>
      </c>
      <c r="D27" s="230"/>
      <c r="E27" s="230"/>
      <c r="F27" s="230"/>
      <c r="G27" s="230"/>
      <c r="H27" s="183"/>
      <c r="I27" s="183"/>
      <c r="J27" s="183"/>
      <c r="K27" s="183"/>
      <c r="L27" s="183"/>
      <c r="M27" s="183"/>
      <c r="N27" s="183"/>
      <c r="O27" s="183"/>
      <c r="P27" s="183"/>
      <c r="Q27" s="183"/>
      <c r="R27" s="183"/>
      <c r="S27" s="183"/>
      <c r="T27" s="183"/>
      <c r="U27" s="183"/>
      <c r="V27" s="183"/>
      <c r="W27" s="183"/>
      <c r="X27" s="183"/>
      <c r="Y27" s="184"/>
      <c r="Z27" s="184"/>
      <c r="AA27" s="184"/>
      <c r="AB27" s="184"/>
      <c r="AC27" s="184"/>
      <c r="AD27" s="184"/>
      <c r="AE27" s="184"/>
      <c r="AF27" s="184"/>
      <c r="AG27" s="184" t="s">
        <v>399</v>
      </c>
      <c r="AH27" s="184"/>
      <c r="AI27" s="184"/>
      <c r="AJ27" s="184"/>
      <c r="AK27" s="184"/>
      <c r="AL27" s="184"/>
      <c r="AM27" s="184"/>
      <c r="AN27" s="184"/>
      <c r="AO27" s="184"/>
      <c r="AP27" s="184"/>
      <c r="AQ27" s="184"/>
      <c r="AR27" s="184"/>
      <c r="AS27" s="184"/>
      <c r="AT27" s="184"/>
      <c r="AU27" s="184"/>
      <c r="AV27" s="184"/>
      <c r="AW27" s="184"/>
      <c r="AX27" s="184"/>
      <c r="AY27" s="184"/>
      <c r="AZ27" s="184"/>
      <c r="BA27" s="184"/>
      <c r="BB27" s="184"/>
      <c r="BC27" s="184"/>
      <c r="BD27" s="184"/>
      <c r="BE27" s="184"/>
      <c r="BF27" s="184"/>
      <c r="BG27" s="184"/>
      <c r="BH27" s="184"/>
    </row>
    <row r="28" spans="1:60" outlineLevel="1" x14ac:dyDescent="0.2">
      <c r="A28" s="185">
        <v>9</v>
      </c>
      <c r="B28" s="186" t="s">
        <v>462</v>
      </c>
      <c r="C28" s="187" t="s">
        <v>463</v>
      </c>
      <c r="D28" s="188" t="s">
        <v>221</v>
      </c>
      <c r="E28" s="189">
        <v>2</v>
      </c>
      <c r="F28" s="190"/>
      <c r="G28" s="191">
        <f>ROUND(E28*F28,2)</f>
        <v>0</v>
      </c>
      <c r="H28" s="190">
        <v>0</v>
      </c>
      <c r="I28" s="191">
        <f>ROUND(E28*H28,2)</f>
        <v>0</v>
      </c>
      <c r="J28" s="190">
        <v>102.5</v>
      </c>
      <c r="K28" s="191">
        <f>ROUND(E28*J28,2)</f>
        <v>205</v>
      </c>
      <c r="L28" s="191">
        <v>21</v>
      </c>
      <c r="M28" s="191">
        <f>G28*(1+L28/100)</f>
        <v>0</v>
      </c>
      <c r="N28" s="191">
        <v>0</v>
      </c>
      <c r="O28" s="191">
        <f>ROUND(E28*N28,2)</f>
        <v>0</v>
      </c>
      <c r="P28" s="191">
        <v>0</v>
      </c>
      <c r="Q28" s="191">
        <f>ROUND(E28*P28,2)</f>
        <v>0</v>
      </c>
      <c r="R28" s="191" t="s">
        <v>407</v>
      </c>
      <c r="S28" s="191" t="s">
        <v>170</v>
      </c>
      <c r="T28" s="202" t="s">
        <v>171</v>
      </c>
      <c r="U28" s="183">
        <v>0.21099999999999999</v>
      </c>
      <c r="V28" s="183">
        <f>ROUND(E28*U28,2)</f>
        <v>0.42</v>
      </c>
      <c r="W28" s="183"/>
      <c r="X28" s="183" t="s">
        <v>184</v>
      </c>
      <c r="Y28" s="184"/>
      <c r="Z28" s="184"/>
      <c r="AA28" s="184"/>
      <c r="AB28" s="184"/>
      <c r="AC28" s="184"/>
      <c r="AD28" s="184"/>
      <c r="AE28" s="184"/>
      <c r="AF28" s="184"/>
      <c r="AG28" s="184" t="s">
        <v>185</v>
      </c>
      <c r="AH28" s="184"/>
      <c r="AI28" s="184"/>
      <c r="AJ28" s="184"/>
      <c r="AK28" s="184"/>
      <c r="AL28" s="184"/>
      <c r="AM28" s="184"/>
      <c r="AN28" s="184"/>
      <c r="AO28" s="184"/>
      <c r="AP28" s="184"/>
      <c r="AQ28" s="184"/>
      <c r="AR28" s="184"/>
      <c r="AS28" s="184"/>
      <c r="AT28" s="184"/>
      <c r="AU28" s="184"/>
      <c r="AV28" s="184"/>
      <c r="AW28" s="184"/>
      <c r="AX28" s="184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</row>
    <row r="29" spans="1:60" ht="12.75" customHeight="1" outlineLevel="1" x14ac:dyDescent="0.2">
      <c r="A29" s="192"/>
      <c r="B29" s="193"/>
      <c r="C29" s="230" t="s">
        <v>461</v>
      </c>
      <c r="D29" s="230"/>
      <c r="E29" s="230"/>
      <c r="F29" s="230"/>
      <c r="G29" s="230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83"/>
      <c r="S29" s="183"/>
      <c r="T29" s="183"/>
      <c r="U29" s="183"/>
      <c r="V29" s="183"/>
      <c r="W29" s="183"/>
      <c r="X29" s="183"/>
      <c r="Y29" s="184"/>
      <c r="Z29" s="184"/>
      <c r="AA29" s="184"/>
      <c r="AB29" s="184"/>
      <c r="AC29" s="184"/>
      <c r="AD29" s="184"/>
      <c r="AE29" s="184"/>
      <c r="AF29" s="184"/>
      <c r="AG29" s="184" t="s">
        <v>399</v>
      </c>
      <c r="AH29" s="184"/>
      <c r="AI29" s="184"/>
      <c r="AJ29" s="184"/>
      <c r="AK29" s="184"/>
      <c r="AL29" s="184"/>
      <c r="AM29" s="184"/>
      <c r="AN29" s="184"/>
      <c r="AO29" s="184"/>
      <c r="AP29" s="184"/>
      <c r="AQ29" s="184"/>
      <c r="AR29" s="184"/>
      <c r="AS29" s="184"/>
      <c r="AT29" s="184"/>
      <c r="AU29" s="184"/>
      <c r="AV29" s="184"/>
      <c r="AW29" s="184"/>
      <c r="AX29" s="184"/>
      <c r="AY29" s="184"/>
      <c r="AZ29" s="184"/>
      <c r="BA29" s="184"/>
      <c r="BB29" s="184"/>
      <c r="BC29" s="184"/>
      <c r="BD29" s="184"/>
      <c r="BE29" s="184"/>
      <c r="BF29" s="184"/>
      <c r="BG29" s="184"/>
      <c r="BH29" s="184"/>
    </row>
    <row r="30" spans="1:60" outlineLevel="1" x14ac:dyDescent="0.2">
      <c r="A30" s="185">
        <v>10</v>
      </c>
      <c r="B30" s="186" t="s">
        <v>464</v>
      </c>
      <c r="C30" s="187" t="s">
        <v>465</v>
      </c>
      <c r="D30" s="188" t="s">
        <v>221</v>
      </c>
      <c r="E30" s="189">
        <v>1</v>
      </c>
      <c r="F30" s="190"/>
      <c r="G30" s="191">
        <f>ROUND(E30*F30,2)</f>
        <v>0</v>
      </c>
      <c r="H30" s="190">
        <v>0</v>
      </c>
      <c r="I30" s="191">
        <f>ROUND(E30*H30,2)</f>
        <v>0</v>
      </c>
      <c r="J30" s="190">
        <v>76.72</v>
      </c>
      <c r="K30" s="191">
        <f>ROUND(E30*J30,2)</f>
        <v>76.72</v>
      </c>
      <c r="L30" s="191">
        <v>15</v>
      </c>
      <c r="M30" s="191">
        <f>G30*(1+L30/100)</f>
        <v>0</v>
      </c>
      <c r="N30" s="191">
        <v>0</v>
      </c>
      <c r="O30" s="191">
        <f>ROUND(E30*N30,2)</f>
        <v>0</v>
      </c>
      <c r="P30" s="191">
        <v>0</v>
      </c>
      <c r="Q30" s="191">
        <f>ROUND(E30*P30,2)</f>
        <v>0</v>
      </c>
      <c r="R30" s="191" t="s">
        <v>407</v>
      </c>
      <c r="S30" s="191" t="s">
        <v>170</v>
      </c>
      <c r="T30" s="202" t="s">
        <v>171</v>
      </c>
      <c r="U30" s="183">
        <v>0.25900000000000001</v>
      </c>
      <c r="V30" s="183">
        <f>ROUND(E30*U30,2)</f>
        <v>0.26</v>
      </c>
      <c r="W30" s="183"/>
      <c r="X30" s="183" t="s">
        <v>184</v>
      </c>
      <c r="Y30" s="184"/>
      <c r="Z30" s="184"/>
      <c r="AA30" s="184"/>
      <c r="AB30" s="184"/>
      <c r="AC30" s="184"/>
      <c r="AD30" s="184"/>
      <c r="AE30" s="184"/>
      <c r="AF30" s="184"/>
      <c r="AG30" s="184" t="s">
        <v>185</v>
      </c>
      <c r="AH30" s="184"/>
      <c r="AI30" s="184"/>
      <c r="AJ30" s="184"/>
      <c r="AK30" s="184"/>
      <c r="AL30" s="184"/>
      <c r="AM30" s="184"/>
      <c r="AN30" s="184"/>
      <c r="AO30" s="184"/>
      <c r="AP30" s="184"/>
      <c r="AQ30" s="184"/>
      <c r="AR30" s="184"/>
      <c r="AS30" s="184"/>
      <c r="AT30" s="184"/>
      <c r="AU30" s="184"/>
      <c r="AV30" s="184"/>
      <c r="AW30" s="184"/>
      <c r="AX30" s="184"/>
      <c r="AY30" s="184"/>
      <c r="AZ30" s="184"/>
      <c r="BA30" s="184"/>
      <c r="BB30" s="184"/>
      <c r="BC30" s="184"/>
      <c r="BD30" s="184"/>
      <c r="BE30" s="184"/>
      <c r="BF30" s="184"/>
      <c r="BG30" s="184"/>
      <c r="BH30" s="184"/>
    </row>
    <row r="31" spans="1:60" ht="12.75" customHeight="1" outlineLevel="1" x14ac:dyDescent="0.2">
      <c r="A31" s="192"/>
      <c r="B31" s="193"/>
      <c r="C31" s="230" t="s">
        <v>461</v>
      </c>
      <c r="D31" s="230"/>
      <c r="E31" s="230"/>
      <c r="F31" s="230"/>
      <c r="G31" s="230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4"/>
      <c r="Z31" s="184"/>
      <c r="AA31" s="184"/>
      <c r="AB31" s="184"/>
      <c r="AC31" s="184"/>
      <c r="AD31" s="184"/>
      <c r="AE31" s="184"/>
      <c r="AF31" s="184"/>
      <c r="AG31" s="184" t="s">
        <v>399</v>
      </c>
      <c r="AH31" s="184"/>
      <c r="AI31" s="184"/>
      <c r="AJ31" s="184"/>
      <c r="AK31" s="184"/>
      <c r="AL31" s="184"/>
      <c r="AM31" s="184"/>
      <c r="AN31" s="184"/>
      <c r="AO31" s="184"/>
      <c r="AP31" s="184"/>
      <c r="AQ31" s="184"/>
      <c r="AR31" s="184"/>
      <c r="AS31" s="184"/>
      <c r="AT31" s="184"/>
      <c r="AU31" s="184"/>
      <c r="AV31" s="184"/>
      <c r="AW31" s="184"/>
      <c r="AX31" s="184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</row>
    <row r="32" spans="1:60" outlineLevel="1" x14ac:dyDescent="0.2">
      <c r="A32" s="175">
        <v>11</v>
      </c>
      <c r="B32" s="176" t="s">
        <v>466</v>
      </c>
      <c r="C32" s="177" t="s">
        <v>467</v>
      </c>
      <c r="D32" s="178" t="s">
        <v>280</v>
      </c>
      <c r="E32" s="179">
        <v>6.2</v>
      </c>
      <c r="F32" s="180"/>
      <c r="G32" s="181">
        <f>ROUND(E32*F32,2)</f>
        <v>0</v>
      </c>
      <c r="H32" s="180">
        <v>0.6</v>
      </c>
      <c r="I32" s="181">
        <f>ROUND(E32*H32,2)</f>
        <v>3.72</v>
      </c>
      <c r="J32" s="180">
        <v>23.4</v>
      </c>
      <c r="K32" s="181">
        <f>ROUND(E32*J32,2)</f>
        <v>145.08000000000001</v>
      </c>
      <c r="L32" s="181">
        <v>21</v>
      </c>
      <c r="M32" s="181">
        <f>G32*(1+L32/100)</f>
        <v>0</v>
      </c>
      <c r="N32" s="181">
        <v>0</v>
      </c>
      <c r="O32" s="181">
        <f>ROUND(E32*N32,2)</f>
        <v>0</v>
      </c>
      <c r="P32" s="181">
        <v>0</v>
      </c>
      <c r="Q32" s="181">
        <f>ROUND(E32*P32,2)</f>
        <v>0</v>
      </c>
      <c r="R32" s="181" t="s">
        <v>407</v>
      </c>
      <c r="S32" s="181" t="s">
        <v>170</v>
      </c>
      <c r="T32" s="182" t="s">
        <v>171</v>
      </c>
      <c r="U32" s="183">
        <v>4.8000000000000001E-2</v>
      </c>
      <c r="V32" s="183">
        <f>ROUND(E32*U32,2)</f>
        <v>0.3</v>
      </c>
      <c r="W32" s="183"/>
      <c r="X32" s="183" t="s">
        <v>184</v>
      </c>
      <c r="Y32" s="184"/>
      <c r="Z32" s="184"/>
      <c r="AA32" s="184"/>
      <c r="AB32" s="184"/>
      <c r="AC32" s="184"/>
      <c r="AD32" s="184"/>
      <c r="AE32" s="184"/>
      <c r="AF32" s="184"/>
      <c r="AG32" s="184" t="s">
        <v>185</v>
      </c>
      <c r="AH32" s="184"/>
      <c r="AI32" s="184"/>
      <c r="AJ32" s="184"/>
      <c r="AK32" s="184"/>
      <c r="AL32" s="184"/>
      <c r="AM32" s="184"/>
      <c r="AN32" s="184"/>
      <c r="AO32" s="184"/>
      <c r="AP32" s="184"/>
      <c r="AQ32" s="184"/>
      <c r="AR32" s="184"/>
      <c r="AS32" s="184"/>
      <c r="AT32" s="184"/>
      <c r="AU32" s="184"/>
      <c r="AV32" s="184"/>
      <c r="AW32" s="184"/>
      <c r="AX32" s="184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</row>
    <row r="33" spans="1:60" outlineLevel="1" x14ac:dyDescent="0.2">
      <c r="A33" s="185">
        <v>12</v>
      </c>
      <c r="B33" s="186" t="s">
        <v>468</v>
      </c>
      <c r="C33" s="187" t="s">
        <v>469</v>
      </c>
      <c r="D33" s="188" t="s">
        <v>257</v>
      </c>
      <c r="E33" s="189">
        <v>5.3099999999999996E-3</v>
      </c>
      <c r="F33" s="190"/>
      <c r="G33" s="191">
        <f>ROUND(E33*F33,2)</f>
        <v>0</v>
      </c>
      <c r="H33" s="190">
        <v>0</v>
      </c>
      <c r="I33" s="191">
        <f>ROUND(E33*H33,2)</f>
        <v>0</v>
      </c>
      <c r="J33" s="190">
        <v>738</v>
      </c>
      <c r="K33" s="191">
        <f>ROUND(E33*J33,2)</f>
        <v>3.92</v>
      </c>
      <c r="L33" s="191">
        <v>15</v>
      </c>
      <c r="M33" s="191">
        <f>G33*(1+L33/100)</f>
        <v>0</v>
      </c>
      <c r="N33" s="191">
        <v>0</v>
      </c>
      <c r="O33" s="191">
        <f>ROUND(E33*N33,2)</f>
        <v>0</v>
      </c>
      <c r="P33" s="191">
        <v>0</v>
      </c>
      <c r="Q33" s="191">
        <f>ROUND(E33*P33,2)</f>
        <v>0</v>
      </c>
      <c r="R33" s="191" t="s">
        <v>407</v>
      </c>
      <c r="S33" s="191" t="s">
        <v>170</v>
      </c>
      <c r="T33" s="202" t="s">
        <v>170</v>
      </c>
      <c r="U33" s="183">
        <v>1.575</v>
      </c>
      <c r="V33" s="183">
        <f>ROUND(E33*U33,2)</f>
        <v>0.01</v>
      </c>
      <c r="W33" s="183"/>
      <c r="X33" s="183" t="s">
        <v>258</v>
      </c>
      <c r="Y33" s="184"/>
      <c r="Z33" s="184"/>
      <c r="AA33" s="184"/>
      <c r="AB33" s="184"/>
      <c r="AC33" s="184"/>
      <c r="AD33" s="184"/>
      <c r="AE33" s="184"/>
      <c r="AF33" s="184"/>
      <c r="AG33" s="184" t="s">
        <v>259</v>
      </c>
      <c r="AH33" s="184"/>
      <c r="AI33" s="184"/>
      <c r="AJ33" s="184"/>
      <c r="AK33" s="184"/>
      <c r="AL33" s="184"/>
      <c r="AM33" s="184"/>
      <c r="AN33" s="184"/>
      <c r="AO33" s="184"/>
      <c r="AP33" s="184"/>
      <c r="AQ33" s="184"/>
      <c r="AR33" s="184"/>
      <c r="AS33" s="184"/>
      <c r="AT33" s="184"/>
      <c r="AU33" s="184"/>
      <c r="AV33" s="184"/>
      <c r="AW33" s="184"/>
      <c r="AX33" s="184"/>
      <c r="AY33" s="184"/>
      <c r="AZ33" s="184"/>
      <c r="BA33" s="184"/>
      <c r="BB33" s="184"/>
      <c r="BC33" s="184"/>
      <c r="BD33" s="184"/>
      <c r="BE33" s="184"/>
      <c r="BF33" s="184"/>
      <c r="BG33" s="184"/>
      <c r="BH33" s="184"/>
    </row>
    <row r="34" spans="1:60" ht="12.75" customHeight="1" outlineLevel="1" x14ac:dyDescent="0.2">
      <c r="A34" s="192"/>
      <c r="B34" s="193"/>
      <c r="C34" s="230" t="s">
        <v>470</v>
      </c>
      <c r="D34" s="230"/>
      <c r="E34" s="230"/>
      <c r="F34" s="230"/>
      <c r="G34" s="230"/>
      <c r="H34" s="183"/>
      <c r="I34" s="183"/>
      <c r="J34" s="183"/>
      <c r="K34" s="183"/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84"/>
      <c r="Z34" s="184"/>
      <c r="AA34" s="184"/>
      <c r="AB34" s="184"/>
      <c r="AC34" s="184"/>
      <c r="AD34" s="184"/>
      <c r="AE34" s="184"/>
      <c r="AF34" s="184"/>
      <c r="AG34" s="184" t="s">
        <v>399</v>
      </c>
      <c r="AH34" s="184"/>
      <c r="AI34" s="184"/>
      <c r="AJ34" s="184"/>
      <c r="AK34" s="184"/>
      <c r="AL34" s="184"/>
      <c r="AM34" s="184"/>
      <c r="AN34" s="184"/>
      <c r="AO34" s="184"/>
      <c r="AP34" s="184"/>
      <c r="AQ34" s="184"/>
      <c r="AR34" s="184"/>
      <c r="AS34" s="184"/>
      <c r="AT34" s="184"/>
      <c r="AU34" s="184"/>
      <c r="AV34" s="184"/>
      <c r="AW34" s="184"/>
      <c r="AX34" s="184"/>
      <c r="AY34" s="184"/>
      <c r="AZ34" s="184"/>
      <c r="BA34" s="184"/>
      <c r="BB34" s="184"/>
      <c r="BC34" s="184"/>
      <c r="BD34" s="184"/>
      <c r="BE34" s="184"/>
      <c r="BF34" s="184"/>
      <c r="BG34" s="184"/>
      <c r="BH34" s="184"/>
    </row>
    <row r="35" spans="1:60" x14ac:dyDescent="0.2">
      <c r="A35" s="167" t="s">
        <v>165</v>
      </c>
      <c r="B35" s="168" t="s">
        <v>130</v>
      </c>
      <c r="C35" s="169" t="s">
        <v>131</v>
      </c>
      <c r="D35" s="170"/>
      <c r="E35" s="171"/>
      <c r="F35" s="172"/>
      <c r="G35" s="172">
        <f>SUMIF(AG36:AG43,"&lt;&gt;NOR",G36:G43)</f>
        <v>0</v>
      </c>
      <c r="H35" s="172"/>
      <c r="I35" s="172">
        <f>SUM(I36:I43)</f>
        <v>0</v>
      </c>
      <c r="J35" s="172"/>
      <c r="K35" s="172">
        <f>SUM(K36:K43)</f>
        <v>710.66000000000008</v>
      </c>
      <c r="L35" s="172"/>
      <c r="M35" s="172">
        <f>SUM(M36:M43)</f>
        <v>0</v>
      </c>
      <c r="N35" s="172"/>
      <c r="O35" s="172">
        <f>SUM(O36:O43)</f>
        <v>0</v>
      </c>
      <c r="P35" s="172"/>
      <c r="Q35" s="172">
        <f>SUM(Q36:Q43)</f>
        <v>0</v>
      </c>
      <c r="R35" s="172"/>
      <c r="S35" s="172"/>
      <c r="T35" s="173"/>
      <c r="U35" s="174"/>
      <c r="V35" s="174">
        <f>SUM(V36:V43)</f>
        <v>1.76</v>
      </c>
      <c r="W35" s="174"/>
      <c r="X35" s="174"/>
      <c r="AG35" t="s">
        <v>166</v>
      </c>
    </row>
    <row r="36" spans="1:60" ht="22.5" outlineLevel="1" x14ac:dyDescent="0.2">
      <c r="A36" s="185">
        <v>13</v>
      </c>
      <c r="B36" s="186" t="s">
        <v>384</v>
      </c>
      <c r="C36" s="187" t="s">
        <v>432</v>
      </c>
      <c r="D36" s="188" t="s">
        <v>257</v>
      </c>
      <c r="E36" s="189">
        <v>0.83345999999999998</v>
      </c>
      <c r="F36" s="190"/>
      <c r="G36" s="191">
        <f>ROUND(E36*F36,2)</f>
        <v>0</v>
      </c>
      <c r="H36" s="190">
        <v>0</v>
      </c>
      <c r="I36" s="191">
        <f>ROUND(E36*H36,2)</f>
        <v>0</v>
      </c>
      <c r="J36" s="190">
        <v>320.5</v>
      </c>
      <c r="K36" s="191">
        <f>ROUND(E36*J36,2)</f>
        <v>267.12</v>
      </c>
      <c r="L36" s="191">
        <v>21</v>
      </c>
      <c r="M36" s="191">
        <f>G36*(1+L36/100)</f>
        <v>0</v>
      </c>
      <c r="N36" s="191">
        <v>0</v>
      </c>
      <c r="O36" s="191">
        <f>ROUND(E36*N36,2)</f>
        <v>0</v>
      </c>
      <c r="P36" s="191">
        <v>0</v>
      </c>
      <c r="Q36" s="191">
        <f>ROUND(E36*P36,2)</f>
        <v>0</v>
      </c>
      <c r="R36" s="191" t="s">
        <v>423</v>
      </c>
      <c r="S36" s="191" t="s">
        <v>170</v>
      </c>
      <c r="T36" s="202" t="s">
        <v>171</v>
      </c>
      <c r="U36" s="183">
        <v>0.95899999999999996</v>
      </c>
      <c r="V36" s="183">
        <f>ROUND(E36*U36,2)</f>
        <v>0.8</v>
      </c>
      <c r="W36" s="183"/>
      <c r="X36" s="183" t="s">
        <v>184</v>
      </c>
      <c r="Y36" s="184"/>
      <c r="Z36" s="184"/>
      <c r="AA36" s="184"/>
      <c r="AB36" s="184"/>
      <c r="AC36" s="184"/>
      <c r="AD36" s="184"/>
      <c r="AE36" s="184"/>
      <c r="AF36" s="184"/>
      <c r="AG36" s="184" t="s">
        <v>185</v>
      </c>
      <c r="AH36" s="184"/>
      <c r="AI36" s="184"/>
      <c r="AJ36" s="184"/>
      <c r="AK36" s="184"/>
      <c r="AL36" s="184"/>
      <c r="AM36" s="184"/>
      <c r="AN36" s="184"/>
      <c r="AO36" s="184"/>
      <c r="AP36" s="184"/>
      <c r="AQ36" s="184"/>
      <c r="AR36" s="184"/>
      <c r="AS36" s="184"/>
      <c r="AT36" s="184"/>
      <c r="AU36" s="184"/>
      <c r="AV36" s="184"/>
      <c r="AW36" s="184"/>
      <c r="AX36" s="184"/>
      <c r="AY36" s="184"/>
      <c r="AZ36" s="184"/>
      <c r="BA36" s="184"/>
      <c r="BB36" s="184"/>
      <c r="BC36" s="184"/>
      <c r="BD36" s="184"/>
      <c r="BE36" s="184"/>
      <c r="BF36" s="184"/>
      <c r="BG36" s="184"/>
      <c r="BH36" s="184"/>
    </row>
    <row r="37" spans="1:60" outlineLevel="1" x14ac:dyDescent="0.2">
      <c r="A37" s="192"/>
      <c r="B37" s="193"/>
      <c r="C37" s="203" t="s">
        <v>471</v>
      </c>
      <c r="D37" s="204"/>
      <c r="E37" s="205">
        <v>0.83345999999999998</v>
      </c>
      <c r="F37" s="183"/>
      <c r="G37" s="183"/>
      <c r="H37" s="183"/>
      <c r="I37" s="183"/>
      <c r="J37" s="183"/>
      <c r="K37" s="183"/>
      <c r="L37" s="183"/>
      <c r="M37" s="183"/>
      <c r="N37" s="183"/>
      <c r="O37" s="183"/>
      <c r="P37" s="183"/>
      <c r="Q37" s="183"/>
      <c r="R37" s="183"/>
      <c r="S37" s="183"/>
      <c r="T37" s="183"/>
      <c r="U37" s="183"/>
      <c r="V37" s="183"/>
      <c r="W37" s="183"/>
      <c r="X37" s="183"/>
      <c r="Y37" s="184"/>
      <c r="Z37" s="184"/>
      <c r="AA37" s="184"/>
      <c r="AB37" s="184"/>
      <c r="AC37" s="184"/>
      <c r="AD37" s="184"/>
      <c r="AE37" s="184"/>
      <c r="AF37" s="184"/>
      <c r="AG37" s="184" t="s">
        <v>187</v>
      </c>
      <c r="AH37" s="184">
        <v>0</v>
      </c>
      <c r="AI37" s="184"/>
      <c r="AJ37" s="184"/>
      <c r="AK37" s="184"/>
      <c r="AL37" s="184"/>
      <c r="AM37" s="184"/>
      <c r="AN37" s="184"/>
      <c r="AO37" s="184"/>
      <c r="AP37" s="184"/>
      <c r="AQ37" s="184"/>
      <c r="AR37" s="184"/>
      <c r="AS37" s="184"/>
      <c r="AT37" s="184"/>
      <c r="AU37" s="184"/>
      <c r="AV37" s="184"/>
      <c r="AW37" s="184"/>
      <c r="AX37" s="184"/>
      <c r="AY37" s="184"/>
      <c r="AZ37" s="184"/>
      <c r="BA37" s="184"/>
      <c r="BB37" s="184"/>
      <c r="BC37" s="184"/>
      <c r="BD37" s="184"/>
      <c r="BE37" s="184"/>
      <c r="BF37" s="184"/>
      <c r="BG37" s="184"/>
      <c r="BH37" s="184"/>
    </row>
    <row r="38" spans="1:60" outlineLevel="1" x14ac:dyDescent="0.2">
      <c r="A38" s="185">
        <v>14</v>
      </c>
      <c r="B38" s="186" t="s">
        <v>437</v>
      </c>
      <c r="C38" s="187" t="s">
        <v>438</v>
      </c>
      <c r="D38" s="188" t="s">
        <v>257</v>
      </c>
      <c r="E38" s="189">
        <v>1.3891</v>
      </c>
      <c r="F38" s="190"/>
      <c r="G38" s="191">
        <f>ROUND(E38*F38,2)</f>
        <v>0</v>
      </c>
      <c r="H38" s="190">
        <v>0</v>
      </c>
      <c r="I38" s="191">
        <f>ROUND(E38*H38,2)</f>
        <v>0</v>
      </c>
      <c r="J38" s="190">
        <v>15.7</v>
      </c>
      <c r="K38" s="191">
        <f>ROUND(E38*J38,2)</f>
        <v>21.81</v>
      </c>
      <c r="L38" s="191">
        <v>21</v>
      </c>
      <c r="M38" s="191">
        <f>G38*(1+L38/100)</f>
        <v>0</v>
      </c>
      <c r="N38" s="191">
        <v>0</v>
      </c>
      <c r="O38" s="191">
        <f>ROUND(E38*N38,2)</f>
        <v>0</v>
      </c>
      <c r="P38" s="191">
        <v>0</v>
      </c>
      <c r="Q38" s="191">
        <f>ROUND(E38*P38,2)</f>
        <v>0</v>
      </c>
      <c r="R38" s="191" t="s">
        <v>423</v>
      </c>
      <c r="S38" s="191" t="s">
        <v>170</v>
      </c>
      <c r="T38" s="202" t="s">
        <v>171</v>
      </c>
      <c r="U38" s="183">
        <v>0</v>
      </c>
      <c r="V38" s="183">
        <f>ROUND(E38*U38,2)</f>
        <v>0</v>
      </c>
      <c r="W38" s="183"/>
      <c r="X38" s="183" t="s">
        <v>184</v>
      </c>
      <c r="Y38" s="184"/>
      <c r="Z38" s="184"/>
      <c r="AA38" s="184"/>
      <c r="AB38" s="184"/>
      <c r="AC38" s="184"/>
      <c r="AD38" s="184"/>
      <c r="AE38" s="184"/>
      <c r="AF38" s="184"/>
      <c r="AG38" s="184" t="s">
        <v>185</v>
      </c>
      <c r="AH38" s="184"/>
      <c r="AI38" s="184"/>
      <c r="AJ38" s="184"/>
      <c r="AK38" s="184"/>
      <c r="AL38" s="184"/>
      <c r="AM38" s="184"/>
      <c r="AN38" s="184"/>
      <c r="AO38" s="184"/>
      <c r="AP38" s="184"/>
      <c r="AQ38" s="184"/>
      <c r="AR38" s="184"/>
      <c r="AS38" s="184"/>
      <c r="AT38" s="184"/>
      <c r="AU38" s="184"/>
      <c r="AV38" s="184"/>
      <c r="AW38" s="184"/>
      <c r="AX38" s="184"/>
      <c r="AY38" s="184"/>
      <c r="AZ38" s="184"/>
      <c r="BA38" s="184"/>
      <c r="BB38" s="184"/>
      <c r="BC38" s="184"/>
      <c r="BD38" s="184"/>
      <c r="BE38" s="184"/>
      <c r="BF38" s="184"/>
      <c r="BG38" s="184"/>
      <c r="BH38" s="184"/>
    </row>
    <row r="39" spans="1:60" outlineLevel="1" x14ac:dyDescent="0.2">
      <c r="A39" s="192"/>
      <c r="B39" s="193"/>
      <c r="C39" s="203" t="s">
        <v>472</v>
      </c>
      <c r="D39" s="204"/>
      <c r="E39" s="205">
        <v>1.3891</v>
      </c>
      <c r="F39" s="183"/>
      <c r="G39" s="183"/>
      <c r="H39" s="183"/>
      <c r="I39" s="183"/>
      <c r="J39" s="183"/>
      <c r="K39" s="183"/>
      <c r="L39" s="183"/>
      <c r="M39" s="183"/>
      <c r="N39" s="183"/>
      <c r="O39" s="183"/>
      <c r="P39" s="183"/>
      <c r="Q39" s="183"/>
      <c r="R39" s="183"/>
      <c r="S39" s="183"/>
      <c r="T39" s="183"/>
      <c r="U39" s="183"/>
      <c r="V39" s="183"/>
      <c r="W39" s="183"/>
      <c r="X39" s="183"/>
      <c r="Y39" s="184"/>
      <c r="Z39" s="184"/>
      <c r="AA39" s="184"/>
      <c r="AB39" s="184"/>
      <c r="AC39" s="184"/>
      <c r="AD39" s="184"/>
      <c r="AE39" s="184"/>
      <c r="AF39" s="184"/>
      <c r="AG39" s="184" t="s">
        <v>187</v>
      </c>
      <c r="AH39" s="184">
        <v>0</v>
      </c>
      <c r="AI39" s="184"/>
      <c r="AJ39" s="184"/>
      <c r="AK39" s="184"/>
      <c r="AL39" s="184"/>
      <c r="AM39" s="184"/>
      <c r="AN39" s="184"/>
      <c r="AO39" s="184"/>
      <c r="AP39" s="184"/>
      <c r="AQ39" s="184"/>
      <c r="AR39" s="184"/>
      <c r="AS39" s="184"/>
      <c r="AT39" s="184"/>
      <c r="AU39" s="184"/>
      <c r="AV39" s="184"/>
      <c r="AW39" s="184"/>
      <c r="AX39" s="184"/>
      <c r="AY39" s="184"/>
      <c r="AZ39" s="184"/>
      <c r="BA39" s="184"/>
      <c r="BB39" s="184"/>
      <c r="BC39" s="184"/>
      <c r="BD39" s="184"/>
      <c r="BE39" s="184"/>
      <c r="BF39" s="184"/>
      <c r="BG39" s="184"/>
      <c r="BH39" s="184"/>
    </row>
    <row r="40" spans="1:60" ht="22.5" outlineLevel="1" x14ac:dyDescent="0.2">
      <c r="A40" s="175">
        <v>15</v>
      </c>
      <c r="B40" s="176" t="s">
        <v>382</v>
      </c>
      <c r="C40" s="177" t="s">
        <v>431</v>
      </c>
      <c r="D40" s="178" t="s">
        <v>257</v>
      </c>
      <c r="E40" s="179">
        <v>0.27782000000000001</v>
      </c>
      <c r="F40" s="180"/>
      <c r="G40" s="181">
        <f>ROUND(E40*F40,2)</f>
        <v>0</v>
      </c>
      <c r="H40" s="180">
        <v>0</v>
      </c>
      <c r="I40" s="181">
        <f>ROUND(E40*H40,2)</f>
        <v>0</v>
      </c>
      <c r="J40" s="180">
        <v>678</v>
      </c>
      <c r="K40" s="181">
        <f>ROUND(E40*J40,2)</f>
        <v>188.36</v>
      </c>
      <c r="L40" s="181">
        <v>21</v>
      </c>
      <c r="M40" s="181">
        <f>G40*(1+L40/100)</f>
        <v>0</v>
      </c>
      <c r="N40" s="181">
        <v>0</v>
      </c>
      <c r="O40" s="181">
        <f>ROUND(E40*N40,2)</f>
        <v>0</v>
      </c>
      <c r="P40" s="181">
        <v>0</v>
      </c>
      <c r="Q40" s="181">
        <f>ROUND(E40*P40,2)</f>
        <v>0</v>
      </c>
      <c r="R40" s="181" t="s">
        <v>423</v>
      </c>
      <c r="S40" s="181" t="s">
        <v>170</v>
      </c>
      <c r="T40" s="182" t="s">
        <v>170</v>
      </c>
      <c r="U40" s="183">
        <v>2.0089999999999999</v>
      </c>
      <c r="V40" s="183">
        <f>ROUND(E40*U40,2)</f>
        <v>0.56000000000000005</v>
      </c>
      <c r="W40" s="183"/>
      <c r="X40" s="183" t="s">
        <v>379</v>
      </c>
      <c r="Y40" s="184"/>
      <c r="Z40" s="184"/>
      <c r="AA40" s="184"/>
      <c r="AB40" s="184"/>
      <c r="AC40" s="184"/>
      <c r="AD40" s="184"/>
      <c r="AE40" s="184"/>
      <c r="AF40" s="184"/>
      <c r="AG40" s="184" t="s">
        <v>380</v>
      </c>
      <c r="AH40" s="184"/>
      <c r="AI40" s="184"/>
      <c r="AJ40" s="184"/>
      <c r="AK40" s="184"/>
      <c r="AL40" s="184"/>
      <c r="AM40" s="184"/>
      <c r="AN40" s="184"/>
      <c r="AO40" s="184"/>
      <c r="AP40" s="184"/>
      <c r="AQ40" s="184"/>
      <c r="AR40" s="184"/>
      <c r="AS40" s="184"/>
      <c r="AT40" s="184"/>
      <c r="AU40" s="184"/>
      <c r="AV40" s="184"/>
      <c r="AW40" s="184"/>
      <c r="AX40" s="184"/>
      <c r="AY40" s="184"/>
      <c r="AZ40" s="184"/>
      <c r="BA40" s="184"/>
      <c r="BB40" s="184"/>
      <c r="BC40" s="184"/>
      <c r="BD40" s="184"/>
      <c r="BE40" s="184"/>
      <c r="BF40" s="184"/>
      <c r="BG40" s="184"/>
      <c r="BH40" s="184"/>
    </row>
    <row r="41" spans="1:60" outlineLevel="1" x14ac:dyDescent="0.2">
      <c r="A41" s="175">
        <v>16</v>
      </c>
      <c r="B41" s="176" t="s">
        <v>434</v>
      </c>
      <c r="C41" s="177" t="s">
        <v>435</v>
      </c>
      <c r="D41" s="178" t="s">
        <v>257</v>
      </c>
      <c r="E41" s="179">
        <v>0.27782000000000001</v>
      </c>
      <c r="F41" s="180"/>
      <c r="G41" s="181">
        <f>ROUND(E41*F41,2)</f>
        <v>0</v>
      </c>
      <c r="H41" s="180">
        <v>0</v>
      </c>
      <c r="I41" s="181">
        <f>ROUND(E41*H41,2)</f>
        <v>0</v>
      </c>
      <c r="J41" s="180">
        <v>225</v>
      </c>
      <c r="K41" s="181">
        <f>ROUND(E41*J41,2)</f>
        <v>62.51</v>
      </c>
      <c r="L41" s="181">
        <v>21</v>
      </c>
      <c r="M41" s="181">
        <f>G41*(1+L41/100)</f>
        <v>0</v>
      </c>
      <c r="N41" s="181">
        <v>0</v>
      </c>
      <c r="O41" s="181">
        <f>ROUND(E41*N41,2)</f>
        <v>0</v>
      </c>
      <c r="P41" s="181">
        <v>0</v>
      </c>
      <c r="Q41" s="181">
        <f>ROUND(E41*P41,2)</f>
        <v>0</v>
      </c>
      <c r="R41" s="181" t="s">
        <v>423</v>
      </c>
      <c r="S41" s="181" t="s">
        <v>170</v>
      </c>
      <c r="T41" s="182" t="s">
        <v>171</v>
      </c>
      <c r="U41" s="183">
        <v>0.49</v>
      </c>
      <c r="V41" s="183">
        <f>ROUND(E41*U41,2)</f>
        <v>0.14000000000000001</v>
      </c>
      <c r="W41" s="183"/>
      <c r="X41" s="183" t="s">
        <v>184</v>
      </c>
      <c r="Y41" s="184"/>
      <c r="Z41" s="184"/>
      <c r="AA41" s="184"/>
      <c r="AB41" s="184"/>
      <c r="AC41" s="184"/>
      <c r="AD41" s="184"/>
      <c r="AE41" s="184"/>
      <c r="AF41" s="184"/>
      <c r="AG41" s="184" t="s">
        <v>436</v>
      </c>
      <c r="AH41" s="184"/>
      <c r="AI41" s="184"/>
      <c r="AJ41" s="184"/>
      <c r="AK41" s="184"/>
      <c r="AL41" s="184"/>
      <c r="AM41" s="184"/>
      <c r="AN41" s="184"/>
      <c r="AO41" s="184"/>
      <c r="AP41" s="184"/>
      <c r="AQ41" s="184"/>
      <c r="AR41" s="184"/>
      <c r="AS41" s="184"/>
      <c r="AT41" s="184"/>
      <c r="AU41" s="184"/>
      <c r="AV41" s="184"/>
      <c r="AW41" s="184"/>
      <c r="AX41" s="184"/>
      <c r="AY41" s="184"/>
      <c r="AZ41" s="184"/>
      <c r="BA41" s="184"/>
      <c r="BB41" s="184"/>
      <c r="BC41" s="184"/>
      <c r="BD41" s="184"/>
      <c r="BE41" s="184"/>
      <c r="BF41" s="184"/>
      <c r="BG41" s="184"/>
      <c r="BH41" s="184"/>
    </row>
    <row r="42" spans="1:60" outlineLevel="1" x14ac:dyDescent="0.2">
      <c r="A42" s="175">
        <v>17</v>
      </c>
      <c r="B42" s="176" t="s">
        <v>386</v>
      </c>
      <c r="C42" s="177" t="s">
        <v>440</v>
      </c>
      <c r="D42" s="178" t="s">
        <v>257</v>
      </c>
      <c r="E42" s="179">
        <v>0.27782000000000001</v>
      </c>
      <c r="F42" s="180"/>
      <c r="G42" s="181">
        <f>ROUND(E42*F42,2)</f>
        <v>0</v>
      </c>
      <c r="H42" s="180">
        <v>0</v>
      </c>
      <c r="I42" s="181">
        <f>ROUND(E42*H42,2)</f>
        <v>0</v>
      </c>
      <c r="J42" s="180">
        <v>315</v>
      </c>
      <c r="K42" s="181">
        <f>ROUND(E42*J42,2)</f>
        <v>87.51</v>
      </c>
      <c r="L42" s="181">
        <v>21</v>
      </c>
      <c r="M42" s="181">
        <f>G42*(1+L42/100)</f>
        <v>0</v>
      </c>
      <c r="N42" s="181">
        <v>0</v>
      </c>
      <c r="O42" s="181">
        <f>ROUND(E42*N42,2)</f>
        <v>0</v>
      </c>
      <c r="P42" s="181">
        <v>0</v>
      </c>
      <c r="Q42" s="181">
        <f>ROUND(E42*P42,2)</f>
        <v>0</v>
      </c>
      <c r="R42" s="181" t="s">
        <v>423</v>
      </c>
      <c r="S42" s="181" t="s">
        <v>170</v>
      </c>
      <c r="T42" s="182" t="s">
        <v>171</v>
      </c>
      <c r="U42" s="183">
        <v>0.94199999999999995</v>
      </c>
      <c r="V42" s="183">
        <f>ROUND(E42*U42,2)</f>
        <v>0.26</v>
      </c>
      <c r="W42" s="183"/>
      <c r="X42" s="183" t="s">
        <v>184</v>
      </c>
      <c r="Y42" s="184"/>
      <c r="Z42" s="184"/>
      <c r="AA42" s="184"/>
      <c r="AB42" s="184"/>
      <c r="AC42" s="184"/>
      <c r="AD42" s="184"/>
      <c r="AE42" s="184"/>
      <c r="AF42" s="184"/>
      <c r="AG42" s="184" t="s">
        <v>436</v>
      </c>
      <c r="AH42" s="184"/>
      <c r="AI42" s="184"/>
      <c r="AJ42" s="184"/>
      <c r="AK42" s="184"/>
      <c r="AL42" s="184"/>
      <c r="AM42" s="184"/>
      <c r="AN42" s="184"/>
      <c r="AO42" s="184"/>
      <c r="AP42" s="184"/>
      <c r="AQ42" s="184"/>
      <c r="AR42" s="184"/>
      <c r="AS42" s="184"/>
      <c r="AT42" s="184"/>
      <c r="AU42" s="184"/>
      <c r="AV42" s="184"/>
      <c r="AW42" s="184"/>
      <c r="AX42" s="184"/>
      <c r="AY42" s="184"/>
      <c r="AZ42" s="184"/>
      <c r="BA42" s="184"/>
      <c r="BB42" s="184"/>
      <c r="BC42" s="184"/>
      <c r="BD42" s="184"/>
      <c r="BE42" s="184"/>
      <c r="BF42" s="184"/>
      <c r="BG42" s="184"/>
      <c r="BH42" s="184"/>
    </row>
    <row r="43" spans="1:60" outlineLevel="1" x14ac:dyDescent="0.2">
      <c r="A43" s="185">
        <v>18</v>
      </c>
      <c r="B43" s="186" t="s">
        <v>441</v>
      </c>
      <c r="C43" s="187" t="s">
        <v>442</v>
      </c>
      <c r="D43" s="188" t="s">
        <v>257</v>
      </c>
      <c r="E43" s="189">
        <v>0.27782000000000001</v>
      </c>
      <c r="F43" s="190"/>
      <c r="G43" s="191">
        <f>ROUND(E43*F43,2)</f>
        <v>0</v>
      </c>
      <c r="H43" s="190">
        <v>0</v>
      </c>
      <c r="I43" s="191">
        <f>ROUND(E43*H43,2)</f>
        <v>0</v>
      </c>
      <c r="J43" s="190">
        <v>300</v>
      </c>
      <c r="K43" s="191">
        <f>ROUND(E43*J43,2)</f>
        <v>83.35</v>
      </c>
      <c r="L43" s="191">
        <v>21</v>
      </c>
      <c r="M43" s="191">
        <f>G43*(1+L43/100)</f>
        <v>0</v>
      </c>
      <c r="N43" s="191">
        <v>0</v>
      </c>
      <c r="O43" s="191">
        <f>ROUND(E43*N43,2)</f>
        <v>0</v>
      </c>
      <c r="P43" s="191">
        <v>0</v>
      </c>
      <c r="Q43" s="191">
        <f>ROUND(E43*P43,2)</f>
        <v>0</v>
      </c>
      <c r="R43" s="191" t="s">
        <v>423</v>
      </c>
      <c r="S43" s="191" t="s">
        <v>443</v>
      </c>
      <c r="T43" s="202" t="s">
        <v>171</v>
      </c>
      <c r="U43" s="183">
        <v>0</v>
      </c>
      <c r="V43" s="183">
        <f>ROUND(E43*U43,2)</f>
        <v>0</v>
      </c>
      <c r="W43" s="183"/>
      <c r="X43" s="183" t="s">
        <v>184</v>
      </c>
      <c r="Y43" s="184"/>
      <c r="Z43" s="184"/>
      <c r="AA43" s="184"/>
      <c r="AB43" s="184"/>
      <c r="AC43" s="184"/>
      <c r="AD43" s="184"/>
      <c r="AE43" s="184"/>
      <c r="AF43" s="184"/>
      <c r="AG43" s="184" t="s">
        <v>436</v>
      </c>
      <c r="AH43" s="184"/>
      <c r="AI43" s="184"/>
      <c r="AJ43" s="184"/>
      <c r="AK43" s="184"/>
      <c r="AL43" s="184"/>
      <c r="AM43" s="184"/>
      <c r="AN43" s="184"/>
      <c r="AO43" s="184"/>
      <c r="AP43" s="184"/>
      <c r="AQ43" s="184"/>
      <c r="AR43" s="184"/>
      <c r="AS43" s="184"/>
      <c r="AT43" s="184"/>
      <c r="AU43" s="184"/>
      <c r="AV43" s="184"/>
      <c r="AW43" s="184"/>
      <c r="AX43" s="184"/>
      <c r="AY43" s="184"/>
      <c r="AZ43" s="184"/>
      <c r="BA43" s="184"/>
      <c r="BB43" s="184"/>
      <c r="BC43" s="184"/>
      <c r="BD43" s="184"/>
      <c r="BE43" s="184"/>
      <c r="BF43" s="184"/>
      <c r="BG43" s="184"/>
      <c r="BH43" s="184"/>
    </row>
    <row r="44" spans="1:60" x14ac:dyDescent="0.2">
      <c r="A44" s="149"/>
      <c r="B44" s="153"/>
      <c r="C44" s="194"/>
      <c r="D44" s="155"/>
      <c r="E44" s="149"/>
      <c r="F44" s="149"/>
      <c r="G44" s="149"/>
      <c r="H44" s="149"/>
      <c r="I44" s="149"/>
      <c r="J44" s="149"/>
      <c r="K44" s="149"/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  <c r="W44" s="149"/>
      <c r="X44" s="149"/>
      <c r="AE44">
        <v>15</v>
      </c>
      <c r="AF44">
        <v>21</v>
      </c>
      <c r="AG44" t="s">
        <v>152</v>
      </c>
    </row>
    <row r="45" spans="1:60" x14ac:dyDescent="0.2">
      <c r="A45" s="195"/>
      <c r="B45" s="196" t="s">
        <v>27</v>
      </c>
      <c r="C45" s="197"/>
      <c r="D45" s="198"/>
      <c r="E45" s="199"/>
      <c r="F45" s="199"/>
      <c r="G45" s="200">
        <f>G8+G14+G16+G35</f>
        <v>0</v>
      </c>
      <c r="H45" s="149"/>
      <c r="I45" s="149"/>
      <c r="J45" s="149"/>
      <c r="K45" s="149"/>
      <c r="L45" s="149"/>
      <c r="M45" s="149"/>
      <c r="N45" s="149"/>
      <c r="O45" s="149"/>
      <c r="P45" s="149"/>
      <c r="Q45" s="149"/>
      <c r="R45" s="149"/>
      <c r="S45" s="149"/>
      <c r="T45" s="149"/>
      <c r="U45" s="149"/>
      <c r="V45" s="149"/>
      <c r="W45" s="149"/>
      <c r="X45" s="149"/>
      <c r="AE45">
        <f>SUMIF(L7:L43,AE44,G7:G43)</f>
        <v>0</v>
      </c>
      <c r="AF45">
        <f>SUMIF(L7:L43,AF44,G7:G43)</f>
        <v>0</v>
      </c>
      <c r="AG45" t="s">
        <v>178</v>
      </c>
    </row>
    <row r="46" spans="1:60" x14ac:dyDescent="0.2">
      <c r="C46" s="201"/>
      <c r="D46" s="97"/>
      <c r="AG46" t="s">
        <v>179</v>
      </c>
    </row>
    <row r="47" spans="1:60" x14ac:dyDescent="0.2">
      <c r="D47" s="97"/>
    </row>
    <row r="48" spans="1:60" x14ac:dyDescent="0.2">
      <c r="D48" s="97"/>
    </row>
    <row r="49" spans="4:4" x14ac:dyDescent="0.2">
      <c r="D49" s="97"/>
    </row>
    <row r="50" spans="4:4" x14ac:dyDescent="0.2">
      <c r="D50" s="97"/>
    </row>
    <row r="51" spans="4:4" x14ac:dyDescent="0.2">
      <c r="D51" s="97"/>
    </row>
    <row r="52" spans="4:4" x14ac:dyDescent="0.2">
      <c r="D52" s="97"/>
    </row>
    <row r="53" spans="4:4" x14ac:dyDescent="0.2">
      <c r="D53" s="97"/>
    </row>
    <row r="54" spans="4:4" x14ac:dyDescent="0.2">
      <c r="D54" s="97"/>
    </row>
    <row r="55" spans="4:4" x14ac:dyDescent="0.2">
      <c r="D55" s="97"/>
    </row>
    <row r="56" spans="4:4" x14ac:dyDescent="0.2">
      <c r="D56" s="97"/>
    </row>
    <row r="57" spans="4:4" x14ac:dyDescent="0.2">
      <c r="D57" s="97"/>
    </row>
    <row r="58" spans="4:4" x14ac:dyDescent="0.2">
      <c r="D58" s="97"/>
    </row>
    <row r="59" spans="4:4" x14ac:dyDescent="0.2">
      <c r="D59" s="97"/>
    </row>
    <row r="60" spans="4:4" x14ac:dyDescent="0.2">
      <c r="D60" s="97"/>
    </row>
    <row r="61" spans="4:4" x14ac:dyDescent="0.2">
      <c r="D61" s="97"/>
    </row>
    <row r="62" spans="4:4" x14ac:dyDescent="0.2">
      <c r="D62" s="97"/>
    </row>
    <row r="63" spans="4:4" x14ac:dyDescent="0.2">
      <c r="D63" s="97"/>
    </row>
    <row r="64" spans="4:4" x14ac:dyDescent="0.2">
      <c r="D64" s="97"/>
    </row>
    <row r="65" spans="4:4" x14ac:dyDescent="0.2">
      <c r="D65" s="97"/>
    </row>
    <row r="66" spans="4:4" x14ac:dyDescent="0.2">
      <c r="D66" s="97"/>
    </row>
    <row r="67" spans="4:4" x14ac:dyDescent="0.2">
      <c r="D67" s="97"/>
    </row>
    <row r="68" spans="4:4" x14ac:dyDescent="0.2">
      <c r="D68" s="97"/>
    </row>
    <row r="69" spans="4:4" x14ac:dyDescent="0.2">
      <c r="D69" s="97"/>
    </row>
    <row r="70" spans="4:4" x14ac:dyDescent="0.2">
      <c r="D70" s="97"/>
    </row>
    <row r="71" spans="4:4" x14ac:dyDescent="0.2">
      <c r="D71" s="97"/>
    </row>
    <row r="72" spans="4:4" x14ac:dyDescent="0.2">
      <c r="D72" s="97"/>
    </row>
    <row r="73" spans="4:4" x14ac:dyDescent="0.2">
      <c r="D73" s="97"/>
    </row>
    <row r="74" spans="4:4" x14ac:dyDescent="0.2">
      <c r="D74" s="97"/>
    </row>
    <row r="75" spans="4:4" x14ac:dyDescent="0.2">
      <c r="D75" s="97"/>
    </row>
    <row r="76" spans="4:4" x14ac:dyDescent="0.2">
      <c r="D76" s="97"/>
    </row>
    <row r="77" spans="4:4" x14ac:dyDescent="0.2">
      <c r="D77" s="97"/>
    </row>
    <row r="78" spans="4:4" x14ac:dyDescent="0.2">
      <c r="D78" s="97"/>
    </row>
    <row r="79" spans="4:4" x14ac:dyDescent="0.2">
      <c r="D79" s="97"/>
    </row>
    <row r="80" spans="4:4" x14ac:dyDescent="0.2">
      <c r="D80" s="97"/>
    </row>
    <row r="81" spans="4:4" x14ac:dyDescent="0.2">
      <c r="D81" s="97"/>
    </row>
    <row r="82" spans="4:4" x14ac:dyDescent="0.2">
      <c r="D82" s="97"/>
    </row>
    <row r="83" spans="4:4" x14ac:dyDescent="0.2">
      <c r="D83" s="97"/>
    </row>
    <row r="84" spans="4:4" x14ac:dyDescent="0.2">
      <c r="D84" s="97"/>
    </row>
    <row r="85" spans="4:4" x14ac:dyDescent="0.2">
      <c r="D85" s="97"/>
    </row>
    <row r="86" spans="4:4" x14ac:dyDescent="0.2">
      <c r="D86" s="97"/>
    </row>
    <row r="87" spans="4:4" x14ac:dyDescent="0.2">
      <c r="D87" s="97"/>
    </row>
    <row r="88" spans="4:4" x14ac:dyDescent="0.2">
      <c r="D88" s="97"/>
    </row>
    <row r="89" spans="4:4" x14ac:dyDescent="0.2">
      <c r="D89" s="97"/>
    </row>
    <row r="90" spans="4:4" x14ac:dyDescent="0.2">
      <c r="D90" s="97"/>
    </row>
    <row r="91" spans="4:4" x14ac:dyDescent="0.2">
      <c r="D91" s="97"/>
    </row>
    <row r="92" spans="4:4" x14ac:dyDescent="0.2">
      <c r="D92" s="97"/>
    </row>
    <row r="93" spans="4:4" x14ac:dyDescent="0.2">
      <c r="D93" s="97"/>
    </row>
    <row r="94" spans="4:4" x14ac:dyDescent="0.2">
      <c r="D94" s="97"/>
    </row>
    <row r="95" spans="4:4" x14ac:dyDescent="0.2">
      <c r="D95" s="97"/>
    </row>
    <row r="96" spans="4:4" x14ac:dyDescent="0.2">
      <c r="D96" s="97"/>
    </row>
    <row r="97" spans="4:4" x14ac:dyDescent="0.2">
      <c r="D97" s="97"/>
    </row>
    <row r="98" spans="4:4" x14ac:dyDescent="0.2">
      <c r="D98" s="97"/>
    </row>
    <row r="99" spans="4:4" x14ac:dyDescent="0.2">
      <c r="D99" s="97"/>
    </row>
    <row r="100" spans="4:4" x14ac:dyDescent="0.2">
      <c r="D100" s="97"/>
    </row>
    <row r="101" spans="4:4" x14ac:dyDescent="0.2">
      <c r="D101" s="97"/>
    </row>
    <row r="102" spans="4:4" x14ac:dyDescent="0.2">
      <c r="D102" s="97"/>
    </row>
    <row r="103" spans="4:4" x14ac:dyDescent="0.2">
      <c r="D103" s="97"/>
    </row>
    <row r="104" spans="4:4" x14ac:dyDescent="0.2">
      <c r="D104" s="97"/>
    </row>
    <row r="105" spans="4:4" x14ac:dyDescent="0.2">
      <c r="D105" s="97"/>
    </row>
    <row r="106" spans="4:4" x14ac:dyDescent="0.2">
      <c r="D106" s="97"/>
    </row>
    <row r="107" spans="4:4" x14ac:dyDescent="0.2">
      <c r="D107" s="97"/>
    </row>
    <row r="108" spans="4:4" x14ac:dyDescent="0.2">
      <c r="D108" s="97"/>
    </row>
    <row r="109" spans="4:4" x14ac:dyDescent="0.2">
      <c r="D109" s="97"/>
    </row>
    <row r="110" spans="4:4" x14ac:dyDescent="0.2">
      <c r="D110" s="97"/>
    </row>
    <row r="111" spans="4:4" x14ac:dyDescent="0.2">
      <c r="D111" s="97"/>
    </row>
    <row r="112" spans="4:4" x14ac:dyDescent="0.2">
      <c r="D112" s="97"/>
    </row>
    <row r="113" spans="4:4" x14ac:dyDescent="0.2">
      <c r="D113" s="97"/>
    </row>
    <row r="114" spans="4:4" x14ac:dyDescent="0.2">
      <c r="D114" s="97"/>
    </row>
    <row r="115" spans="4:4" x14ac:dyDescent="0.2">
      <c r="D115" s="97"/>
    </row>
    <row r="116" spans="4:4" x14ac:dyDescent="0.2">
      <c r="D116" s="97"/>
    </row>
    <row r="117" spans="4:4" x14ac:dyDescent="0.2">
      <c r="D117" s="97"/>
    </row>
    <row r="118" spans="4:4" x14ac:dyDescent="0.2">
      <c r="D118" s="97"/>
    </row>
    <row r="119" spans="4:4" x14ac:dyDescent="0.2">
      <c r="D119" s="97"/>
    </row>
    <row r="120" spans="4:4" x14ac:dyDescent="0.2">
      <c r="D120" s="97"/>
    </row>
    <row r="121" spans="4:4" x14ac:dyDescent="0.2">
      <c r="D121" s="97"/>
    </row>
    <row r="122" spans="4:4" x14ac:dyDescent="0.2">
      <c r="D122" s="97"/>
    </row>
    <row r="123" spans="4:4" x14ac:dyDescent="0.2">
      <c r="D123" s="97"/>
    </row>
    <row r="124" spans="4:4" x14ac:dyDescent="0.2">
      <c r="D124" s="97"/>
    </row>
    <row r="125" spans="4:4" x14ac:dyDescent="0.2">
      <c r="D125" s="97"/>
    </row>
    <row r="126" spans="4:4" x14ac:dyDescent="0.2">
      <c r="D126" s="97"/>
    </row>
    <row r="127" spans="4:4" x14ac:dyDescent="0.2">
      <c r="D127" s="97"/>
    </row>
    <row r="128" spans="4:4" x14ac:dyDescent="0.2">
      <c r="D128" s="97"/>
    </row>
    <row r="129" spans="4:4" x14ac:dyDescent="0.2">
      <c r="D129" s="97"/>
    </row>
    <row r="130" spans="4:4" x14ac:dyDescent="0.2">
      <c r="D130" s="97"/>
    </row>
    <row r="131" spans="4:4" x14ac:dyDescent="0.2">
      <c r="D131" s="97"/>
    </row>
    <row r="132" spans="4:4" x14ac:dyDescent="0.2">
      <c r="D132" s="97"/>
    </row>
    <row r="133" spans="4:4" x14ac:dyDescent="0.2">
      <c r="D133" s="97"/>
    </row>
    <row r="134" spans="4:4" x14ac:dyDescent="0.2">
      <c r="D134" s="97"/>
    </row>
    <row r="135" spans="4:4" x14ac:dyDescent="0.2">
      <c r="D135" s="97"/>
    </row>
    <row r="136" spans="4:4" x14ac:dyDescent="0.2">
      <c r="D136" s="97"/>
    </row>
    <row r="137" spans="4:4" x14ac:dyDescent="0.2">
      <c r="D137" s="97"/>
    </row>
    <row r="138" spans="4:4" x14ac:dyDescent="0.2">
      <c r="D138" s="97"/>
    </row>
    <row r="139" spans="4:4" x14ac:dyDescent="0.2">
      <c r="D139" s="97"/>
    </row>
    <row r="140" spans="4:4" x14ac:dyDescent="0.2">
      <c r="D140" s="97"/>
    </row>
    <row r="141" spans="4:4" x14ac:dyDescent="0.2">
      <c r="D141" s="97"/>
    </row>
    <row r="142" spans="4:4" x14ac:dyDescent="0.2">
      <c r="D142" s="97"/>
    </row>
    <row r="143" spans="4:4" x14ac:dyDescent="0.2">
      <c r="D143" s="97"/>
    </row>
    <row r="144" spans="4:4" x14ac:dyDescent="0.2">
      <c r="D144" s="97"/>
    </row>
    <row r="145" spans="4:4" x14ac:dyDescent="0.2">
      <c r="D145" s="97"/>
    </row>
    <row r="146" spans="4:4" x14ac:dyDescent="0.2">
      <c r="D146" s="97"/>
    </row>
    <row r="147" spans="4:4" x14ac:dyDescent="0.2">
      <c r="D147" s="97"/>
    </row>
    <row r="148" spans="4:4" x14ac:dyDescent="0.2">
      <c r="D148" s="97"/>
    </row>
    <row r="149" spans="4:4" x14ac:dyDescent="0.2">
      <c r="D149" s="97"/>
    </row>
    <row r="150" spans="4:4" x14ac:dyDescent="0.2">
      <c r="D150" s="97"/>
    </row>
    <row r="151" spans="4:4" x14ac:dyDescent="0.2">
      <c r="D151" s="97"/>
    </row>
    <row r="152" spans="4:4" x14ac:dyDescent="0.2">
      <c r="D152" s="97"/>
    </row>
    <row r="153" spans="4:4" x14ac:dyDescent="0.2">
      <c r="D153" s="97"/>
    </row>
    <row r="154" spans="4:4" x14ac:dyDescent="0.2">
      <c r="D154" s="97"/>
    </row>
    <row r="155" spans="4:4" x14ac:dyDescent="0.2">
      <c r="D155" s="97"/>
    </row>
    <row r="156" spans="4:4" x14ac:dyDescent="0.2">
      <c r="D156" s="97"/>
    </row>
    <row r="157" spans="4:4" x14ac:dyDescent="0.2">
      <c r="D157" s="97"/>
    </row>
    <row r="158" spans="4:4" x14ac:dyDescent="0.2">
      <c r="D158" s="97"/>
    </row>
    <row r="159" spans="4:4" x14ac:dyDescent="0.2">
      <c r="D159" s="97"/>
    </row>
    <row r="160" spans="4:4" x14ac:dyDescent="0.2">
      <c r="D160" s="97"/>
    </row>
    <row r="161" spans="4:4" x14ac:dyDescent="0.2">
      <c r="D161" s="97"/>
    </row>
    <row r="162" spans="4:4" x14ac:dyDescent="0.2">
      <c r="D162" s="97"/>
    </row>
    <row r="163" spans="4:4" x14ac:dyDescent="0.2">
      <c r="D163" s="97"/>
    </row>
    <row r="164" spans="4:4" x14ac:dyDescent="0.2">
      <c r="D164" s="97"/>
    </row>
    <row r="165" spans="4:4" x14ac:dyDescent="0.2">
      <c r="D165" s="97"/>
    </row>
    <row r="166" spans="4:4" x14ac:dyDescent="0.2">
      <c r="D166" s="97"/>
    </row>
    <row r="167" spans="4:4" x14ac:dyDescent="0.2">
      <c r="D167" s="97"/>
    </row>
    <row r="168" spans="4:4" x14ac:dyDescent="0.2">
      <c r="D168" s="97"/>
    </row>
    <row r="169" spans="4:4" x14ac:dyDescent="0.2">
      <c r="D169" s="97"/>
    </row>
    <row r="170" spans="4:4" x14ac:dyDescent="0.2">
      <c r="D170" s="97"/>
    </row>
    <row r="171" spans="4:4" x14ac:dyDescent="0.2">
      <c r="D171" s="97"/>
    </row>
    <row r="172" spans="4:4" x14ac:dyDescent="0.2">
      <c r="D172" s="97"/>
    </row>
    <row r="173" spans="4:4" x14ac:dyDescent="0.2">
      <c r="D173" s="97"/>
    </row>
    <row r="174" spans="4:4" x14ac:dyDescent="0.2">
      <c r="D174" s="97"/>
    </row>
    <row r="175" spans="4:4" x14ac:dyDescent="0.2">
      <c r="D175" s="97"/>
    </row>
    <row r="176" spans="4:4" x14ac:dyDescent="0.2">
      <c r="D176" s="97"/>
    </row>
    <row r="177" spans="4:4" x14ac:dyDescent="0.2">
      <c r="D177" s="97"/>
    </row>
    <row r="178" spans="4:4" x14ac:dyDescent="0.2">
      <c r="D178" s="97"/>
    </row>
    <row r="179" spans="4:4" x14ac:dyDescent="0.2">
      <c r="D179" s="97"/>
    </row>
    <row r="180" spans="4:4" x14ac:dyDescent="0.2">
      <c r="D180" s="97"/>
    </row>
    <row r="181" spans="4:4" x14ac:dyDescent="0.2">
      <c r="D181" s="97"/>
    </row>
    <row r="182" spans="4:4" x14ac:dyDescent="0.2">
      <c r="D182" s="97"/>
    </row>
    <row r="183" spans="4:4" x14ac:dyDescent="0.2">
      <c r="D183" s="97"/>
    </row>
    <row r="184" spans="4:4" x14ac:dyDescent="0.2">
      <c r="D184" s="97"/>
    </row>
    <row r="185" spans="4:4" x14ac:dyDescent="0.2">
      <c r="D185" s="97"/>
    </row>
    <row r="186" spans="4:4" x14ac:dyDescent="0.2">
      <c r="D186" s="97"/>
    </row>
    <row r="187" spans="4:4" x14ac:dyDescent="0.2">
      <c r="D187" s="97"/>
    </row>
    <row r="188" spans="4:4" x14ac:dyDescent="0.2">
      <c r="D188" s="97"/>
    </row>
    <row r="189" spans="4:4" x14ac:dyDescent="0.2">
      <c r="D189" s="97"/>
    </row>
    <row r="190" spans="4:4" x14ac:dyDescent="0.2">
      <c r="D190" s="97"/>
    </row>
    <row r="191" spans="4:4" x14ac:dyDescent="0.2">
      <c r="D191" s="97"/>
    </row>
    <row r="192" spans="4:4" x14ac:dyDescent="0.2">
      <c r="D192" s="97"/>
    </row>
    <row r="193" spans="4:4" x14ac:dyDescent="0.2">
      <c r="D193" s="97"/>
    </row>
    <row r="194" spans="4:4" x14ac:dyDescent="0.2">
      <c r="D194" s="97"/>
    </row>
    <row r="195" spans="4:4" x14ac:dyDescent="0.2">
      <c r="D195" s="97"/>
    </row>
    <row r="196" spans="4:4" x14ac:dyDescent="0.2">
      <c r="D196" s="97"/>
    </row>
    <row r="197" spans="4:4" x14ac:dyDescent="0.2">
      <c r="D197" s="97"/>
    </row>
    <row r="198" spans="4:4" x14ac:dyDescent="0.2">
      <c r="D198" s="97"/>
    </row>
    <row r="199" spans="4:4" x14ac:dyDescent="0.2">
      <c r="D199" s="97"/>
    </row>
    <row r="200" spans="4:4" x14ac:dyDescent="0.2">
      <c r="D200" s="97"/>
    </row>
    <row r="201" spans="4:4" x14ac:dyDescent="0.2">
      <c r="D201" s="97"/>
    </row>
    <row r="202" spans="4:4" x14ac:dyDescent="0.2">
      <c r="D202" s="97"/>
    </row>
    <row r="203" spans="4:4" x14ac:dyDescent="0.2">
      <c r="D203" s="97"/>
    </row>
    <row r="204" spans="4:4" x14ac:dyDescent="0.2">
      <c r="D204" s="97"/>
    </row>
    <row r="205" spans="4:4" x14ac:dyDescent="0.2">
      <c r="D205" s="97"/>
    </row>
    <row r="206" spans="4:4" x14ac:dyDescent="0.2">
      <c r="D206" s="97"/>
    </row>
    <row r="207" spans="4:4" x14ac:dyDescent="0.2">
      <c r="D207" s="97"/>
    </row>
    <row r="208" spans="4:4" x14ac:dyDescent="0.2">
      <c r="D208" s="97"/>
    </row>
    <row r="209" spans="4:4" x14ac:dyDescent="0.2">
      <c r="D209" s="97"/>
    </row>
    <row r="210" spans="4:4" x14ac:dyDescent="0.2">
      <c r="D210" s="97"/>
    </row>
    <row r="211" spans="4:4" x14ac:dyDescent="0.2">
      <c r="D211" s="97"/>
    </row>
    <row r="212" spans="4:4" x14ac:dyDescent="0.2">
      <c r="D212" s="97"/>
    </row>
    <row r="213" spans="4:4" x14ac:dyDescent="0.2">
      <c r="D213" s="97"/>
    </row>
    <row r="214" spans="4:4" x14ac:dyDescent="0.2">
      <c r="D214" s="97"/>
    </row>
    <row r="215" spans="4:4" x14ac:dyDescent="0.2">
      <c r="D215" s="97"/>
    </row>
    <row r="216" spans="4:4" x14ac:dyDescent="0.2">
      <c r="D216" s="97"/>
    </row>
    <row r="217" spans="4:4" x14ac:dyDescent="0.2">
      <c r="D217" s="97"/>
    </row>
    <row r="218" spans="4:4" x14ac:dyDescent="0.2">
      <c r="D218" s="97"/>
    </row>
    <row r="219" spans="4:4" x14ac:dyDescent="0.2">
      <c r="D219" s="97"/>
    </row>
    <row r="220" spans="4:4" x14ac:dyDescent="0.2">
      <c r="D220" s="97"/>
    </row>
    <row r="221" spans="4:4" x14ac:dyDescent="0.2">
      <c r="D221" s="97"/>
    </row>
    <row r="222" spans="4:4" x14ac:dyDescent="0.2">
      <c r="D222" s="97"/>
    </row>
    <row r="223" spans="4:4" x14ac:dyDescent="0.2">
      <c r="D223" s="97"/>
    </row>
    <row r="224" spans="4:4" x14ac:dyDescent="0.2">
      <c r="D224" s="97"/>
    </row>
    <row r="225" spans="4:4" x14ac:dyDescent="0.2">
      <c r="D225" s="97"/>
    </row>
    <row r="226" spans="4:4" x14ac:dyDescent="0.2">
      <c r="D226" s="97"/>
    </row>
    <row r="227" spans="4:4" x14ac:dyDescent="0.2">
      <c r="D227" s="97"/>
    </row>
    <row r="228" spans="4:4" x14ac:dyDescent="0.2">
      <c r="D228" s="97"/>
    </row>
    <row r="229" spans="4:4" x14ac:dyDescent="0.2">
      <c r="D229" s="97"/>
    </row>
    <row r="230" spans="4:4" x14ac:dyDescent="0.2">
      <c r="D230" s="97"/>
    </row>
    <row r="231" spans="4:4" x14ac:dyDescent="0.2">
      <c r="D231" s="97"/>
    </row>
    <row r="232" spans="4:4" x14ac:dyDescent="0.2">
      <c r="D232" s="97"/>
    </row>
    <row r="233" spans="4:4" x14ac:dyDescent="0.2">
      <c r="D233" s="97"/>
    </row>
    <row r="234" spans="4:4" x14ac:dyDescent="0.2">
      <c r="D234" s="97"/>
    </row>
    <row r="235" spans="4:4" x14ac:dyDescent="0.2">
      <c r="D235" s="97"/>
    </row>
    <row r="236" spans="4:4" x14ac:dyDescent="0.2">
      <c r="D236" s="97"/>
    </row>
    <row r="237" spans="4:4" x14ac:dyDescent="0.2">
      <c r="D237" s="97"/>
    </row>
    <row r="238" spans="4:4" x14ac:dyDescent="0.2">
      <c r="D238" s="97"/>
    </row>
    <row r="239" spans="4:4" x14ac:dyDescent="0.2">
      <c r="D239" s="97"/>
    </row>
    <row r="240" spans="4:4" x14ac:dyDescent="0.2">
      <c r="D240" s="97"/>
    </row>
    <row r="241" spans="4:4" x14ac:dyDescent="0.2">
      <c r="D241" s="97"/>
    </row>
    <row r="242" spans="4:4" x14ac:dyDescent="0.2">
      <c r="D242" s="97"/>
    </row>
    <row r="243" spans="4:4" x14ac:dyDescent="0.2">
      <c r="D243" s="97"/>
    </row>
    <row r="244" spans="4:4" x14ac:dyDescent="0.2">
      <c r="D244" s="97"/>
    </row>
    <row r="245" spans="4:4" x14ac:dyDescent="0.2">
      <c r="D245" s="97"/>
    </row>
    <row r="246" spans="4:4" x14ac:dyDescent="0.2">
      <c r="D246" s="97"/>
    </row>
    <row r="247" spans="4:4" x14ac:dyDescent="0.2">
      <c r="D247" s="97"/>
    </row>
    <row r="248" spans="4:4" x14ac:dyDescent="0.2">
      <c r="D248" s="97"/>
    </row>
    <row r="249" spans="4:4" x14ac:dyDescent="0.2">
      <c r="D249" s="97"/>
    </row>
    <row r="250" spans="4:4" x14ac:dyDescent="0.2">
      <c r="D250" s="97"/>
    </row>
    <row r="251" spans="4:4" x14ac:dyDescent="0.2">
      <c r="D251" s="97"/>
    </row>
    <row r="252" spans="4:4" x14ac:dyDescent="0.2">
      <c r="D252" s="97"/>
    </row>
    <row r="253" spans="4:4" x14ac:dyDescent="0.2">
      <c r="D253" s="97"/>
    </row>
    <row r="254" spans="4:4" x14ac:dyDescent="0.2">
      <c r="D254" s="97"/>
    </row>
    <row r="255" spans="4:4" x14ac:dyDescent="0.2">
      <c r="D255" s="97"/>
    </row>
    <row r="256" spans="4:4" x14ac:dyDescent="0.2">
      <c r="D256" s="97"/>
    </row>
    <row r="257" spans="4:4" x14ac:dyDescent="0.2">
      <c r="D257" s="97"/>
    </row>
    <row r="258" spans="4:4" x14ac:dyDescent="0.2">
      <c r="D258" s="97"/>
    </row>
    <row r="259" spans="4:4" x14ac:dyDescent="0.2">
      <c r="D259" s="97"/>
    </row>
    <row r="260" spans="4:4" x14ac:dyDescent="0.2">
      <c r="D260" s="97"/>
    </row>
    <row r="261" spans="4:4" x14ac:dyDescent="0.2">
      <c r="D261" s="97"/>
    </row>
    <row r="262" spans="4:4" x14ac:dyDescent="0.2">
      <c r="D262" s="97"/>
    </row>
    <row r="263" spans="4:4" x14ac:dyDescent="0.2">
      <c r="D263" s="97"/>
    </row>
    <row r="264" spans="4:4" x14ac:dyDescent="0.2">
      <c r="D264" s="97"/>
    </row>
    <row r="265" spans="4:4" x14ac:dyDescent="0.2">
      <c r="D265" s="97"/>
    </row>
    <row r="266" spans="4:4" x14ac:dyDescent="0.2">
      <c r="D266" s="97"/>
    </row>
    <row r="267" spans="4:4" x14ac:dyDescent="0.2">
      <c r="D267" s="97"/>
    </row>
    <row r="268" spans="4:4" x14ac:dyDescent="0.2">
      <c r="D268" s="97"/>
    </row>
    <row r="269" spans="4:4" x14ac:dyDescent="0.2">
      <c r="D269" s="97"/>
    </row>
    <row r="270" spans="4:4" x14ac:dyDescent="0.2">
      <c r="D270" s="97"/>
    </row>
    <row r="271" spans="4:4" x14ac:dyDescent="0.2">
      <c r="D271" s="97"/>
    </row>
    <row r="272" spans="4:4" x14ac:dyDescent="0.2">
      <c r="D272" s="97"/>
    </row>
    <row r="273" spans="4:4" x14ac:dyDescent="0.2">
      <c r="D273" s="97"/>
    </row>
    <row r="274" spans="4:4" x14ac:dyDescent="0.2">
      <c r="D274" s="97"/>
    </row>
    <row r="275" spans="4:4" x14ac:dyDescent="0.2">
      <c r="D275" s="97"/>
    </row>
    <row r="276" spans="4:4" x14ac:dyDescent="0.2">
      <c r="D276" s="97"/>
    </row>
    <row r="277" spans="4:4" x14ac:dyDescent="0.2">
      <c r="D277" s="97"/>
    </row>
    <row r="278" spans="4:4" x14ac:dyDescent="0.2">
      <c r="D278" s="97"/>
    </row>
    <row r="279" spans="4:4" x14ac:dyDescent="0.2">
      <c r="D279" s="97"/>
    </row>
    <row r="280" spans="4:4" x14ac:dyDescent="0.2">
      <c r="D280" s="97"/>
    </row>
    <row r="281" spans="4:4" x14ac:dyDescent="0.2">
      <c r="D281" s="97"/>
    </row>
    <row r="282" spans="4:4" x14ac:dyDescent="0.2">
      <c r="D282" s="97"/>
    </row>
    <row r="283" spans="4:4" x14ac:dyDescent="0.2">
      <c r="D283" s="97"/>
    </row>
    <row r="284" spans="4:4" x14ac:dyDescent="0.2">
      <c r="D284" s="97"/>
    </row>
    <row r="285" spans="4:4" x14ac:dyDescent="0.2">
      <c r="D285" s="97"/>
    </row>
    <row r="286" spans="4:4" x14ac:dyDescent="0.2">
      <c r="D286" s="97"/>
    </row>
    <row r="287" spans="4:4" x14ac:dyDescent="0.2">
      <c r="D287" s="97"/>
    </row>
    <row r="288" spans="4:4" x14ac:dyDescent="0.2">
      <c r="D288" s="97"/>
    </row>
    <row r="289" spans="4:4" x14ac:dyDescent="0.2">
      <c r="D289" s="97"/>
    </row>
    <row r="290" spans="4:4" x14ac:dyDescent="0.2">
      <c r="D290" s="97"/>
    </row>
    <row r="291" spans="4:4" x14ac:dyDescent="0.2">
      <c r="D291" s="97"/>
    </row>
    <row r="292" spans="4:4" x14ac:dyDescent="0.2">
      <c r="D292" s="97"/>
    </row>
    <row r="293" spans="4:4" x14ac:dyDescent="0.2">
      <c r="D293" s="97"/>
    </row>
    <row r="294" spans="4:4" x14ac:dyDescent="0.2">
      <c r="D294" s="97"/>
    </row>
    <row r="295" spans="4:4" x14ac:dyDescent="0.2">
      <c r="D295" s="97"/>
    </row>
    <row r="296" spans="4:4" x14ac:dyDescent="0.2">
      <c r="D296" s="97"/>
    </row>
    <row r="297" spans="4:4" x14ac:dyDescent="0.2">
      <c r="D297" s="97"/>
    </row>
    <row r="298" spans="4:4" x14ac:dyDescent="0.2">
      <c r="D298" s="97"/>
    </row>
    <row r="299" spans="4:4" x14ac:dyDescent="0.2">
      <c r="D299" s="97"/>
    </row>
    <row r="300" spans="4:4" x14ac:dyDescent="0.2">
      <c r="D300" s="97"/>
    </row>
    <row r="301" spans="4:4" x14ac:dyDescent="0.2">
      <c r="D301" s="97"/>
    </row>
    <row r="302" spans="4:4" x14ac:dyDescent="0.2">
      <c r="D302" s="97"/>
    </row>
    <row r="303" spans="4:4" x14ac:dyDescent="0.2">
      <c r="D303" s="97"/>
    </row>
    <row r="304" spans="4:4" x14ac:dyDescent="0.2">
      <c r="D304" s="97"/>
    </row>
    <row r="305" spans="4:4" x14ac:dyDescent="0.2">
      <c r="D305" s="97"/>
    </row>
    <row r="306" spans="4:4" x14ac:dyDescent="0.2">
      <c r="D306" s="97"/>
    </row>
    <row r="307" spans="4:4" x14ac:dyDescent="0.2">
      <c r="D307" s="97"/>
    </row>
    <row r="308" spans="4:4" x14ac:dyDescent="0.2">
      <c r="D308" s="97"/>
    </row>
    <row r="309" spans="4:4" x14ac:dyDescent="0.2">
      <c r="D309" s="97"/>
    </row>
    <row r="310" spans="4:4" x14ac:dyDescent="0.2">
      <c r="D310" s="97"/>
    </row>
    <row r="311" spans="4:4" x14ac:dyDescent="0.2">
      <c r="D311" s="97"/>
    </row>
    <row r="312" spans="4:4" x14ac:dyDescent="0.2">
      <c r="D312" s="97"/>
    </row>
    <row r="313" spans="4:4" x14ac:dyDescent="0.2">
      <c r="D313" s="97"/>
    </row>
    <row r="314" spans="4:4" x14ac:dyDescent="0.2">
      <c r="D314" s="97"/>
    </row>
    <row r="315" spans="4:4" x14ac:dyDescent="0.2">
      <c r="D315" s="97"/>
    </row>
    <row r="316" spans="4:4" x14ac:dyDescent="0.2">
      <c r="D316" s="97"/>
    </row>
    <row r="317" spans="4:4" x14ac:dyDescent="0.2">
      <c r="D317" s="97"/>
    </row>
    <row r="318" spans="4:4" x14ac:dyDescent="0.2">
      <c r="D318" s="97"/>
    </row>
    <row r="319" spans="4:4" x14ac:dyDescent="0.2">
      <c r="D319" s="97"/>
    </row>
    <row r="320" spans="4:4" x14ac:dyDescent="0.2">
      <c r="D320" s="97"/>
    </row>
    <row r="321" spans="4:4" x14ac:dyDescent="0.2">
      <c r="D321" s="97"/>
    </row>
    <row r="322" spans="4:4" x14ac:dyDescent="0.2">
      <c r="D322" s="97"/>
    </row>
    <row r="323" spans="4:4" x14ac:dyDescent="0.2">
      <c r="D323" s="97"/>
    </row>
    <row r="324" spans="4:4" x14ac:dyDescent="0.2">
      <c r="D324" s="97"/>
    </row>
    <row r="325" spans="4:4" x14ac:dyDescent="0.2">
      <c r="D325" s="97"/>
    </row>
    <row r="326" spans="4:4" x14ac:dyDescent="0.2">
      <c r="D326" s="97"/>
    </row>
    <row r="327" spans="4:4" x14ac:dyDescent="0.2">
      <c r="D327" s="97"/>
    </row>
    <row r="328" spans="4:4" x14ac:dyDescent="0.2">
      <c r="D328" s="97"/>
    </row>
    <row r="329" spans="4:4" x14ac:dyDescent="0.2">
      <c r="D329" s="97"/>
    </row>
    <row r="330" spans="4:4" x14ac:dyDescent="0.2">
      <c r="D330" s="97"/>
    </row>
    <row r="331" spans="4:4" x14ac:dyDescent="0.2">
      <c r="D331" s="97"/>
    </row>
    <row r="332" spans="4:4" x14ac:dyDescent="0.2">
      <c r="D332" s="97"/>
    </row>
    <row r="333" spans="4:4" x14ac:dyDescent="0.2">
      <c r="D333" s="97"/>
    </row>
    <row r="334" spans="4:4" x14ac:dyDescent="0.2">
      <c r="D334" s="97"/>
    </row>
    <row r="335" spans="4:4" x14ac:dyDescent="0.2">
      <c r="D335" s="97"/>
    </row>
    <row r="336" spans="4:4" x14ac:dyDescent="0.2">
      <c r="D336" s="97"/>
    </row>
    <row r="337" spans="4:4" x14ac:dyDescent="0.2">
      <c r="D337" s="97"/>
    </row>
    <row r="338" spans="4:4" x14ac:dyDescent="0.2">
      <c r="D338" s="97"/>
    </row>
    <row r="339" spans="4:4" x14ac:dyDescent="0.2">
      <c r="D339" s="97"/>
    </row>
    <row r="340" spans="4:4" x14ac:dyDescent="0.2">
      <c r="D340" s="97"/>
    </row>
    <row r="341" spans="4:4" x14ac:dyDescent="0.2">
      <c r="D341" s="97"/>
    </row>
    <row r="342" spans="4:4" x14ac:dyDescent="0.2">
      <c r="D342" s="97"/>
    </row>
    <row r="343" spans="4:4" x14ac:dyDescent="0.2">
      <c r="D343" s="97"/>
    </row>
    <row r="344" spans="4:4" x14ac:dyDescent="0.2">
      <c r="D344" s="97"/>
    </row>
    <row r="345" spans="4:4" x14ac:dyDescent="0.2">
      <c r="D345" s="97"/>
    </row>
    <row r="346" spans="4:4" x14ac:dyDescent="0.2">
      <c r="D346" s="97"/>
    </row>
    <row r="347" spans="4:4" x14ac:dyDescent="0.2">
      <c r="D347" s="97"/>
    </row>
    <row r="348" spans="4:4" x14ac:dyDescent="0.2">
      <c r="D348" s="97"/>
    </row>
    <row r="349" spans="4:4" x14ac:dyDescent="0.2">
      <c r="D349" s="97"/>
    </row>
    <row r="350" spans="4:4" x14ac:dyDescent="0.2">
      <c r="D350" s="97"/>
    </row>
    <row r="351" spans="4:4" x14ac:dyDescent="0.2">
      <c r="D351" s="97"/>
    </row>
    <row r="352" spans="4:4" x14ac:dyDescent="0.2">
      <c r="D352" s="97"/>
    </row>
    <row r="353" spans="4:4" x14ac:dyDescent="0.2">
      <c r="D353" s="97"/>
    </row>
    <row r="354" spans="4:4" x14ac:dyDescent="0.2">
      <c r="D354" s="97"/>
    </row>
    <row r="355" spans="4:4" x14ac:dyDescent="0.2">
      <c r="D355" s="97"/>
    </row>
    <row r="356" spans="4:4" x14ac:dyDescent="0.2">
      <c r="D356" s="97"/>
    </row>
    <row r="357" spans="4:4" x14ac:dyDescent="0.2">
      <c r="D357" s="97"/>
    </row>
    <row r="358" spans="4:4" x14ac:dyDescent="0.2">
      <c r="D358" s="97"/>
    </row>
    <row r="359" spans="4:4" x14ac:dyDescent="0.2">
      <c r="D359" s="97"/>
    </row>
    <row r="360" spans="4:4" x14ac:dyDescent="0.2">
      <c r="D360" s="97"/>
    </row>
    <row r="361" spans="4:4" x14ac:dyDescent="0.2">
      <c r="D361" s="97"/>
    </row>
    <row r="362" spans="4:4" x14ac:dyDescent="0.2">
      <c r="D362" s="97"/>
    </row>
    <row r="363" spans="4:4" x14ac:dyDescent="0.2">
      <c r="D363" s="97"/>
    </row>
    <row r="364" spans="4:4" x14ac:dyDescent="0.2">
      <c r="D364" s="97"/>
    </row>
    <row r="365" spans="4:4" x14ac:dyDescent="0.2">
      <c r="D365" s="97"/>
    </row>
    <row r="366" spans="4:4" x14ac:dyDescent="0.2">
      <c r="D366" s="97"/>
    </row>
    <row r="367" spans="4:4" x14ac:dyDescent="0.2">
      <c r="D367" s="97"/>
    </row>
    <row r="368" spans="4:4" x14ac:dyDescent="0.2">
      <c r="D368" s="97"/>
    </row>
    <row r="369" spans="4:4" x14ac:dyDescent="0.2">
      <c r="D369" s="97"/>
    </row>
    <row r="370" spans="4:4" x14ac:dyDescent="0.2">
      <c r="D370" s="97"/>
    </row>
    <row r="371" spans="4:4" x14ac:dyDescent="0.2">
      <c r="D371" s="97"/>
    </row>
    <row r="372" spans="4:4" x14ac:dyDescent="0.2">
      <c r="D372" s="97"/>
    </row>
    <row r="373" spans="4:4" x14ac:dyDescent="0.2">
      <c r="D373" s="97"/>
    </row>
    <row r="374" spans="4:4" x14ac:dyDescent="0.2">
      <c r="D374" s="97"/>
    </row>
    <row r="375" spans="4:4" x14ac:dyDescent="0.2">
      <c r="D375" s="97"/>
    </row>
    <row r="376" spans="4:4" x14ac:dyDescent="0.2">
      <c r="D376" s="97"/>
    </row>
    <row r="377" spans="4:4" x14ac:dyDescent="0.2">
      <c r="D377" s="97"/>
    </row>
    <row r="378" spans="4:4" x14ac:dyDescent="0.2">
      <c r="D378" s="97"/>
    </row>
    <row r="379" spans="4:4" x14ac:dyDescent="0.2">
      <c r="D379" s="97"/>
    </row>
    <row r="380" spans="4:4" x14ac:dyDescent="0.2">
      <c r="D380" s="97"/>
    </row>
    <row r="381" spans="4:4" x14ac:dyDescent="0.2">
      <c r="D381" s="97"/>
    </row>
    <row r="382" spans="4:4" x14ac:dyDescent="0.2">
      <c r="D382" s="97"/>
    </row>
    <row r="383" spans="4:4" x14ac:dyDescent="0.2">
      <c r="D383" s="97"/>
    </row>
    <row r="384" spans="4:4" x14ac:dyDescent="0.2">
      <c r="D384" s="97"/>
    </row>
    <row r="385" spans="4:4" x14ac:dyDescent="0.2">
      <c r="D385" s="97"/>
    </row>
    <row r="386" spans="4:4" x14ac:dyDescent="0.2">
      <c r="D386" s="97"/>
    </row>
    <row r="387" spans="4:4" x14ac:dyDescent="0.2">
      <c r="D387" s="97"/>
    </row>
    <row r="388" spans="4:4" x14ac:dyDescent="0.2">
      <c r="D388" s="97"/>
    </row>
    <row r="389" spans="4:4" x14ac:dyDescent="0.2">
      <c r="D389" s="97"/>
    </row>
    <row r="390" spans="4:4" x14ac:dyDescent="0.2">
      <c r="D390" s="97"/>
    </row>
    <row r="391" spans="4:4" x14ac:dyDescent="0.2">
      <c r="D391" s="97"/>
    </row>
    <row r="392" spans="4:4" x14ac:dyDescent="0.2">
      <c r="D392" s="97"/>
    </row>
    <row r="393" spans="4:4" x14ac:dyDescent="0.2">
      <c r="D393" s="97"/>
    </row>
    <row r="394" spans="4:4" x14ac:dyDescent="0.2">
      <c r="D394" s="97"/>
    </row>
    <row r="395" spans="4:4" x14ac:dyDescent="0.2">
      <c r="D395" s="97"/>
    </row>
    <row r="396" spans="4:4" x14ac:dyDescent="0.2">
      <c r="D396" s="97"/>
    </row>
    <row r="397" spans="4:4" x14ac:dyDescent="0.2">
      <c r="D397" s="97"/>
    </row>
    <row r="398" spans="4:4" x14ac:dyDescent="0.2">
      <c r="D398" s="97"/>
    </row>
    <row r="399" spans="4:4" x14ac:dyDescent="0.2">
      <c r="D399" s="97"/>
    </row>
    <row r="400" spans="4:4" x14ac:dyDescent="0.2">
      <c r="D400" s="97"/>
    </row>
    <row r="401" spans="4:4" x14ac:dyDescent="0.2">
      <c r="D401" s="97"/>
    </row>
    <row r="402" spans="4:4" x14ac:dyDescent="0.2">
      <c r="D402" s="97"/>
    </row>
    <row r="403" spans="4:4" x14ac:dyDescent="0.2">
      <c r="D403" s="97"/>
    </row>
    <row r="404" spans="4:4" x14ac:dyDescent="0.2">
      <c r="D404" s="97"/>
    </row>
    <row r="405" spans="4:4" x14ac:dyDescent="0.2">
      <c r="D405" s="97"/>
    </row>
    <row r="406" spans="4:4" x14ac:dyDescent="0.2">
      <c r="D406" s="97"/>
    </row>
    <row r="407" spans="4:4" x14ac:dyDescent="0.2">
      <c r="D407" s="97"/>
    </row>
    <row r="408" spans="4:4" x14ac:dyDescent="0.2">
      <c r="D408" s="97"/>
    </row>
    <row r="409" spans="4:4" x14ac:dyDescent="0.2">
      <c r="D409" s="97"/>
    </row>
    <row r="410" spans="4:4" x14ac:dyDescent="0.2">
      <c r="D410" s="97"/>
    </row>
    <row r="411" spans="4:4" x14ac:dyDescent="0.2">
      <c r="D411" s="97"/>
    </row>
    <row r="412" spans="4:4" x14ac:dyDescent="0.2">
      <c r="D412" s="97"/>
    </row>
    <row r="413" spans="4:4" x14ac:dyDescent="0.2">
      <c r="D413" s="97"/>
    </row>
    <row r="414" spans="4:4" x14ac:dyDescent="0.2">
      <c r="D414" s="97"/>
    </row>
    <row r="415" spans="4:4" x14ac:dyDescent="0.2">
      <c r="D415" s="97"/>
    </row>
    <row r="416" spans="4:4" x14ac:dyDescent="0.2">
      <c r="D416" s="97"/>
    </row>
    <row r="417" spans="4:4" x14ac:dyDescent="0.2">
      <c r="D417" s="97"/>
    </row>
    <row r="418" spans="4:4" x14ac:dyDescent="0.2">
      <c r="D418" s="97"/>
    </row>
    <row r="419" spans="4:4" x14ac:dyDescent="0.2">
      <c r="D419" s="97"/>
    </row>
    <row r="420" spans="4:4" x14ac:dyDescent="0.2">
      <c r="D420" s="97"/>
    </row>
    <row r="421" spans="4:4" x14ac:dyDescent="0.2">
      <c r="D421" s="97"/>
    </row>
    <row r="422" spans="4:4" x14ac:dyDescent="0.2">
      <c r="D422" s="97"/>
    </row>
    <row r="423" spans="4:4" x14ac:dyDescent="0.2">
      <c r="D423" s="97"/>
    </row>
    <row r="424" spans="4:4" x14ac:dyDescent="0.2">
      <c r="D424" s="97"/>
    </row>
    <row r="425" spans="4:4" x14ac:dyDescent="0.2">
      <c r="D425" s="97"/>
    </row>
    <row r="426" spans="4:4" x14ac:dyDescent="0.2">
      <c r="D426" s="97"/>
    </row>
    <row r="427" spans="4:4" x14ac:dyDescent="0.2">
      <c r="D427" s="97"/>
    </row>
    <row r="428" spans="4:4" x14ac:dyDescent="0.2">
      <c r="D428" s="97"/>
    </row>
    <row r="429" spans="4:4" x14ac:dyDescent="0.2">
      <c r="D429" s="97"/>
    </row>
    <row r="430" spans="4:4" x14ac:dyDescent="0.2">
      <c r="D430" s="97"/>
    </row>
    <row r="431" spans="4:4" x14ac:dyDescent="0.2">
      <c r="D431" s="97"/>
    </row>
    <row r="432" spans="4:4" x14ac:dyDescent="0.2">
      <c r="D432" s="97"/>
    </row>
    <row r="433" spans="4:4" x14ac:dyDescent="0.2">
      <c r="D433" s="97"/>
    </row>
    <row r="434" spans="4:4" x14ac:dyDescent="0.2">
      <c r="D434" s="97"/>
    </row>
    <row r="435" spans="4:4" x14ac:dyDescent="0.2">
      <c r="D435" s="97"/>
    </row>
    <row r="436" spans="4:4" x14ac:dyDescent="0.2">
      <c r="D436" s="97"/>
    </row>
    <row r="437" spans="4:4" x14ac:dyDescent="0.2">
      <c r="D437" s="97"/>
    </row>
    <row r="438" spans="4:4" x14ac:dyDescent="0.2">
      <c r="D438" s="97"/>
    </row>
    <row r="439" spans="4:4" x14ac:dyDescent="0.2">
      <c r="D439" s="97"/>
    </row>
    <row r="440" spans="4:4" x14ac:dyDescent="0.2">
      <c r="D440" s="97"/>
    </row>
    <row r="441" spans="4:4" x14ac:dyDescent="0.2">
      <c r="D441" s="97"/>
    </row>
    <row r="442" spans="4:4" x14ac:dyDescent="0.2">
      <c r="D442" s="97"/>
    </row>
    <row r="443" spans="4:4" x14ac:dyDescent="0.2">
      <c r="D443" s="97"/>
    </row>
    <row r="444" spans="4:4" x14ac:dyDescent="0.2">
      <c r="D444" s="97"/>
    </row>
    <row r="445" spans="4:4" x14ac:dyDescent="0.2">
      <c r="D445" s="97"/>
    </row>
    <row r="446" spans="4:4" x14ac:dyDescent="0.2">
      <c r="D446" s="97"/>
    </row>
    <row r="447" spans="4:4" x14ac:dyDescent="0.2">
      <c r="D447" s="97"/>
    </row>
    <row r="448" spans="4:4" x14ac:dyDescent="0.2">
      <c r="D448" s="97"/>
    </row>
    <row r="449" spans="4:4" x14ac:dyDescent="0.2">
      <c r="D449" s="97"/>
    </row>
    <row r="450" spans="4:4" x14ac:dyDescent="0.2">
      <c r="D450" s="97"/>
    </row>
    <row r="451" spans="4:4" x14ac:dyDescent="0.2">
      <c r="D451" s="97"/>
    </row>
    <row r="452" spans="4:4" x14ac:dyDescent="0.2">
      <c r="D452" s="97"/>
    </row>
    <row r="453" spans="4:4" x14ac:dyDescent="0.2">
      <c r="D453" s="97"/>
    </row>
    <row r="454" spans="4:4" x14ac:dyDescent="0.2">
      <c r="D454" s="97"/>
    </row>
    <row r="455" spans="4:4" x14ac:dyDescent="0.2">
      <c r="D455" s="97"/>
    </row>
    <row r="456" spans="4:4" x14ac:dyDescent="0.2">
      <c r="D456" s="97"/>
    </row>
    <row r="457" spans="4:4" x14ac:dyDescent="0.2">
      <c r="D457" s="97"/>
    </row>
    <row r="458" spans="4:4" x14ac:dyDescent="0.2">
      <c r="D458" s="97"/>
    </row>
    <row r="459" spans="4:4" x14ac:dyDescent="0.2">
      <c r="D459" s="97"/>
    </row>
    <row r="460" spans="4:4" x14ac:dyDescent="0.2">
      <c r="D460" s="97"/>
    </row>
    <row r="461" spans="4:4" x14ac:dyDescent="0.2">
      <c r="D461" s="97"/>
    </row>
    <row r="462" spans="4:4" x14ac:dyDescent="0.2">
      <c r="D462" s="97"/>
    </row>
    <row r="463" spans="4:4" x14ac:dyDescent="0.2">
      <c r="D463" s="97"/>
    </row>
    <row r="464" spans="4:4" x14ac:dyDescent="0.2">
      <c r="D464" s="97"/>
    </row>
    <row r="465" spans="4:4" x14ac:dyDescent="0.2">
      <c r="D465" s="97"/>
    </row>
    <row r="466" spans="4:4" x14ac:dyDescent="0.2">
      <c r="D466" s="97"/>
    </row>
    <row r="467" spans="4:4" x14ac:dyDescent="0.2">
      <c r="D467" s="97"/>
    </row>
    <row r="468" spans="4:4" x14ac:dyDescent="0.2">
      <c r="D468" s="97"/>
    </row>
    <row r="469" spans="4:4" x14ac:dyDescent="0.2">
      <c r="D469" s="97"/>
    </row>
    <row r="470" spans="4:4" x14ac:dyDescent="0.2">
      <c r="D470" s="97"/>
    </row>
    <row r="471" spans="4:4" x14ac:dyDescent="0.2">
      <c r="D471" s="97"/>
    </row>
    <row r="472" spans="4:4" x14ac:dyDescent="0.2">
      <c r="D472" s="97"/>
    </row>
    <row r="473" spans="4:4" x14ac:dyDescent="0.2">
      <c r="D473" s="97"/>
    </row>
    <row r="474" spans="4:4" x14ac:dyDescent="0.2">
      <c r="D474" s="97"/>
    </row>
    <row r="475" spans="4:4" x14ac:dyDescent="0.2">
      <c r="D475" s="97"/>
    </row>
    <row r="476" spans="4:4" x14ac:dyDescent="0.2">
      <c r="D476" s="97"/>
    </row>
    <row r="477" spans="4:4" x14ac:dyDescent="0.2">
      <c r="D477" s="97"/>
    </row>
    <row r="478" spans="4:4" x14ac:dyDescent="0.2">
      <c r="D478" s="97"/>
    </row>
    <row r="479" spans="4:4" x14ac:dyDescent="0.2">
      <c r="D479" s="97"/>
    </row>
    <row r="480" spans="4:4" x14ac:dyDescent="0.2">
      <c r="D480" s="97"/>
    </row>
    <row r="481" spans="4:4" x14ac:dyDescent="0.2">
      <c r="D481" s="97"/>
    </row>
    <row r="482" spans="4:4" x14ac:dyDescent="0.2">
      <c r="D482" s="97"/>
    </row>
    <row r="483" spans="4:4" x14ac:dyDescent="0.2">
      <c r="D483" s="97"/>
    </row>
    <row r="484" spans="4:4" x14ac:dyDescent="0.2">
      <c r="D484" s="97"/>
    </row>
    <row r="485" spans="4:4" x14ac:dyDescent="0.2">
      <c r="D485" s="97"/>
    </row>
    <row r="486" spans="4:4" x14ac:dyDescent="0.2">
      <c r="D486" s="97"/>
    </row>
    <row r="487" spans="4:4" x14ac:dyDescent="0.2">
      <c r="D487" s="97"/>
    </row>
    <row r="488" spans="4:4" x14ac:dyDescent="0.2">
      <c r="D488" s="97"/>
    </row>
    <row r="489" spans="4:4" x14ac:dyDescent="0.2">
      <c r="D489" s="97"/>
    </row>
    <row r="490" spans="4:4" x14ac:dyDescent="0.2">
      <c r="D490" s="97"/>
    </row>
    <row r="491" spans="4:4" x14ac:dyDescent="0.2">
      <c r="D491" s="97"/>
    </row>
    <row r="492" spans="4:4" x14ac:dyDescent="0.2">
      <c r="D492" s="97"/>
    </row>
    <row r="493" spans="4:4" x14ac:dyDescent="0.2">
      <c r="D493" s="97"/>
    </row>
    <row r="494" spans="4:4" x14ac:dyDescent="0.2">
      <c r="D494" s="97"/>
    </row>
    <row r="495" spans="4:4" x14ac:dyDescent="0.2">
      <c r="D495" s="97"/>
    </row>
    <row r="496" spans="4:4" x14ac:dyDescent="0.2">
      <c r="D496" s="97"/>
    </row>
    <row r="497" spans="4:4" x14ac:dyDescent="0.2">
      <c r="D497" s="97"/>
    </row>
    <row r="498" spans="4:4" x14ac:dyDescent="0.2">
      <c r="D498" s="97"/>
    </row>
    <row r="499" spans="4:4" x14ac:dyDescent="0.2">
      <c r="D499" s="97"/>
    </row>
    <row r="500" spans="4:4" x14ac:dyDescent="0.2">
      <c r="D500" s="97"/>
    </row>
    <row r="501" spans="4:4" x14ac:dyDescent="0.2">
      <c r="D501" s="97"/>
    </row>
    <row r="502" spans="4:4" x14ac:dyDescent="0.2">
      <c r="D502" s="97"/>
    </row>
    <row r="503" spans="4:4" x14ac:dyDescent="0.2">
      <c r="D503" s="97"/>
    </row>
    <row r="504" spans="4:4" x14ac:dyDescent="0.2">
      <c r="D504" s="97"/>
    </row>
    <row r="505" spans="4:4" x14ac:dyDescent="0.2">
      <c r="D505" s="97"/>
    </row>
    <row r="506" spans="4:4" x14ac:dyDescent="0.2">
      <c r="D506" s="97"/>
    </row>
    <row r="507" spans="4:4" x14ac:dyDescent="0.2">
      <c r="D507" s="97"/>
    </row>
    <row r="508" spans="4:4" x14ac:dyDescent="0.2">
      <c r="D508" s="97"/>
    </row>
    <row r="509" spans="4:4" x14ac:dyDescent="0.2">
      <c r="D509" s="97"/>
    </row>
    <row r="510" spans="4:4" x14ac:dyDescent="0.2">
      <c r="D510" s="97"/>
    </row>
    <row r="511" spans="4:4" x14ac:dyDescent="0.2">
      <c r="D511" s="97"/>
    </row>
    <row r="512" spans="4:4" x14ac:dyDescent="0.2">
      <c r="D512" s="97"/>
    </row>
    <row r="513" spans="4:4" x14ac:dyDescent="0.2">
      <c r="D513" s="97"/>
    </row>
    <row r="514" spans="4:4" x14ac:dyDescent="0.2">
      <c r="D514" s="97"/>
    </row>
    <row r="515" spans="4:4" x14ac:dyDescent="0.2">
      <c r="D515" s="97"/>
    </row>
    <row r="516" spans="4:4" x14ac:dyDescent="0.2">
      <c r="D516" s="97"/>
    </row>
    <row r="517" spans="4:4" x14ac:dyDescent="0.2">
      <c r="D517" s="97"/>
    </row>
    <row r="518" spans="4:4" x14ac:dyDescent="0.2">
      <c r="D518" s="97"/>
    </row>
    <row r="519" spans="4:4" x14ac:dyDescent="0.2">
      <c r="D519" s="97"/>
    </row>
    <row r="520" spans="4:4" x14ac:dyDescent="0.2">
      <c r="D520" s="97"/>
    </row>
    <row r="521" spans="4:4" x14ac:dyDescent="0.2">
      <c r="D521" s="97"/>
    </row>
    <row r="522" spans="4:4" x14ac:dyDescent="0.2">
      <c r="D522" s="97"/>
    </row>
    <row r="523" spans="4:4" x14ac:dyDescent="0.2">
      <c r="D523" s="97"/>
    </row>
    <row r="524" spans="4:4" x14ac:dyDescent="0.2">
      <c r="D524" s="97"/>
    </row>
    <row r="525" spans="4:4" x14ac:dyDescent="0.2">
      <c r="D525" s="97"/>
    </row>
    <row r="526" spans="4:4" x14ac:dyDescent="0.2">
      <c r="D526" s="97"/>
    </row>
    <row r="527" spans="4:4" x14ac:dyDescent="0.2">
      <c r="D527" s="97"/>
    </row>
    <row r="528" spans="4:4" x14ac:dyDescent="0.2">
      <c r="D528" s="97"/>
    </row>
    <row r="529" spans="4:4" x14ac:dyDescent="0.2">
      <c r="D529" s="97"/>
    </row>
    <row r="530" spans="4:4" x14ac:dyDescent="0.2">
      <c r="D530" s="97"/>
    </row>
    <row r="531" spans="4:4" x14ac:dyDescent="0.2">
      <c r="D531" s="97"/>
    </row>
    <row r="532" spans="4:4" x14ac:dyDescent="0.2">
      <c r="D532" s="97"/>
    </row>
    <row r="533" spans="4:4" x14ac:dyDescent="0.2">
      <c r="D533" s="97"/>
    </row>
    <row r="534" spans="4:4" x14ac:dyDescent="0.2">
      <c r="D534" s="97"/>
    </row>
    <row r="535" spans="4:4" x14ac:dyDescent="0.2">
      <c r="D535" s="97"/>
    </row>
    <row r="536" spans="4:4" x14ac:dyDescent="0.2">
      <c r="D536" s="97"/>
    </row>
    <row r="537" spans="4:4" x14ac:dyDescent="0.2">
      <c r="D537" s="97"/>
    </row>
    <row r="538" spans="4:4" x14ac:dyDescent="0.2">
      <c r="D538" s="97"/>
    </row>
    <row r="539" spans="4:4" x14ac:dyDescent="0.2">
      <c r="D539" s="97"/>
    </row>
    <row r="540" spans="4:4" x14ac:dyDescent="0.2">
      <c r="D540" s="97"/>
    </row>
    <row r="541" spans="4:4" x14ac:dyDescent="0.2">
      <c r="D541" s="97"/>
    </row>
    <row r="542" spans="4:4" x14ac:dyDescent="0.2">
      <c r="D542" s="97"/>
    </row>
    <row r="543" spans="4:4" x14ac:dyDescent="0.2">
      <c r="D543" s="97"/>
    </row>
    <row r="544" spans="4:4" x14ac:dyDescent="0.2">
      <c r="D544" s="97"/>
    </row>
    <row r="545" spans="4:4" x14ac:dyDescent="0.2">
      <c r="D545" s="97"/>
    </row>
    <row r="546" spans="4:4" x14ac:dyDescent="0.2">
      <c r="D546" s="97"/>
    </row>
    <row r="547" spans="4:4" x14ac:dyDescent="0.2">
      <c r="D547" s="97"/>
    </row>
    <row r="548" spans="4:4" x14ac:dyDescent="0.2">
      <c r="D548" s="97"/>
    </row>
    <row r="549" spans="4:4" x14ac:dyDescent="0.2">
      <c r="D549" s="97"/>
    </row>
    <row r="550" spans="4:4" x14ac:dyDescent="0.2">
      <c r="D550" s="97"/>
    </row>
    <row r="551" spans="4:4" x14ac:dyDescent="0.2">
      <c r="D551" s="97"/>
    </row>
    <row r="552" spans="4:4" x14ac:dyDescent="0.2">
      <c r="D552" s="97"/>
    </row>
    <row r="553" spans="4:4" x14ac:dyDescent="0.2">
      <c r="D553" s="97"/>
    </row>
    <row r="554" spans="4:4" x14ac:dyDescent="0.2">
      <c r="D554" s="97"/>
    </row>
    <row r="555" spans="4:4" x14ac:dyDescent="0.2">
      <c r="D555" s="97"/>
    </row>
    <row r="556" spans="4:4" x14ac:dyDescent="0.2">
      <c r="D556" s="97"/>
    </row>
    <row r="557" spans="4:4" x14ac:dyDescent="0.2">
      <c r="D557" s="97"/>
    </row>
    <row r="558" spans="4:4" x14ac:dyDescent="0.2">
      <c r="D558" s="97"/>
    </row>
    <row r="559" spans="4:4" x14ac:dyDescent="0.2">
      <c r="D559" s="97"/>
    </row>
    <row r="560" spans="4:4" x14ac:dyDescent="0.2">
      <c r="D560" s="97"/>
    </row>
    <row r="561" spans="4:4" x14ac:dyDescent="0.2">
      <c r="D561" s="97"/>
    </row>
    <row r="562" spans="4:4" x14ac:dyDescent="0.2">
      <c r="D562" s="97"/>
    </row>
    <row r="563" spans="4:4" x14ac:dyDescent="0.2">
      <c r="D563" s="97"/>
    </row>
    <row r="564" spans="4:4" x14ac:dyDescent="0.2">
      <c r="D564" s="97"/>
    </row>
    <row r="565" spans="4:4" x14ac:dyDescent="0.2">
      <c r="D565" s="97"/>
    </row>
    <row r="566" spans="4:4" x14ac:dyDescent="0.2">
      <c r="D566" s="97"/>
    </row>
    <row r="567" spans="4:4" x14ac:dyDescent="0.2">
      <c r="D567" s="97"/>
    </row>
    <row r="568" spans="4:4" x14ac:dyDescent="0.2">
      <c r="D568" s="97"/>
    </row>
    <row r="569" spans="4:4" x14ac:dyDescent="0.2">
      <c r="D569" s="97"/>
    </row>
    <row r="570" spans="4:4" x14ac:dyDescent="0.2">
      <c r="D570" s="97"/>
    </row>
    <row r="571" spans="4:4" x14ac:dyDescent="0.2">
      <c r="D571" s="97"/>
    </row>
    <row r="572" spans="4:4" x14ac:dyDescent="0.2">
      <c r="D572" s="97"/>
    </row>
    <row r="573" spans="4:4" x14ac:dyDescent="0.2">
      <c r="D573" s="97"/>
    </row>
    <row r="574" spans="4:4" x14ac:dyDescent="0.2">
      <c r="D574" s="97"/>
    </row>
    <row r="575" spans="4:4" x14ac:dyDescent="0.2">
      <c r="D575" s="97"/>
    </row>
    <row r="576" spans="4:4" x14ac:dyDescent="0.2">
      <c r="D576" s="97"/>
    </row>
    <row r="577" spans="4:4" x14ac:dyDescent="0.2">
      <c r="D577" s="97"/>
    </row>
    <row r="578" spans="4:4" x14ac:dyDescent="0.2">
      <c r="D578" s="97"/>
    </row>
    <row r="579" spans="4:4" x14ac:dyDescent="0.2">
      <c r="D579" s="97"/>
    </row>
    <row r="580" spans="4:4" x14ac:dyDescent="0.2">
      <c r="D580" s="97"/>
    </row>
    <row r="581" spans="4:4" x14ac:dyDescent="0.2">
      <c r="D581" s="97"/>
    </row>
    <row r="582" spans="4:4" x14ac:dyDescent="0.2">
      <c r="D582" s="97"/>
    </row>
    <row r="583" spans="4:4" x14ac:dyDescent="0.2">
      <c r="D583" s="97"/>
    </row>
    <row r="584" spans="4:4" x14ac:dyDescent="0.2">
      <c r="D584" s="97"/>
    </row>
    <row r="585" spans="4:4" x14ac:dyDescent="0.2">
      <c r="D585" s="97"/>
    </row>
    <row r="586" spans="4:4" x14ac:dyDescent="0.2">
      <c r="D586" s="97"/>
    </row>
    <row r="587" spans="4:4" x14ac:dyDescent="0.2">
      <c r="D587" s="97"/>
    </row>
    <row r="588" spans="4:4" x14ac:dyDescent="0.2">
      <c r="D588" s="97"/>
    </row>
    <row r="589" spans="4:4" x14ac:dyDescent="0.2">
      <c r="D589" s="97"/>
    </row>
    <row r="590" spans="4:4" x14ac:dyDescent="0.2">
      <c r="D590" s="97"/>
    </row>
    <row r="591" spans="4:4" x14ac:dyDescent="0.2">
      <c r="D591" s="97"/>
    </row>
    <row r="592" spans="4:4" x14ac:dyDescent="0.2">
      <c r="D592" s="97"/>
    </row>
    <row r="593" spans="4:4" x14ac:dyDescent="0.2">
      <c r="D593" s="97"/>
    </row>
    <row r="594" spans="4:4" x14ac:dyDescent="0.2">
      <c r="D594" s="97"/>
    </row>
    <row r="595" spans="4:4" x14ac:dyDescent="0.2">
      <c r="D595" s="97"/>
    </row>
    <row r="596" spans="4:4" x14ac:dyDescent="0.2">
      <c r="D596" s="97"/>
    </row>
    <row r="597" spans="4:4" x14ac:dyDescent="0.2">
      <c r="D597" s="97"/>
    </row>
    <row r="598" spans="4:4" x14ac:dyDescent="0.2">
      <c r="D598" s="97"/>
    </row>
    <row r="599" spans="4:4" x14ac:dyDescent="0.2">
      <c r="D599" s="97"/>
    </row>
    <row r="600" spans="4:4" x14ac:dyDescent="0.2">
      <c r="D600" s="97"/>
    </row>
    <row r="601" spans="4:4" x14ac:dyDescent="0.2">
      <c r="D601" s="97"/>
    </row>
    <row r="602" spans="4:4" x14ac:dyDescent="0.2">
      <c r="D602" s="97"/>
    </row>
    <row r="603" spans="4:4" x14ac:dyDescent="0.2">
      <c r="D603" s="97"/>
    </row>
    <row r="604" spans="4:4" x14ac:dyDescent="0.2">
      <c r="D604" s="97"/>
    </row>
    <row r="605" spans="4:4" x14ac:dyDescent="0.2">
      <c r="D605" s="97"/>
    </row>
    <row r="606" spans="4:4" x14ac:dyDescent="0.2">
      <c r="D606" s="97"/>
    </row>
    <row r="607" spans="4:4" x14ac:dyDescent="0.2">
      <c r="D607" s="97"/>
    </row>
    <row r="608" spans="4:4" x14ac:dyDescent="0.2">
      <c r="D608" s="97"/>
    </row>
    <row r="609" spans="4:4" x14ac:dyDescent="0.2">
      <c r="D609" s="97"/>
    </row>
    <row r="610" spans="4:4" x14ac:dyDescent="0.2">
      <c r="D610" s="97"/>
    </row>
    <row r="611" spans="4:4" x14ac:dyDescent="0.2">
      <c r="D611" s="97"/>
    </row>
    <row r="612" spans="4:4" x14ac:dyDescent="0.2">
      <c r="D612" s="97"/>
    </row>
    <row r="613" spans="4:4" x14ac:dyDescent="0.2">
      <c r="D613" s="97"/>
    </row>
    <row r="614" spans="4:4" x14ac:dyDescent="0.2">
      <c r="D614" s="97"/>
    </row>
    <row r="615" spans="4:4" x14ac:dyDescent="0.2">
      <c r="D615" s="97"/>
    </row>
    <row r="616" spans="4:4" x14ac:dyDescent="0.2">
      <c r="D616" s="97"/>
    </row>
    <row r="617" spans="4:4" x14ac:dyDescent="0.2">
      <c r="D617" s="97"/>
    </row>
    <row r="618" spans="4:4" x14ac:dyDescent="0.2">
      <c r="D618" s="97"/>
    </row>
    <row r="619" spans="4:4" x14ac:dyDescent="0.2">
      <c r="D619" s="97"/>
    </row>
    <row r="620" spans="4:4" x14ac:dyDescent="0.2">
      <c r="D620" s="97"/>
    </row>
    <row r="621" spans="4:4" x14ac:dyDescent="0.2">
      <c r="D621" s="97"/>
    </row>
    <row r="622" spans="4:4" x14ac:dyDescent="0.2">
      <c r="D622" s="97"/>
    </row>
    <row r="623" spans="4:4" x14ac:dyDescent="0.2">
      <c r="D623" s="97"/>
    </row>
    <row r="624" spans="4:4" x14ac:dyDescent="0.2">
      <c r="D624" s="97"/>
    </row>
    <row r="625" spans="4:4" x14ac:dyDescent="0.2">
      <c r="D625" s="97"/>
    </row>
    <row r="626" spans="4:4" x14ac:dyDescent="0.2">
      <c r="D626" s="97"/>
    </row>
    <row r="627" spans="4:4" x14ac:dyDescent="0.2">
      <c r="D627" s="97"/>
    </row>
    <row r="628" spans="4:4" x14ac:dyDescent="0.2">
      <c r="D628" s="97"/>
    </row>
    <row r="629" spans="4:4" x14ac:dyDescent="0.2">
      <c r="D629" s="97"/>
    </row>
    <row r="630" spans="4:4" x14ac:dyDescent="0.2">
      <c r="D630" s="97"/>
    </row>
    <row r="631" spans="4:4" x14ac:dyDescent="0.2">
      <c r="D631" s="97"/>
    </row>
    <row r="632" spans="4:4" x14ac:dyDescent="0.2">
      <c r="D632" s="97"/>
    </row>
    <row r="633" spans="4:4" x14ac:dyDescent="0.2">
      <c r="D633" s="97"/>
    </row>
    <row r="634" spans="4:4" x14ac:dyDescent="0.2">
      <c r="D634" s="97"/>
    </row>
    <row r="635" spans="4:4" x14ac:dyDescent="0.2">
      <c r="D635" s="97"/>
    </row>
    <row r="636" spans="4:4" x14ac:dyDescent="0.2">
      <c r="D636" s="97"/>
    </row>
    <row r="637" spans="4:4" x14ac:dyDescent="0.2">
      <c r="D637" s="97"/>
    </row>
    <row r="638" spans="4:4" x14ac:dyDescent="0.2">
      <c r="D638" s="97"/>
    </row>
    <row r="639" spans="4:4" x14ac:dyDescent="0.2">
      <c r="D639" s="97"/>
    </row>
    <row r="640" spans="4:4" x14ac:dyDescent="0.2">
      <c r="D640" s="97"/>
    </row>
    <row r="641" spans="4:4" x14ac:dyDescent="0.2">
      <c r="D641" s="97"/>
    </row>
    <row r="642" spans="4:4" x14ac:dyDescent="0.2">
      <c r="D642" s="97"/>
    </row>
    <row r="643" spans="4:4" x14ac:dyDescent="0.2">
      <c r="D643" s="97"/>
    </row>
    <row r="644" spans="4:4" x14ac:dyDescent="0.2">
      <c r="D644" s="97"/>
    </row>
    <row r="645" spans="4:4" x14ac:dyDescent="0.2">
      <c r="D645" s="97"/>
    </row>
    <row r="646" spans="4:4" x14ac:dyDescent="0.2">
      <c r="D646" s="97"/>
    </row>
    <row r="647" spans="4:4" x14ac:dyDescent="0.2">
      <c r="D647" s="97"/>
    </row>
    <row r="648" spans="4:4" x14ac:dyDescent="0.2">
      <c r="D648" s="97"/>
    </row>
    <row r="649" spans="4:4" x14ac:dyDescent="0.2">
      <c r="D649" s="97"/>
    </row>
    <row r="650" spans="4:4" x14ac:dyDescent="0.2">
      <c r="D650" s="97"/>
    </row>
    <row r="651" spans="4:4" x14ac:dyDescent="0.2">
      <c r="D651" s="97"/>
    </row>
    <row r="652" spans="4:4" x14ac:dyDescent="0.2">
      <c r="D652" s="97"/>
    </row>
    <row r="653" spans="4:4" x14ac:dyDescent="0.2">
      <c r="D653" s="97"/>
    </row>
    <row r="654" spans="4:4" x14ac:dyDescent="0.2">
      <c r="D654" s="97"/>
    </row>
    <row r="655" spans="4:4" x14ac:dyDescent="0.2">
      <c r="D655" s="97"/>
    </row>
    <row r="656" spans="4:4" x14ac:dyDescent="0.2">
      <c r="D656" s="97"/>
    </row>
    <row r="657" spans="4:4" x14ac:dyDescent="0.2">
      <c r="D657" s="97"/>
    </row>
    <row r="658" spans="4:4" x14ac:dyDescent="0.2">
      <c r="D658" s="97"/>
    </row>
    <row r="659" spans="4:4" x14ac:dyDescent="0.2">
      <c r="D659" s="97"/>
    </row>
    <row r="660" spans="4:4" x14ac:dyDescent="0.2">
      <c r="D660" s="97"/>
    </row>
    <row r="661" spans="4:4" x14ac:dyDescent="0.2">
      <c r="D661" s="97"/>
    </row>
    <row r="662" spans="4:4" x14ac:dyDescent="0.2">
      <c r="D662" s="97"/>
    </row>
    <row r="663" spans="4:4" x14ac:dyDescent="0.2">
      <c r="D663" s="97"/>
    </row>
    <row r="664" spans="4:4" x14ac:dyDescent="0.2">
      <c r="D664" s="97"/>
    </row>
    <row r="665" spans="4:4" x14ac:dyDescent="0.2">
      <c r="D665" s="97"/>
    </row>
    <row r="666" spans="4:4" x14ac:dyDescent="0.2">
      <c r="D666" s="97"/>
    </row>
    <row r="667" spans="4:4" x14ac:dyDescent="0.2">
      <c r="D667" s="97"/>
    </row>
    <row r="668" spans="4:4" x14ac:dyDescent="0.2">
      <c r="D668" s="97"/>
    </row>
    <row r="669" spans="4:4" x14ac:dyDescent="0.2">
      <c r="D669" s="97"/>
    </row>
    <row r="670" spans="4:4" x14ac:dyDescent="0.2">
      <c r="D670" s="97"/>
    </row>
    <row r="671" spans="4:4" x14ac:dyDescent="0.2">
      <c r="D671" s="97"/>
    </row>
    <row r="672" spans="4:4" x14ac:dyDescent="0.2">
      <c r="D672" s="97"/>
    </row>
    <row r="673" spans="4:4" x14ac:dyDescent="0.2">
      <c r="D673" s="97"/>
    </row>
    <row r="674" spans="4:4" x14ac:dyDescent="0.2">
      <c r="D674" s="97"/>
    </row>
    <row r="675" spans="4:4" x14ac:dyDescent="0.2">
      <c r="D675" s="97"/>
    </row>
    <row r="676" spans="4:4" x14ac:dyDescent="0.2">
      <c r="D676" s="97"/>
    </row>
    <row r="677" spans="4:4" x14ac:dyDescent="0.2">
      <c r="D677" s="97"/>
    </row>
    <row r="678" spans="4:4" x14ac:dyDescent="0.2">
      <c r="D678" s="97"/>
    </row>
    <row r="679" spans="4:4" x14ac:dyDescent="0.2">
      <c r="D679" s="97"/>
    </row>
    <row r="680" spans="4:4" x14ac:dyDescent="0.2">
      <c r="D680" s="97"/>
    </row>
    <row r="681" spans="4:4" x14ac:dyDescent="0.2">
      <c r="D681" s="97"/>
    </row>
    <row r="682" spans="4:4" x14ac:dyDescent="0.2">
      <c r="D682" s="97"/>
    </row>
    <row r="683" spans="4:4" x14ac:dyDescent="0.2">
      <c r="D683" s="97"/>
    </row>
    <row r="684" spans="4:4" x14ac:dyDescent="0.2">
      <c r="D684" s="97"/>
    </row>
    <row r="685" spans="4:4" x14ac:dyDescent="0.2">
      <c r="D685" s="97"/>
    </row>
    <row r="686" spans="4:4" x14ac:dyDescent="0.2">
      <c r="D686" s="97"/>
    </row>
    <row r="687" spans="4:4" x14ac:dyDescent="0.2">
      <c r="D687" s="97"/>
    </row>
    <row r="688" spans="4:4" x14ac:dyDescent="0.2">
      <c r="D688" s="97"/>
    </row>
    <row r="689" spans="4:4" x14ac:dyDescent="0.2">
      <c r="D689" s="97"/>
    </row>
    <row r="690" spans="4:4" x14ac:dyDescent="0.2">
      <c r="D690" s="97"/>
    </row>
    <row r="691" spans="4:4" x14ac:dyDescent="0.2">
      <c r="D691" s="97"/>
    </row>
    <row r="692" spans="4:4" x14ac:dyDescent="0.2">
      <c r="D692" s="97"/>
    </row>
    <row r="693" spans="4:4" x14ac:dyDescent="0.2">
      <c r="D693" s="97"/>
    </row>
    <row r="694" spans="4:4" x14ac:dyDescent="0.2">
      <c r="D694" s="97"/>
    </row>
    <row r="695" spans="4:4" x14ac:dyDescent="0.2">
      <c r="D695" s="97"/>
    </row>
    <row r="696" spans="4:4" x14ac:dyDescent="0.2">
      <c r="D696" s="97"/>
    </row>
    <row r="697" spans="4:4" x14ac:dyDescent="0.2">
      <c r="D697" s="97"/>
    </row>
    <row r="698" spans="4:4" x14ac:dyDescent="0.2">
      <c r="D698" s="97"/>
    </row>
    <row r="699" spans="4:4" x14ac:dyDescent="0.2">
      <c r="D699" s="97"/>
    </row>
    <row r="700" spans="4:4" x14ac:dyDescent="0.2">
      <c r="D700" s="97"/>
    </row>
    <row r="701" spans="4:4" x14ac:dyDescent="0.2">
      <c r="D701" s="97"/>
    </row>
    <row r="702" spans="4:4" x14ac:dyDescent="0.2">
      <c r="D702" s="97"/>
    </row>
    <row r="703" spans="4:4" x14ac:dyDescent="0.2">
      <c r="D703" s="97"/>
    </row>
    <row r="704" spans="4:4" x14ac:dyDescent="0.2">
      <c r="D704" s="97"/>
    </row>
    <row r="705" spans="4:4" x14ac:dyDescent="0.2">
      <c r="D705" s="97"/>
    </row>
    <row r="706" spans="4:4" x14ac:dyDescent="0.2">
      <c r="D706" s="97"/>
    </row>
    <row r="707" spans="4:4" x14ac:dyDescent="0.2">
      <c r="D707" s="97"/>
    </row>
    <row r="708" spans="4:4" x14ac:dyDescent="0.2">
      <c r="D708" s="97"/>
    </row>
    <row r="709" spans="4:4" x14ac:dyDescent="0.2">
      <c r="D709" s="97"/>
    </row>
    <row r="710" spans="4:4" x14ac:dyDescent="0.2">
      <c r="D710" s="97"/>
    </row>
    <row r="711" spans="4:4" x14ac:dyDescent="0.2">
      <c r="D711" s="97"/>
    </row>
    <row r="712" spans="4:4" x14ac:dyDescent="0.2">
      <c r="D712" s="97"/>
    </row>
    <row r="713" spans="4:4" x14ac:dyDescent="0.2">
      <c r="D713" s="97"/>
    </row>
    <row r="714" spans="4:4" x14ac:dyDescent="0.2">
      <c r="D714" s="97"/>
    </row>
    <row r="715" spans="4:4" x14ac:dyDescent="0.2">
      <c r="D715" s="97"/>
    </row>
    <row r="716" spans="4:4" x14ac:dyDescent="0.2">
      <c r="D716" s="97"/>
    </row>
    <row r="717" spans="4:4" x14ac:dyDescent="0.2">
      <c r="D717" s="97"/>
    </row>
    <row r="718" spans="4:4" x14ac:dyDescent="0.2">
      <c r="D718" s="97"/>
    </row>
    <row r="719" spans="4:4" x14ac:dyDescent="0.2">
      <c r="D719" s="97"/>
    </row>
    <row r="720" spans="4:4" x14ac:dyDescent="0.2">
      <c r="D720" s="97"/>
    </row>
    <row r="721" spans="4:4" x14ac:dyDescent="0.2">
      <c r="D721" s="97"/>
    </row>
    <row r="722" spans="4:4" x14ac:dyDescent="0.2">
      <c r="D722" s="97"/>
    </row>
    <row r="723" spans="4:4" x14ac:dyDescent="0.2">
      <c r="D723" s="97"/>
    </row>
    <row r="724" spans="4:4" x14ac:dyDescent="0.2">
      <c r="D724" s="97"/>
    </row>
    <row r="725" spans="4:4" x14ac:dyDescent="0.2">
      <c r="D725" s="97"/>
    </row>
    <row r="726" spans="4:4" x14ac:dyDescent="0.2">
      <c r="D726" s="97"/>
    </row>
    <row r="727" spans="4:4" x14ac:dyDescent="0.2">
      <c r="D727" s="97"/>
    </row>
    <row r="728" spans="4:4" x14ac:dyDescent="0.2">
      <c r="D728" s="97"/>
    </row>
    <row r="729" spans="4:4" x14ac:dyDescent="0.2">
      <c r="D729" s="97"/>
    </row>
    <row r="730" spans="4:4" x14ac:dyDescent="0.2">
      <c r="D730" s="97"/>
    </row>
    <row r="731" spans="4:4" x14ac:dyDescent="0.2">
      <c r="D731" s="97"/>
    </row>
    <row r="732" spans="4:4" x14ac:dyDescent="0.2">
      <c r="D732" s="97"/>
    </row>
    <row r="733" spans="4:4" x14ac:dyDescent="0.2">
      <c r="D733" s="97"/>
    </row>
    <row r="734" spans="4:4" x14ac:dyDescent="0.2">
      <c r="D734" s="97"/>
    </row>
    <row r="735" spans="4:4" x14ac:dyDescent="0.2">
      <c r="D735" s="97"/>
    </row>
    <row r="736" spans="4:4" x14ac:dyDescent="0.2">
      <c r="D736" s="97"/>
    </row>
    <row r="737" spans="4:4" x14ac:dyDescent="0.2">
      <c r="D737" s="97"/>
    </row>
    <row r="738" spans="4:4" x14ac:dyDescent="0.2">
      <c r="D738" s="97"/>
    </row>
    <row r="739" spans="4:4" x14ac:dyDescent="0.2">
      <c r="D739" s="97"/>
    </row>
    <row r="740" spans="4:4" x14ac:dyDescent="0.2">
      <c r="D740" s="97"/>
    </row>
    <row r="741" spans="4:4" x14ac:dyDescent="0.2">
      <c r="D741" s="97"/>
    </row>
    <row r="742" spans="4:4" x14ac:dyDescent="0.2">
      <c r="D742" s="97"/>
    </row>
    <row r="743" spans="4:4" x14ac:dyDescent="0.2">
      <c r="D743" s="97"/>
    </row>
    <row r="744" spans="4:4" x14ac:dyDescent="0.2">
      <c r="D744" s="97"/>
    </row>
    <row r="745" spans="4:4" x14ac:dyDescent="0.2">
      <c r="D745" s="97"/>
    </row>
    <row r="746" spans="4:4" x14ac:dyDescent="0.2">
      <c r="D746" s="97"/>
    </row>
    <row r="747" spans="4:4" x14ac:dyDescent="0.2">
      <c r="D747" s="97"/>
    </row>
    <row r="748" spans="4:4" x14ac:dyDescent="0.2">
      <c r="D748" s="97"/>
    </row>
    <row r="749" spans="4:4" x14ac:dyDescent="0.2">
      <c r="D749" s="97"/>
    </row>
    <row r="750" spans="4:4" x14ac:dyDescent="0.2">
      <c r="D750" s="97"/>
    </row>
    <row r="751" spans="4:4" x14ac:dyDescent="0.2">
      <c r="D751" s="97"/>
    </row>
    <row r="752" spans="4:4" x14ac:dyDescent="0.2">
      <c r="D752" s="97"/>
    </row>
    <row r="753" spans="4:4" x14ac:dyDescent="0.2">
      <c r="D753" s="97"/>
    </row>
    <row r="754" spans="4:4" x14ac:dyDescent="0.2">
      <c r="D754" s="97"/>
    </row>
    <row r="755" spans="4:4" x14ac:dyDescent="0.2">
      <c r="D755" s="97"/>
    </row>
    <row r="756" spans="4:4" x14ac:dyDescent="0.2">
      <c r="D756" s="97"/>
    </row>
    <row r="757" spans="4:4" x14ac:dyDescent="0.2">
      <c r="D757" s="97"/>
    </row>
    <row r="758" spans="4:4" x14ac:dyDescent="0.2">
      <c r="D758" s="97"/>
    </row>
    <row r="759" spans="4:4" x14ac:dyDescent="0.2">
      <c r="D759" s="97"/>
    </row>
    <row r="760" spans="4:4" x14ac:dyDescent="0.2">
      <c r="D760" s="97"/>
    </row>
    <row r="761" spans="4:4" x14ac:dyDescent="0.2">
      <c r="D761" s="97"/>
    </row>
    <row r="762" spans="4:4" x14ac:dyDescent="0.2">
      <c r="D762" s="97"/>
    </row>
    <row r="763" spans="4:4" x14ac:dyDescent="0.2">
      <c r="D763" s="97"/>
    </row>
    <row r="764" spans="4:4" x14ac:dyDescent="0.2">
      <c r="D764" s="97"/>
    </row>
    <row r="765" spans="4:4" x14ac:dyDescent="0.2">
      <c r="D765" s="97"/>
    </row>
    <row r="766" spans="4:4" x14ac:dyDescent="0.2">
      <c r="D766" s="97"/>
    </row>
    <row r="767" spans="4:4" x14ac:dyDescent="0.2">
      <c r="D767" s="97"/>
    </row>
    <row r="768" spans="4:4" x14ac:dyDescent="0.2">
      <c r="D768" s="97"/>
    </row>
    <row r="769" spans="4:4" x14ac:dyDescent="0.2">
      <c r="D769" s="97"/>
    </row>
    <row r="770" spans="4:4" x14ac:dyDescent="0.2">
      <c r="D770" s="97"/>
    </row>
    <row r="771" spans="4:4" x14ac:dyDescent="0.2">
      <c r="D771" s="97"/>
    </row>
    <row r="772" spans="4:4" x14ac:dyDescent="0.2">
      <c r="D772" s="97"/>
    </row>
    <row r="773" spans="4:4" x14ac:dyDescent="0.2">
      <c r="D773" s="97"/>
    </row>
    <row r="774" spans="4:4" x14ac:dyDescent="0.2">
      <c r="D774" s="97"/>
    </row>
    <row r="775" spans="4:4" x14ac:dyDescent="0.2">
      <c r="D775" s="97"/>
    </row>
    <row r="776" spans="4:4" x14ac:dyDescent="0.2">
      <c r="D776" s="97"/>
    </row>
    <row r="777" spans="4:4" x14ac:dyDescent="0.2">
      <c r="D777" s="97"/>
    </row>
    <row r="778" spans="4:4" x14ac:dyDescent="0.2">
      <c r="D778" s="97"/>
    </row>
    <row r="779" spans="4:4" x14ac:dyDescent="0.2">
      <c r="D779" s="97"/>
    </row>
    <row r="780" spans="4:4" x14ac:dyDescent="0.2">
      <c r="D780" s="97"/>
    </row>
    <row r="781" spans="4:4" x14ac:dyDescent="0.2">
      <c r="D781" s="97"/>
    </row>
    <row r="782" spans="4:4" x14ac:dyDescent="0.2">
      <c r="D782" s="97"/>
    </row>
    <row r="783" spans="4:4" x14ac:dyDescent="0.2">
      <c r="D783" s="97"/>
    </row>
    <row r="784" spans="4:4" x14ac:dyDescent="0.2">
      <c r="D784" s="97"/>
    </row>
    <row r="785" spans="4:4" x14ac:dyDescent="0.2">
      <c r="D785" s="97"/>
    </row>
    <row r="786" spans="4:4" x14ac:dyDescent="0.2">
      <c r="D786" s="97"/>
    </row>
    <row r="787" spans="4:4" x14ac:dyDescent="0.2">
      <c r="D787" s="97"/>
    </row>
    <row r="788" spans="4:4" x14ac:dyDescent="0.2">
      <c r="D788" s="97"/>
    </row>
    <row r="789" spans="4:4" x14ac:dyDescent="0.2">
      <c r="D789" s="97"/>
    </row>
    <row r="790" spans="4:4" x14ac:dyDescent="0.2">
      <c r="D790" s="97"/>
    </row>
    <row r="791" spans="4:4" x14ac:dyDescent="0.2">
      <c r="D791" s="97"/>
    </row>
    <row r="792" spans="4:4" x14ac:dyDescent="0.2">
      <c r="D792" s="97"/>
    </row>
    <row r="793" spans="4:4" x14ac:dyDescent="0.2">
      <c r="D793" s="97"/>
    </row>
    <row r="794" spans="4:4" x14ac:dyDescent="0.2">
      <c r="D794" s="97"/>
    </row>
    <row r="795" spans="4:4" x14ac:dyDescent="0.2">
      <c r="D795" s="97"/>
    </row>
    <row r="796" spans="4:4" x14ac:dyDescent="0.2">
      <c r="D796" s="97"/>
    </row>
    <row r="797" spans="4:4" x14ac:dyDescent="0.2">
      <c r="D797" s="97"/>
    </row>
    <row r="798" spans="4:4" x14ac:dyDescent="0.2">
      <c r="D798" s="97"/>
    </row>
    <row r="799" spans="4:4" x14ac:dyDescent="0.2">
      <c r="D799" s="97"/>
    </row>
    <row r="800" spans="4:4" x14ac:dyDescent="0.2">
      <c r="D800" s="97"/>
    </row>
    <row r="801" spans="4:4" x14ac:dyDescent="0.2">
      <c r="D801" s="97"/>
    </row>
    <row r="802" spans="4:4" x14ac:dyDescent="0.2">
      <c r="D802" s="97"/>
    </row>
    <row r="803" spans="4:4" x14ac:dyDescent="0.2">
      <c r="D803" s="97"/>
    </row>
    <row r="804" spans="4:4" x14ac:dyDescent="0.2">
      <c r="D804" s="97"/>
    </row>
    <row r="805" spans="4:4" x14ac:dyDescent="0.2">
      <c r="D805" s="97"/>
    </row>
    <row r="806" spans="4:4" x14ac:dyDescent="0.2">
      <c r="D806" s="97"/>
    </row>
    <row r="807" spans="4:4" x14ac:dyDescent="0.2">
      <c r="D807" s="97"/>
    </row>
    <row r="808" spans="4:4" x14ac:dyDescent="0.2">
      <c r="D808" s="97"/>
    </row>
    <row r="809" spans="4:4" x14ac:dyDescent="0.2">
      <c r="D809" s="97"/>
    </row>
    <row r="810" spans="4:4" x14ac:dyDescent="0.2">
      <c r="D810" s="97"/>
    </row>
    <row r="811" spans="4:4" x14ac:dyDescent="0.2">
      <c r="D811" s="97"/>
    </row>
    <row r="812" spans="4:4" x14ac:dyDescent="0.2">
      <c r="D812" s="97"/>
    </row>
    <row r="813" spans="4:4" x14ac:dyDescent="0.2">
      <c r="D813" s="97"/>
    </row>
    <row r="814" spans="4:4" x14ac:dyDescent="0.2">
      <c r="D814" s="97"/>
    </row>
    <row r="815" spans="4:4" x14ac:dyDescent="0.2">
      <c r="D815" s="97"/>
    </row>
    <row r="816" spans="4:4" x14ac:dyDescent="0.2">
      <c r="D816" s="97"/>
    </row>
    <row r="817" spans="4:4" x14ac:dyDescent="0.2">
      <c r="D817" s="97"/>
    </row>
    <row r="818" spans="4:4" x14ac:dyDescent="0.2">
      <c r="D818" s="97"/>
    </row>
    <row r="819" spans="4:4" x14ac:dyDescent="0.2">
      <c r="D819" s="97"/>
    </row>
    <row r="820" spans="4:4" x14ac:dyDescent="0.2">
      <c r="D820" s="97"/>
    </row>
    <row r="821" spans="4:4" x14ac:dyDescent="0.2">
      <c r="D821" s="97"/>
    </row>
    <row r="822" spans="4:4" x14ac:dyDescent="0.2">
      <c r="D822" s="97"/>
    </row>
    <row r="823" spans="4:4" x14ac:dyDescent="0.2">
      <c r="D823" s="97"/>
    </row>
    <row r="824" spans="4:4" x14ac:dyDescent="0.2">
      <c r="D824" s="97"/>
    </row>
    <row r="825" spans="4:4" x14ac:dyDescent="0.2">
      <c r="D825" s="97"/>
    </row>
    <row r="826" spans="4:4" x14ac:dyDescent="0.2">
      <c r="D826" s="97"/>
    </row>
    <row r="827" spans="4:4" x14ac:dyDescent="0.2">
      <c r="D827" s="97"/>
    </row>
    <row r="828" spans="4:4" x14ac:dyDescent="0.2">
      <c r="D828" s="97"/>
    </row>
    <row r="829" spans="4:4" x14ac:dyDescent="0.2">
      <c r="D829" s="97"/>
    </row>
    <row r="830" spans="4:4" x14ac:dyDescent="0.2">
      <c r="D830" s="97"/>
    </row>
    <row r="831" spans="4:4" x14ac:dyDescent="0.2">
      <c r="D831" s="97"/>
    </row>
    <row r="832" spans="4:4" x14ac:dyDescent="0.2">
      <c r="D832" s="97"/>
    </row>
    <row r="833" spans="4:4" x14ac:dyDescent="0.2">
      <c r="D833" s="97"/>
    </row>
    <row r="834" spans="4:4" x14ac:dyDescent="0.2">
      <c r="D834" s="97"/>
    </row>
    <row r="835" spans="4:4" x14ac:dyDescent="0.2">
      <c r="D835" s="97"/>
    </row>
    <row r="836" spans="4:4" x14ac:dyDescent="0.2">
      <c r="D836" s="97"/>
    </row>
    <row r="837" spans="4:4" x14ac:dyDescent="0.2">
      <c r="D837" s="97"/>
    </row>
    <row r="838" spans="4:4" x14ac:dyDescent="0.2">
      <c r="D838" s="97"/>
    </row>
    <row r="839" spans="4:4" x14ac:dyDescent="0.2">
      <c r="D839" s="97"/>
    </row>
    <row r="840" spans="4:4" x14ac:dyDescent="0.2">
      <c r="D840" s="97"/>
    </row>
    <row r="841" spans="4:4" x14ac:dyDescent="0.2">
      <c r="D841" s="97"/>
    </row>
    <row r="842" spans="4:4" x14ac:dyDescent="0.2">
      <c r="D842" s="97"/>
    </row>
    <row r="843" spans="4:4" x14ac:dyDescent="0.2">
      <c r="D843" s="97"/>
    </row>
    <row r="844" spans="4:4" x14ac:dyDescent="0.2">
      <c r="D844" s="97"/>
    </row>
    <row r="845" spans="4:4" x14ac:dyDescent="0.2">
      <c r="D845" s="97"/>
    </row>
    <row r="846" spans="4:4" x14ac:dyDescent="0.2">
      <c r="D846" s="97"/>
    </row>
    <row r="847" spans="4:4" x14ac:dyDescent="0.2">
      <c r="D847" s="97"/>
    </row>
    <row r="848" spans="4:4" x14ac:dyDescent="0.2">
      <c r="D848" s="97"/>
    </row>
    <row r="849" spans="4:4" x14ac:dyDescent="0.2">
      <c r="D849" s="97"/>
    </row>
    <row r="850" spans="4:4" x14ac:dyDescent="0.2">
      <c r="D850" s="97"/>
    </row>
    <row r="851" spans="4:4" x14ac:dyDescent="0.2">
      <c r="D851" s="97"/>
    </row>
    <row r="852" spans="4:4" x14ac:dyDescent="0.2">
      <c r="D852" s="97"/>
    </row>
    <row r="853" spans="4:4" x14ac:dyDescent="0.2">
      <c r="D853" s="97"/>
    </row>
    <row r="854" spans="4:4" x14ac:dyDescent="0.2">
      <c r="D854" s="97"/>
    </row>
    <row r="855" spans="4:4" x14ac:dyDescent="0.2">
      <c r="D855" s="97"/>
    </row>
    <row r="856" spans="4:4" x14ac:dyDescent="0.2">
      <c r="D856" s="97"/>
    </row>
    <row r="857" spans="4:4" x14ac:dyDescent="0.2">
      <c r="D857" s="97"/>
    </row>
    <row r="858" spans="4:4" x14ac:dyDescent="0.2">
      <c r="D858" s="97"/>
    </row>
    <row r="859" spans="4:4" x14ac:dyDescent="0.2">
      <c r="D859" s="97"/>
    </row>
    <row r="860" spans="4:4" x14ac:dyDescent="0.2">
      <c r="D860" s="97"/>
    </row>
    <row r="861" spans="4:4" x14ac:dyDescent="0.2">
      <c r="D861" s="97"/>
    </row>
    <row r="862" spans="4:4" x14ac:dyDescent="0.2">
      <c r="D862" s="97"/>
    </row>
    <row r="863" spans="4:4" x14ac:dyDescent="0.2">
      <c r="D863" s="97"/>
    </row>
    <row r="864" spans="4:4" x14ac:dyDescent="0.2">
      <c r="D864" s="97"/>
    </row>
    <row r="865" spans="4:4" x14ac:dyDescent="0.2">
      <c r="D865" s="97"/>
    </row>
    <row r="866" spans="4:4" x14ac:dyDescent="0.2">
      <c r="D866" s="97"/>
    </row>
    <row r="867" spans="4:4" x14ac:dyDescent="0.2">
      <c r="D867" s="97"/>
    </row>
    <row r="868" spans="4:4" x14ac:dyDescent="0.2">
      <c r="D868" s="97"/>
    </row>
    <row r="869" spans="4:4" x14ac:dyDescent="0.2">
      <c r="D869" s="97"/>
    </row>
    <row r="870" spans="4:4" x14ac:dyDescent="0.2">
      <c r="D870" s="97"/>
    </row>
    <row r="871" spans="4:4" x14ac:dyDescent="0.2">
      <c r="D871" s="97"/>
    </row>
    <row r="872" spans="4:4" x14ac:dyDescent="0.2">
      <c r="D872" s="97"/>
    </row>
    <row r="873" spans="4:4" x14ac:dyDescent="0.2">
      <c r="D873" s="97"/>
    </row>
    <row r="874" spans="4:4" x14ac:dyDescent="0.2">
      <c r="D874" s="97"/>
    </row>
    <row r="875" spans="4:4" x14ac:dyDescent="0.2">
      <c r="D875" s="97"/>
    </row>
    <row r="876" spans="4:4" x14ac:dyDescent="0.2">
      <c r="D876" s="97"/>
    </row>
    <row r="877" spans="4:4" x14ac:dyDescent="0.2">
      <c r="D877" s="97"/>
    </row>
    <row r="878" spans="4:4" x14ac:dyDescent="0.2">
      <c r="D878" s="97"/>
    </row>
    <row r="879" spans="4:4" x14ac:dyDescent="0.2">
      <c r="D879" s="97"/>
    </row>
    <row r="880" spans="4:4" x14ac:dyDescent="0.2">
      <c r="D880" s="97"/>
    </row>
    <row r="881" spans="4:4" x14ac:dyDescent="0.2">
      <c r="D881" s="97"/>
    </row>
    <row r="882" spans="4:4" x14ac:dyDescent="0.2">
      <c r="D882" s="97"/>
    </row>
    <row r="883" spans="4:4" x14ac:dyDescent="0.2">
      <c r="D883" s="97"/>
    </row>
    <row r="884" spans="4:4" x14ac:dyDescent="0.2">
      <c r="D884" s="97"/>
    </row>
    <row r="885" spans="4:4" x14ac:dyDescent="0.2">
      <c r="D885" s="97"/>
    </row>
    <row r="886" spans="4:4" x14ac:dyDescent="0.2">
      <c r="D886" s="97"/>
    </row>
    <row r="887" spans="4:4" x14ac:dyDescent="0.2">
      <c r="D887" s="97"/>
    </row>
    <row r="888" spans="4:4" x14ac:dyDescent="0.2">
      <c r="D888" s="97"/>
    </row>
    <row r="889" spans="4:4" x14ac:dyDescent="0.2">
      <c r="D889" s="97"/>
    </row>
    <row r="890" spans="4:4" x14ac:dyDescent="0.2">
      <c r="D890" s="97"/>
    </row>
    <row r="891" spans="4:4" x14ac:dyDescent="0.2">
      <c r="D891" s="97"/>
    </row>
    <row r="892" spans="4:4" x14ac:dyDescent="0.2">
      <c r="D892" s="97"/>
    </row>
    <row r="893" spans="4:4" x14ac:dyDescent="0.2">
      <c r="D893" s="97"/>
    </row>
    <row r="894" spans="4:4" x14ac:dyDescent="0.2">
      <c r="D894" s="97"/>
    </row>
    <row r="895" spans="4:4" x14ac:dyDescent="0.2">
      <c r="D895" s="97"/>
    </row>
    <row r="896" spans="4:4" x14ac:dyDescent="0.2">
      <c r="D896" s="97"/>
    </row>
    <row r="897" spans="4:4" x14ac:dyDescent="0.2">
      <c r="D897" s="97"/>
    </row>
    <row r="898" spans="4:4" x14ac:dyDescent="0.2">
      <c r="D898" s="97"/>
    </row>
    <row r="899" spans="4:4" x14ac:dyDescent="0.2">
      <c r="D899" s="97"/>
    </row>
    <row r="900" spans="4:4" x14ac:dyDescent="0.2">
      <c r="D900" s="97"/>
    </row>
    <row r="901" spans="4:4" x14ac:dyDescent="0.2">
      <c r="D901" s="97"/>
    </row>
    <row r="902" spans="4:4" x14ac:dyDescent="0.2">
      <c r="D902" s="97"/>
    </row>
    <row r="903" spans="4:4" x14ac:dyDescent="0.2">
      <c r="D903" s="97"/>
    </row>
    <row r="904" spans="4:4" x14ac:dyDescent="0.2">
      <c r="D904" s="97"/>
    </row>
    <row r="905" spans="4:4" x14ac:dyDescent="0.2">
      <c r="D905" s="97"/>
    </row>
    <row r="906" spans="4:4" x14ac:dyDescent="0.2">
      <c r="D906" s="97"/>
    </row>
    <row r="907" spans="4:4" x14ac:dyDescent="0.2">
      <c r="D907" s="97"/>
    </row>
    <row r="908" spans="4:4" x14ac:dyDescent="0.2">
      <c r="D908" s="97"/>
    </row>
    <row r="909" spans="4:4" x14ac:dyDescent="0.2">
      <c r="D909" s="97"/>
    </row>
    <row r="910" spans="4:4" x14ac:dyDescent="0.2">
      <c r="D910" s="97"/>
    </row>
    <row r="911" spans="4:4" x14ac:dyDescent="0.2">
      <c r="D911" s="97"/>
    </row>
    <row r="912" spans="4:4" x14ac:dyDescent="0.2">
      <c r="D912" s="97"/>
    </row>
    <row r="913" spans="4:4" x14ac:dyDescent="0.2">
      <c r="D913" s="97"/>
    </row>
    <row r="914" spans="4:4" x14ac:dyDescent="0.2">
      <c r="D914" s="97"/>
    </row>
    <row r="915" spans="4:4" x14ac:dyDescent="0.2">
      <c r="D915" s="97"/>
    </row>
    <row r="916" spans="4:4" x14ac:dyDescent="0.2">
      <c r="D916" s="97"/>
    </row>
    <row r="917" spans="4:4" x14ac:dyDescent="0.2">
      <c r="D917" s="97"/>
    </row>
    <row r="918" spans="4:4" x14ac:dyDescent="0.2">
      <c r="D918" s="97"/>
    </row>
    <row r="919" spans="4:4" x14ac:dyDescent="0.2">
      <c r="D919" s="97"/>
    </row>
    <row r="920" spans="4:4" x14ac:dyDescent="0.2">
      <c r="D920" s="97"/>
    </row>
    <row r="921" spans="4:4" x14ac:dyDescent="0.2">
      <c r="D921" s="97"/>
    </row>
    <row r="922" spans="4:4" x14ac:dyDescent="0.2">
      <c r="D922" s="97"/>
    </row>
    <row r="923" spans="4:4" x14ac:dyDescent="0.2">
      <c r="D923" s="97"/>
    </row>
    <row r="924" spans="4:4" x14ac:dyDescent="0.2">
      <c r="D924" s="97"/>
    </row>
    <row r="925" spans="4:4" x14ac:dyDescent="0.2">
      <c r="D925" s="97"/>
    </row>
    <row r="926" spans="4:4" x14ac:dyDescent="0.2">
      <c r="D926" s="97"/>
    </row>
    <row r="927" spans="4:4" x14ac:dyDescent="0.2">
      <c r="D927" s="97"/>
    </row>
    <row r="928" spans="4:4" x14ac:dyDescent="0.2">
      <c r="D928" s="97"/>
    </row>
    <row r="929" spans="4:4" x14ac:dyDescent="0.2">
      <c r="D929" s="97"/>
    </row>
    <row r="930" spans="4:4" x14ac:dyDescent="0.2">
      <c r="D930" s="97"/>
    </row>
    <row r="931" spans="4:4" x14ac:dyDescent="0.2">
      <c r="D931" s="97"/>
    </row>
    <row r="932" spans="4:4" x14ac:dyDescent="0.2">
      <c r="D932" s="97"/>
    </row>
    <row r="933" spans="4:4" x14ac:dyDescent="0.2">
      <c r="D933" s="97"/>
    </row>
    <row r="934" spans="4:4" x14ac:dyDescent="0.2">
      <c r="D934" s="97"/>
    </row>
    <row r="935" spans="4:4" x14ac:dyDescent="0.2">
      <c r="D935" s="97"/>
    </row>
    <row r="936" spans="4:4" x14ac:dyDescent="0.2">
      <c r="D936" s="97"/>
    </row>
    <row r="937" spans="4:4" x14ac:dyDescent="0.2">
      <c r="D937" s="97"/>
    </row>
    <row r="938" spans="4:4" x14ac:dyDescent="0.2">
      <c r="D938" s="97"/>
    </row>
    <row r="939" spans="4:4" x14ac:dyDescent="0.2">
      <c r="D939" s="97"/>
    </row>
    <row r="940" spans="4:4" x14ac:dyDescent="0.2">
      <c r="D940" s="97"/>
    </row>
    <row r="941" spans="4:4" x14ac:dyDescent="0.2">
      <c r="D941" s="97"/>
    </row>
    <row r="942" spans="4:4" x14ac:dyDescent="0.2">
      <c r="D942" s="97"/>
    </row>
    <row r="943" spans="4:4" x14ac:dyDescent="0.2">
      <c r="D943" s="97"/>
    </row>
    <row r="944" spans="4:4" x14ac:dyDescent="0.2">
      <c r="D944" s="97"/>
    </row>
    <row r="945" spans="4:4" x14ac:dyDescent="0.2">
      <c r="D945" s="97"/>
    </row>
    <row r="946" spans="4:4" x14ac:dyDescent="0.2">
      <c r="D946" s="97"/>
    </row>
    <row r="947" spans="4:4" x14ac:dyDescent="0.2">
      <c r="D947" s="97"/>
    </row>
    <row r="948" spans="4:4" x14ac:dyDescent="0.2">
      <c r="D948" s="97"/>
    </row>
    <row r="949" spans="4:4" x14ac:dyDescent="0.2">
      <c r="D949" s="97"/>
    </row>
    <row r="950" spans="4:4" x14ac:dyDescent="0.2">
      <c r="D950" s="97"/>
    </row>
    <row r="951" spans="4:4" x14ac:dyDescent="0.2">
      <c r="D951" s="97"/>
    </row>
    <row r="952" spans="4:4" x14ac:dyDescent="0.2">
      <c r="D952" s="97"/>
    </row>
    <row r="953" spans="4:4" x14ac:dyDescent="0.2">
      <c r="D953" s="97"/>
    </row>
    <row r="954" spans="4:4" x14ac:dyDescent="0.2">
      <c r="D954" s="97"/>
    </row>
    <row r="955" spans="4:4" x14ac:dyDescent="0.2">
      <c r="D955" s="97"/>
    </row>
    <row r="956" spans="4:4" x14ac:dyDescent="0.2">
      <c r="D956" s="97"/>
    </row>
    <row r="957" spans="4:4" x14ac:dyDescent="0.2">
      <c r="D957" s="97"/>
    </row>
    <row r="958" spans="4:4" x14ac:dyDescent="0.2">
      <c r="D958" s="97"/>
    </row>
    <row r="959" spans="4:4" x14ac:dyDescent="0.2">
      <c r="D959" s="97"/>
    </row>
    <row r="960" spans="4:4" x14ac:dyDescent="0.2">
      <c r="D960" s="97"/>
    </row>
    <row r="961" spans="4:4" x14ac:dyDescent="0.2">
      <c r="D961" s="97"/>
    </row>
    <row r="962" spans="4:4" x14ac:dyDescent="0.2">
      <c r="D962" s="97"/>
    </row>
    <row r="963" spans="4:4" x14ac:dyDescent="0.2">
      <c r="D963" s="97"/>
    </row>
    <row r="964" spans="4:4" x14ac:dyDescent="0.2">
      <c r="D964" s="97"/>
    </row>
    <row r="965" spans="4:4" x14ac:dyDescent="0.2">
      <c r="D965" s="97"/>
    </row>
    <row r="966" spans="4:4" x14ac:dyDescent="0.2">
      <c r="D966" s="97"/>
    </row>
    <row r="967" spans="4:4" x14ac:dyDescent="0.2">
      <c r="D967" s="97"/>
    </row>
    <row r="968" spans="4:4" x14ac:dyDescent="0.2">
      <c r="D968" s="97"/>
    </row>
    <row r="969" spans="4:4" x14ac:dyDescent="0.2">
      <c r="D969" s="97"/>
    </row>
    <row r="970" spans="4:4" x14ac:dyDescent="0.2">
      <c r="D970" s="97"/>
    </row>
    <row r="971" spans="4:4" x14ac:dyDescent="0.2">
      <c r="D971" s="97"/>
    </row>
    <row r="972" spans="4:4" x14ac:dyDescent="0.2">
      <c r="D972" s="97"/>
    </row>
    <row r="973" spans="4:4" x14ac:dyDescent="0.2">
      <c r="D973" s="97"/>
    </row>
    <row r="974" spans="4:4" x14ac:dyDescent="0.2">
      <c r="D974" s="97"/>
    </row>
    <row r="975" spans="4:4" x14ac:dyDescent="0.2">
      <c r="D975" s="97"/>
    </row>
    <row r="976" spans="4:4" x14ac:dyDescent="0.2">
      <c r="D976" s="97"/>
    </row>
    <row r="977" spans="4:4" x14ac:dyDescent="0.2">
      <c r="D977" s="97"/>
    </row>
    <row r="978" spans="4:4" x14ac:dyDescent="0.2">
      <c r="D978" s="97"/>
    </row>
    <row r="979" spans="4:4" x14ac:dyDescent="0.2">
      <c r="D979" s="97"/>
    </row>
    <row r="980" spans="4:4" x14ac:dyDescent="0.2">
      <c r="D980" s="97"/>
    </row>
    <row r="981" spans="4:4" x14ac:dyDescent="0.2">
      <c r="D981" s="97"/>
    </row>
    <row r="982" spans="4:4" x14ac:dyDescent="0.2">
      <c r="D982" s="97"/>
    </row>
    <row r="983" spans="4:4" x14ac:dyDescent="0.2">
      <c r="D983" s="97"/>
    </row>
    <row r="984" spans="4:4" x14ac:dyDescent="0.2">
      <c r="D984" s="97"/>
    </row>
    <row r="985" spans="4:4" x14ac:dyDescent="0.2">
      <c r="D985" s="97"/>
    </row>
    <row r="986" spans="4:4" x14ac:dyDescent="0.2">
      <c r="D986" s="97"/>
    </row>
    <row r="987" spans="4:4" x14ac:dyDescent="0.2">
      <c r="D987" s="97"/>
    </row>
    <row r="988" spans="4:4" x14ac:dyDescent="0.2">
      <c r="D988" s="97"/>
    </row>
    <row r="989" spans="4:4" x14ac:dyDescent="0.2">
      <c r="D989" s="97"/>
    </row>
    <row r="990" spans="4:4" x14ac:dyDescent="0.2">
      <c r="D990" s="97"/>
    </row>
    <row r="991" spans="4:4" x14ac:dyDescent="0.2">
      <c r="D991" s="97"/>
    </row>
    <row r="992" spans="4:4" x14ac:dyDescent="0.2">
      <c r="D992" s="97"/>
    </row>
    <row r="993" spans="4:4" x14ac:dyDescent="0.2">
      <c r="D993" s="97"/>
    </row>
    <row r="994" spans="4:4" x14ac:dyDescent="0.2">
      <c r="D994" s="97"/>
    </row>
    <row r="995" spans="4:4" x14ac:dyDescent="0.2">
      <c r="D995" s="97"/>
    </row>
    <row r="996" spans="4:4" x14ac:dyDescent="0.2">
      <c r="D996" s="97"/>
    </row>
    <row r="997" spans="4:4" x14ac:dyDescent="0.2">
      <c r="D997" s="97"/>
    </row>
    <row r="998" spans="4:4" x14ac:dyDescent="0.2">
      <c r="D998" s="97"/>
    </row>
    <row r="999" spans="4:4" x14ac:dyDescent="0.2">
      <c r="D999" s="97"/>
    </row>
    <row r="1000" spans="4:4" x14ac:dyDescent="0.2">
      <c r="D1000" s="97"/>
    </row>
    <row r="1001" spans="4:4" x14ac:dyDescent="0.2">
      <c r="D1001" s="97"/>
    </row>
    <row r="1002" spans="4:4" x14ac:dyDescent="0.2">
      <c r="D1002" s="97"/>
    </row>
    <row r="1003" spans="4:4" x14ac:dyDescent="0.2">
      <c r="D1003" s="97"/>
    </row>
    <row r="1004" spans="4:4" x14ac:dyDescent="0.2">
      <c r="D1004" s="97"/>
    </row>
    <row r="1005" spans="4:4" x14ac:dyDescent="0.2">
      <c r="D1005" s="97"/>
    </row>
    <row r="1006" spans="4:4" x14ac:dyDescent="0.2">
      <c r="D1006" s="97"/>
    </row>
    <row r="1007" spans="4:4" x14ac:dyDescent="0.2">
      <c r="D1007" s="97"/>
    </row>
    <row r="1008" spans="4:4" x14ac:dyDescent="0.2">
      <c r="D1008" s="97"/>
    </row>
    <row r="1009" spans="4:4" x14ac:dyDescent="0.2">
      <c r="D1009" s="97"/>
    </row>
    <row r="1010" spans="4:4" x14ac:dyDescent="0.2">
      <c r="D1010" s="97"/>
    </row>
    <row r="1011" spans="4:4" x14ac:dyDescent="0.2">
      <c r="D1011" s="97"/>
    </row>
    <row r="1012" spans="4:4" x14ac:dyDescent="0.2">
      <c r="D1012" s="97"/>
    </row>
    <row r="1013" spans="4:4" x14ac:dyDescent="0.2">
      <c r="D1013" s="97"/>
    </row>
    <row r="1014" spans="4:4" x14ac:dyDescent="0.2">
      <c r="D1014" s="97"/>
    </row>
    <row r="1015" spans="4:4" x14ac:dyDescent="0.2">
      <c r="D1015" s="97"/>
    </row>
    <row r="1016" spans="4:4" x14ac:dyDescent="0.2">
      <c r="D1016" s="97"/>
    </row>
    <row r="1017" spans="4:4" x14ac:dyDescent="0.2">
      <c r="D1017" s="97"/>
    </row>
    <row r="1018" spans="4:4" x14ac:dyDescent="0.2">
      <c r="D1018" s="97"/>
    </row>
    <row r="1019" spans="4:4" x14ac:dyDescent="0.2">
      <c r="D1019" s="97"/>
    </row>
    <row r="1020" spans="4:4" x14ac:dyDescent="0.2">
      <c r="D1020" s="97"/>
    </row>
    <row r="1021" spans="4:4" x14ac:dyDescent="0.2">
      <c r="D1021" s="97"/>
    </row>
    <row r="1022" spans="4:4" x14ac:dyDescent="0.2">
      <c r="D1022" s="97"/>
    </row>
    <row r="1023" spans="4:4" x14ac:dyDescent="0.2">
      <c r="D1023" s="97"/>
    </row>
    <row r="1024" spans="4:4" x14ac:dyDescent="0.2">
      <c r="D1024" s="97"/>
    </row>
    <row r="1025" spans="4:4" x14ac:dyDescent="0.2">
      <c r="D1025" s="97"/>
    </row>
    <row r="1026" spans="4:4" x14ac:dyDescent="0.2">
      <c r="D1026" s="97"/>
    </row>
    <row r="1027" spans="4:4" x14ac:dyDescent="0.2">
      <c r="D1027" s="97"/>
    </row>
    <row r="1028" spans="4:4" x14ac:dyDescent="0.2">
      <c r="D1028" s="97"/>
    </row>
    <row r="1029" spans="4:4" x14ac:dyDescent="0.2">
      <c r="D1029" s="97"/>
    </row>
    <row r="1030" spans="4:4" x14ac:dyDescent="0.2">
      <c r="D1030" s="97"/>
    </row>
    <row r="1031" spans="4:4" x14ac:dyDescent="0.2">
      <c r="D1031" s="97"/>
    </row>
    <row r="1032" spans="4:4" x14ac:dyDescent="0.2">
      <c r="D1032" s="97"/>
    </row>
    <row r="1033" spans="4:4" x14ac:dyDescent="0.2">
      <c r="D1033" s="97"/>
    </row>
    <row r="1034" spans="4:4" x14ac:dyDescent="0.2">
      <c r="D1034" s="97"/>
    </row>
    <row r="1035" spans="4:4" x14ac:dyDescent="0.2">
      <c r="D1035" s="97"/>
    </row>
    <row r="1036" spans="4:4" x14ac:dyDescent="0.2">
      <c r="D1036" s="97"/>
    </row>
    <row r="1037" spans="4:4" x14ac:dyDescent="0.2">
      <c r="D1037" s="97"/>
    </row>
    <row r="1038" spans="4:4" x14ac:dyDescent="0.2">
      <c r="D1038" s="97"/>
    </row>
    <row r="1039" spans="4:4" x14ac:dyDescent="0.2">
      <c r="D1039" s="97"/>
    </row>
    <row r="1040" spans="4:4" x14ac:dyDescent="0.2">
      <c r="D1040" s="97"/>
    </row>
    <row r="1041" spans="4:4" x14ac:dyDescent="0.2">
      <c r="D1041" s="97"/>
    </row>
    <row r="1042" spans="4:4" x14ac:dyDescent="0.2">
      <c r="D1042" s="97"/>
    </row>
    <row r="1043" spans="4:4" x14ac:dyDescent="0.2">
      <c r="D1043" s="97"/>
    </row>
    <row r="1044" spans="4:4" x14ac:dyDescent="0.2">
      <c r="D1044" s="97"/>
    </row>
    <row r="1045" spans="4:4" x14ac:dyDescent="0.2">
      <c r="D1045" s="97"/>
    </row>
    <row r="1046" spans="4:4" x14ac:dyDescent="0.2">
      <c r="D1046" s="97"/>
    </row>
  </sheetData>
  <sheetProtection algorithmName="SHA-512" hashValue="kgN2IXw+WYK2q1fcx4+K2NGBAZqNqBdf99NSWd1lm1pzuTSxWrmN/GXi2Z5ZysBEc16dBJCEUYTA3mCiwEjxuw==" saltValue="nGJnNdKgtj2PqDJfknFtvA==" spinCount="100000" sheet="1"/>
  <mergeCells count="14">
    <mergeCell ref="C27:G27"/>
    <mergeCell ref="C29:G29"/>
    <mergeCell ref="C31:G31"/>
    <mergeCell ref="C34:G34"/>
    <mergeCell ref="C12:G12"/>
    <mergeCell ref="C18:G18"/>
    <mergeCell ref="C21:G21"/>
    <mergeCell ref="C23:G23"/>
    <mergeCell ref="C25:G25"/>
    <mergeCell ref="A1:G1"/>
    <mergeCell ref="C2:G2"/>
    <mergeCell ref="C3:G3"/>
    <mergeCell ref="C4:G4"/>
    <mergeCell ref="C10:G10"/>
  </mergeCells>
  <pageMargins left="0.39374999999999999" right="0.196527777777778" top="0.59027777777777801" bottom="0.39305555555555599" header="0.51180555555555496" footer="0.196527777777778"/>
  <pageSetup paperSize="9" scale="70" firstPageNumber="0" fitToHeight="0" orientation="portrait" r:id="rId1"/>
  <headerFooter>
    <oddFooter>&amp;L&amp;9Zpracováno programem BUILDpower S,  © RTS, a.s.&amp;R&amp;9Stránka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H1074"/>
  <sheetViews>
    <sheetView tabSelected="1" zoomScaleNormal="100" workbookViewId="0">
      <pane ySplit="7" topLeftCell="A8" activePane="bottomLeft" state="frozen"/>
      <selection activeCell="D11" sqref="D11:G11"/>
      <selection pane="bottomLeft" activeCell="D11" sqref="D11:G11"/>
    </sheetView>
  </sheetViews>
  <sheetFormatPr defaultColWidth="8.7109375" defaultRowHeight="12.75" outlineLevelRow="1" x14ac:dyDescent="0.2"/>
  <cols>
    <col min="1" max="1" width="3.42578125" customWidth="1"/>
    <col min="2" max="2" width="12.7109375" style="156" customWidth="1"/>
    <col min="3" max="3" width="63.28515625" style="15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11.5703125" hidden="1" customWidth="1"/>
    <col min="18" max="18" width="6.85546875" customWidth="1"/>
    <col min="20" max="20" width="8.42578125" customWidth="1"/>
    <col min="21" max="24" width="11.5703125" hidden="1" customWidth="1"/>
    <col min="29" max="29" width="11.5703125" hidden="1" customWidth="1"/>
    <col min="31" max="41" width="11.5703125" hidden="1" customWidth="1"/>
  </cols>
  <sheetData>
    <row r="1" spans="1:60" ht="15.75" customHeight="1" x14ac:dyDescent="0.25">
      <c r="A1" s="225" t="s">
        <v>137</v>
      </c>
      <c r="B1" s="225"/>
      <c r="C1" s="225"/>
      <c r="D1" s="225"/>
      <c r="E1" s="225"/>
      <c r="F1" s="225"/>
      <c r="G1" s="225"/>
      <c r="AG1" t="s">
        <v>138</v>
      </c>
    </row>
    <row r="2" spans="1:60" ht="25.15" customHeight="1" x14ac:dyDescent="0.2">
      <c r="A2" s="157" t="s">
        <v>134</v>
      </c>
      <c r="B2" s="152" t="s">
        <v>5</v>
      </c>
      <c r="C2" s="226" t="s">
        <v>58</v>
      </c>
      <c r="D2" s="226"/>
      <c r="E2" s="226"/>
      <c r="F2" s="226"/>
      <c r="G2" s="226"/>
      <c r="AG2" t="s">
        <v>139</v>
      </c>
    </row>
    <row r="3" spans="1:60" ht="25.15" customHeight="1" x14ac:dyDescent="0.2">
      <c r="A3" s="157" t="s">
        <v>135</v>
      </c>
      <c r="B3" s="152" t="s">
        <v>57</v>
      </c>
      <c r="C3" s="226" t="s">
        <v>58</v>
      </c>
      <c r="D3" s="226"/>
      <c r="E3" s="226"/>
      <c r="F3" s="226"/>
      <c r="G3" s="226"/>
      <c r="AC3" s="156" t="s">
        <v>139</v>
      </c>
      <c r="AG3" t="s">
        <v>140</v>
      </c>
    </row>
    <row r="4" spans="1:60" ht="25.15" customHeight="1" x14ac:dyDescent="0.2">
      <c r="A4" s="158" t="s">
        <v>136</v>
      </c>
      <c r="B4" s="159" t="s">
        <v>66</v>
      </c>
      <c r="C4" s="227" t="s">
        <v>67</v>
      </c>
      <c r="D4" s="227"/>
      <c r="E4" s="227"/>
      <c r="F4" s="227"/>
      <c r="G4" s="227"/>
      <c r="AG4" t="s">
        <v>141</v>
      </c>
    </row>
    <row r="5" spans="1:60" x14ac:dyDescent="0.2">
      <c r="D5" s="97"/>
    </row>
    <row r="6" spans="1:60" ht="38.25" x14ac:dyDescent="0.2">
      <c r="A6" s="160" t="s">
        <v>142</v>
      </c>
      <c r="B6" s="161" t="s">
        <v>143</v>
      </c>
      <c r="C6" s="161" t="s">
        <v>144</v>
      </c>
      <c r="D6" s="162" t="s">
        <v>145</v>
      </c>
      <c r="E6" s="160" t="s">
        <v>146</v>
      </c>
      <c r="F6" s="163" t="s">
        <v>147</v>
      </c>
      <c r="G6" s="160" t="s">
        <v>27</v>
      </c>
      <c r="H6" s="164" t="s">
        <v>148</v>
      </c>
      <c r="I6" s="164" t="s">
        <v>149</v>
      </c>
      <c r="J6" s="164" t="s">
        <v>150</v>
      </c>
      <c r="K6" s="164" t="s">
        <v>151</v>
      </c>
      <c r="L6" s="164" t="s">
        <v>152</v>
      </c>
      <c r="M6" s="164" t="s">
        <v>153</v>
      </c>
      <c r="N6" s="164" t="s">
        <v>154</v>
      </c>
      <c r="O6" s="164" t="s">
        <v>155</v>
      </c>
      <c r="P6" s="164" t="s">
        <v>156</v>
      </c>
      <c r="Q6" s="164" t="s">
        <v>157</v>
      </c>
      <c r="R6" s="164" t="s">
        <v>158</v>
      </c>
      <c r="S6" s="164" t="s">
        <v>159</v>
      </c>
      <c r="T6" s="164" t="s">
        <v>160</v>
      </c>
      <c r="U6" s="164" t="s">
        <v>161</v>
      </c>
      <c r="V6" s="164" t="s">
        <v>162</v>
      </c>
      <c r="W6" s="164" t="s">
        <v>163</v>
      </c>
      <c r="X6" s="164" t="s">
        <v>164</v>
      </c>
    </row>
    <row r="7" spans="1:60" hidden="1" x14ac:dyDescent="0.2">
      <c r="A7" s="149"/>
      <c r="B7" s="153"/>
      <c r="C7" s="153"/>
      <c r="D7" s="155"/>
      <c r="E7" s="165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</row>
    <row r="8" spans="1:60" x14ac:dyDescent="0.2">
      <c r="A8" s="167" t="s">
        <v>165</v>
      </c>
      <c r="B8" s="168" t="s">
        <v>85</v>
      </c>
      <c r="C8" s="169" t="s">
        <v>86</v>
      </c>
      <c r="D8" s="170"/>
      <c r="E8" s="171"/>
      <c r="F8" s="172"/>
      <c r="G8" s="172">
        <f>SUMIF(AG9:AG13,"&lt;&gt;NOR",G9:G13)</f>
        <v>0</v>
      </c>
      <c r="H8" s="172"/>
      <c r="I8" s="172">
        <f>SUM(I9:I13)</f>
        <v>43.44</v>
      </c>
      <c r="J8" s="172"/>
      <c r="K8" s="172">
        <f>SUM(K9:K13)</f>
        <v>462.92</v>
      </c>
      <c r="L8" s="172"/>
      <c r="M8" s="172">
        <f>SUM(M9:M13)</f>
        <v>0</v>
      </c>
      <c r="N8" s="172"/>
      <c r="O8" s="172">
        <f>SUM(O9:O13)</f>
        <v>0</v>
      </c>
      <c r="P8" s="172"/>
      <c r="Q8" s="172">
        <f>SUM(Q9:Q13)</f>
        <v>0.15</v>
      </c>
      <c r="R8" s="172"/>
      <c r="S8" s="172"/>
      <c r="T8" s="173"/>
      <c r="U8" s="174"/>
      <c r="V8" s="174">
        <f>SUM(V9:V13)</f>
        <v>1.76</v>
      </c>
      <c r="W8" s="174"/>
      <c r="X8" s="174"/>
      <c r="AG8" t="s">
        <v>166</v>
      </c>
    </row>
    <row r="9" spans="1:60" ht="33.75" outlineLevel="1" x14ac:dyDescent="0.2">
      <c r="A9" s="185">
        <v>1</v>
      </c>
      <c r="B9" s="186" t="s">
        <v>473</v>
      </c>
      <c r="C9" s="187" t="s">
        <v>474</v>
      </c>
      <c r="D9" s="188" t="s">
        <v>221</v>
      </c>
      <c r="E9" s="189">
        <v>1</v>
      </c>
      <c r="F9" s="190"/>
      <c r="G9" s="191">
        <f>ROUND(E9*F9,2)</f>
        <v>0</v>
      </c>
      <c r="H9" s="190">
        <v>15.3</v>
      </c>
      <c r="I9" s="191">
        <f>ROUND(E9*H9,2)</f>
        <v>15.3</v>
      </c>
      <c r="J9" s="190">
        <v>166.7</v>
      </c>
      <c r="K9" s="191">
        <f>ROUND(E9*J9,2)</f>
        <v>166.7</v>
      </c>
      <c r="L9" s="191">
        <v>15</v>
      </c>
      <c r="M9" s="191">
        <f>G9*(1+L9/100)</f>
        <v>0</v>
      </c>
      <c r="N9" s="191">
        <v>6.7000000000000002E-4</v>
      </c>
      <c r="O9" s="191">
        <f>ROUND(E9*N9,2)</f>
        <v>0</v>
      </c>
      <c r="P9" s="191">
        <v>2E-3</v>
      </c>
      <c r="Q9" s="191">
        <f>ROUND(E9*P9,2)</f>
        <v>0</v>
      </c>
      <c r="R9" s="191" t="s">
        <v>423</v>
      </c>
      <c r="S9" s="191" t="s">
        <v>170</v>
      </c>
      <c r="T9" s="202" t="s">
        <v>170</v>
      </c>
      <c r="U9" s="183">
        <v>0.48</v>
      </c>
      <c r="V9" s="183">
        <f>ROUND(E9*U9,2)</f>
        <v>0.48</v>
      </c>
      <c r="W9" s="183"/>
      <c r="X9" s="183" t="s">
        <v>184</v>
      </c>
      <c r="Y9" s="184"/>
      <c r="Z9" s="184"/>
      <c r="AA9" s="184"/>
      <c r="AB9" s="184"/>
      <c r="AC9" s="184"/>
      <c r="AD9" s="184"/>
      <c r="AE9" s="184"/>
      <c r="AF9" s="184"/>
      <c r="AG9" s="184" t="s">
        <v>185</v>
      </c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  <c r="AY9" s="184"/>
      <c r="AZ9" s="184"/>
      <c r="BA9" s="184"/>
      <c r="BB9" s="184"/>
      <c r="BC9" s="184"/>
      <c r="BD9" s="184"/>
      <c r="BE9" s="184"/>
      <c r="BF9" s="184"/>
      <c r="BG9" s="184"/>
      <c r="BH9" s="184"/>
    </row>
    <row r="10" spans="1:60" ht="12.75" customHeight="1" outlineLevel="1" x14ac:dyDescent="0.2">
      <c r="A10" s="192"/>
      <c r="B10" s="193"/>
      <c r="C10" s="230" t="s">
        <v>475</v>
      </c>
      <c r="D10" s="230"/>
      <c r="E10" s="230"/>
      <c r="F10" s="230"/>
      <c r="G10" s="230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4"/>
      <c r="Z10" s="184"/>
      <c r="AA10" s="184"/>
      <c r="AB10" s="184"/>
      <c r="AC10" s="184"/>
      <c r="AD10" s="184"/>
      <c r="AE10" s="184"/>
      <c r="AF10" s="184"/>
      <c r="AG10" s="184" t="s">
        <v>399</v>
      </c>
      <c r="AH10" s="184"/>
      <c r="AI10" s="184"/>
      <c r="AJ10" s="184"/>
      <c r="AK10" s="184"/>
      <c r="AL10" s="184"/>
      <c r="AM10" s="184"/>
      <c r="AN10" s="184"/>
      <c r="AO10" s="184"/>
      <c r="AP10" s="184"/>
      <c r="AQ10" s="184"/>
      <c r="AR10" s="184"/>
      <c r="AS10" s="184"/>
      <c r="AT10" s="184"/>
      <c r="AU10" s="184"/>
      <c r="AV10" s="184"/>
      <c r="AW10" s="184"/>
      <c r="AX10" s="184"/>
      <c r="AY10" s="184"/>
      <c r="AZ10" s="184"/>
      <c r="BA10" s="184"/>
      <c r="BB10" s="184"/>
      <c r="BC10" s="184"/>
      <c r="BD10" s="184"/>
      <c r="BE10" s="184"/>
      <c r="BF10" s="184"/>
      <c r="BG10" s="184"/>
      <c r="BH10" s="184"/>
    </row>
    <row r="11" spans="1:60" ht="12.75" customHeight="1" outlineLevel="1" x14ac:dyDescent="0.2">
      <c r="A11" s="192"/>
      <c r="B11" s="193"/>
      <c r="C11" s="229" t="s">
        <v>476</v>
      </c>
      <c r="D11" s="229"/>
      <c r="E11" s="229"/>
      <c r="F11" s="229"/>
      <c r="G11" s="229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4"/>
      <c r="Z11" s="184"/>
      <c r="AA11" s="184"/>
      <c r="AB11" s="184"/>
      <c r="AC11" s="184"/>
      <c r="AD11" s="184"/>
      <c r="AE11" s="184"/>
      <c r="AF11" s="184"/>
      <c r="AG11" s="184" t="s">
        <v>177</v>
      </c>
      <c r="AH11" s="184"/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4"/>
      <c r="BF11" s="184"/>
      <c r="BG11" s="184"/>
      <c r="BH11" s="184"/>
    </row>
    <row r="12" spans="1:60" ht="33.75" outlineLevel="1" x14ac:dyDescent="0.2">
      <c r="A12" s="185">
        <v>2</v>
      </c>
      <c r="B12" s="186" t="s">
        <v>477</v>
      </c>
      <c r="C12" s="187" t="s">
        <v>478</v>
      </c>
      <c r="D12" s="188" t="s">
        <v>221</v>
      </c>
      <c r="E12" s="189">
        <v>6</v>
      </c>
      <c r="F12" s="190"/>
      <c r="G12" s="191">
        <f>ROUND(E12*F12,2)</f>
        <v>0</v>
      </c>
      <c r="H12" s="190">
        <v>4.6900000000000004</v>
      </c>
      <c r="I12" s="191">
        <f>ROUND(E12*H12,2)</f>
        <v>28.14</v>
      </c>
      <c r="J12" s="190">
        <v>49.37</v>
      </c>
      <c r="K12" s="191">
        <f>ROUND(E12*J12,2)</f>
        <v>296.22000000000003</v>
      </c>
      <c r="L12" s="191">
        <v>15</v>
      </c>
      <c r="M12" s="191">
        <f>G12*(1+L12/100)</f>
        <v>0</v>
      </c>
      <c r="N12" s="191">
        <v>3.4000000000000002E-4</v>
      </c>
      <c r="O12" s="191">
        <f>ROUND(E12*N12,2)</f>
        <v>0</v>
      </c>
      <c r="P12" s="191">
        <v>2.5000000000000001E-2</v>
      </c>
      <c r="Q12" s="191">
        <f>ROUND(E12*P12,2)</f>
        <v>0.15</v>
      </c>
      <c r="R12" s="191" t="s">
        <v>423</v>
      </c>
      <c r="S12" s="191" t="s">
        <v>170</v>
      </c>
      <c r="T12" s="202" t="s">
        <v>171</v>
      </c>
      <c r="U12" s="183">
        <v>0.21299999999999999</v>
      </c>
      <c r="V12" s="183">
        <f>ROUND(E12*U12,2)</f>
        <v>1.28</v>
      </c>
      <c r="W12" s="183"/>
      <c r="X12" s="183" t="s">
        <v>184</v>
      </c>
      <c r="Y12" s="184"/>
      <c r="Z12" s="184"/>
      <c r="AA12" s="184"/>
      <c r="AB12" s="184"/>
      <c r="AC12" s="184"/>
      <c r="AD12" s="184"/>
      <c r="AE12" s="184"/>
      <c r="AF12" s="184"/>
      <c r="AG12" s="184" t="s">
        <v>185</v>
      </c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184"/>
      <c r="AT12" s="184"/>
      <c r="AU12" s="184"/>
      <c r="AV12" s="184"/>
      <c r="AW12" s="184"/>
      <c r="AX12" s="184"/>
      <c r="AY12" s="184"/>
      <c r="AZ12" s="184"/>
      <c r="BA12" s="184"/>
      <c r="BB12" s="184"/>
      <c r="BC12" s="184"/>
      <c r="BD12" s="184"/>
      <c r="BE12" s="184"/>
      <c r="BF12" s="184"/>
      <c r="BG12" s="184"/>
      <c r="BH12" s="184"/>
    </row>
    <row r="13" spans="1:60" ht="12.75" customHeight="1" outlineLevel="1" x14ac:dyDescent="0.2">
      <c r="A13" s="192"/>
      <c r="B13" s="193"/>
      <c r="C13" s="230" t="s">
        <v>475</v>
      </c>
      <c r="D13" s="230"/>
      <c r="E13" s="230"/>
      <c r="F13" s="230"/>
      <c r="G13" s="230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4"/>
      <c r="Z13" s="184"/>
      <c r="AA13" s="184"/>
      <c r="AB13" s="184"/>
      <c r="AC13" s="184"/>
      <c r="AD13" s="184"/>
      <c r="AE13" s="184"/>
      <c r="AF13" s="184"/>
      <c r="AG13" s="184" t="s">
        <v>399</v>
      </c>
      <c r="AH13" s="184"/>
      <c r="AI13" s="184"/>
      <c r="AJ13" s="184"/>
      <c r="AK13" s="184"/>
      <c r="AL13" s="184"/>
      <c r="AM13" s="184"/>
      <c r="AN13" s="184"/>
      <c r="AO13" s="184"/>
      <c r="AP13" s="184"/>
      <c r="AQ13" s="184"/>
      <c r="AR13" s="184"/>
      <c r="AS13" s="184"/>
      <c r="AT13" s="184"/>
      <c r="AU13" s="184"/>
      <c r="AV13" s="184"/>
      <c r="AW13" s="184"/>
      <c r="AX13" s="184"/>
      <c r="AY13" s="184"/>
      <c r="AZ13" s="184"/>
      <c r="BA13" s="184"/>
      <c r="BB13" s="184"/>
      <c r="BC13" s="184"/>
      <c r="BD13" s="184"/>
      <c r="BE13" s="184"/>
      <c r="BF13" s="184"/>
      <c r="BG13" s="184"/>
      <c r="BH13" s="184"/>
    </row>
    <row r="14" spans="1:60" x14ac:dyDescent="0.2">
      <c r="A14" s="167" t="s">
        <v>165</v>
      </c>
      <c r="B14" s="168" t="s">
        <v>95</v>
      </c>
      <c r="C14" s="169" t="s">
        <v>96</v>
      </c>
      <c r="D14" s="170"/>
      <c r="E14" s="171"/>
      <c r="F14" s="172"/>
      <c r="G14" s="172">
        <f>SUMIF(AG15:AG15,"&lt;&gt;NOR",G15:G15)</f>
        <v>0</v>
      </c>
      <c r="H14" s="172"/>
      <c r="I14" s="172">
        <f>SUM(I15:I15)</f>
        <v>5000</v>
      </c>
      <c r="J14" s="172"/>
      <c r="K14" s="172">
        <f>SUM(K15:K15)</f>
        <v>0</v>
      </c>
      <c r="L14" s="172"/>
      <c r="M14" s="172">
        <f>SUM(M15:M15)</f>
        <v>0</v>
      </c>
      <c r="N14" s="172"/>
      <c r="O14" s="172">
        <f>SUM(O15:O15)</f>
        <v>0</v>
      </c>
      <c r="P14" s="172"/>
      <c r="Q14" s="172">
        <f>SUM(Q15:Q15)</f>
        <v>0</v>
      </c>
      <c r="R14" s="172"/>
      <c r="S14" s="172"/>
      <c r="T14" s="173"/>
      <c r="U14" s="174"/>
      <c r="V14" s="174">
        <f>SUM(V15:V15)</f>
        <v>0</v>
      </c>
      <c r="W14" s="174"/>
      <c r="X14" s="174"/>
      <c r="AG14" t="s">
        <v>166</v>
      </c>
    </row>
    <row r="15" spans="1:60" outlineLevel="1" x14ac:dyDescent="0.2">
      <c r="A15" s="175">
        <v>3</v>
      </c>
      <c r="B15" s="176" t="s">
        <v>479</v>
      </c>
      <c r="C15" s="177" t="s">
        <v>480</v>
      </c>
      <c r="D15" s="178" t="s">
        <v>274</v>
      </c>
      <c r="E15" s="179">
        <v>1</v>
      </c>
      <c r="F15" s="180"/>
      <c r="G15" s="181">
        <f>ROUND(E15*F15,2)</f>
        <v>0</v>
      </c>
      <c r="H15" s="180">
        <v>5000</v>
      </c>
      <c r="I15" s="181">
        <f>ROUND(E15*H15,2)</f>
        <v>5000</v>
      </c>
      <c r="J15" s="180">
        <v>0</v>
      </c>
      <c r="K15" s="181">
        <f>ROUND(E15*J15,2)</f>
        <v>0</v>
      </c>
      <c r="L15" s="181">
        <v>15</v>
      </c>
      <c r="M15" s="181">
        <f>G15*(1+L15/100)</f>
        <v>0</v>
      </c>
      <c r="N15" s="181">
        <v>0</v>
      </c>
      <c r="O15" s="181">
        <f>ROUND(E15*N15,2)</f>
        <v>0</v>
      </c>
      <c r="P15" s="181">
        <v>0</v>
      </c>
      <c r="Q15" s="181">
        <f>ROUND(E15*P15,2)</f>
        <v>0</v>
      </c>
      <c r="R15" s="181"/>
      <c r="S15" s="181" t="s">
        <v>183</v>
      </c>
      <c r="T15" s="182" t="s">
        <v>171</v>
      </c>
      <c r="U15" s="183">
        <v>0</v>
      </c>
      <c r="V15" s="183">
        <f>ROUND(E15*U15,2)</f>
        <v>0</v>
      </c>
      <c r="W15" s="183"/>
      <c r="X15" s="183" t="s">
        <v>215</v>
      </c>
      <c r="Y15" s="184"/>
      <c r="Z15" s="184"/>
      <c r="AA15" s="184"/>
      <c r="AB15" s="184"/>
      <c r="AC15" s="184"/>
      <c r="AD15" s="184"/>
      <c r="AE15" s="184"/>
      <c r="AF15" s="184"/>
      <c r="AG15" s="184" t="s">
        <v>216</v>
      </c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  <c r="AW15" s="184"/>
      <c r="AX15" s="184"/>
      <c r="AY15" s="184"/>
      <c r="AZ15" s="184"/>
      <c r="BA15" s="184"/>
      <c r="BB15" s="184"/>
      <c r="BC15" s="184"/>
      <c r="BD15" s="184"/>
      <c r="BE15" s="184"/>
      <c r="BF15" s="184"/>
      <c r="BG15" s="184"/>
      <c r="BH15" s="184"/>
    </row>
    <row r="16" spans="1:60" x14ac:dyDescent="0.2">
      <c r="A16" s="167" t="s">
        <v>165</v>
      </c>
      <c r="B16" s="168" t="s">
        <v>98</v>
      </c>
      <c r="C16" s="169" t="s">
        <v>99</v>
      </c>
      <c r="D16" s="170"/>
      <c r="E16" s="171"/>
      <c r="F16" s="172"/>
      <c r="G16" s="172">
        <f>SUMIF(AG17:AG20,"&lt;&gt;NOR",G17:G20)</f>
        <v>0</v>
      </c>
      <c r="H16" s="172"/>
      <c r="I16" s="172">
        <f>SUM(I17:I20)</f>
        <v>35045.1</v>
      </c>
      <c r="J16" s="172"/>
      <c r="K16" s="172">
        <f>SUM(K17:K20)</f>
        <v>3532.33</v>
      </c>
      <c r="L16" s="172"/>
      <c r="M16" s="172">
        <f>SUM(M17:M20)</f>
        <v>0</v>
      </c>
      <c r="N16" s="172"/>
      <c r="O16" s="172">
        <f>SUM(O17:O20)</f>
        <v>0.03</v>
      </c>
      <c r="P16" s="172"/>
      <c r="Q16" s="172">
        <f>SUM(Q17:Q20)</f>
        <v>0.26</v>
      </c>
      <c r="R16" s="172"/>
      <c r="S16" s="172"/>
      <c r="T16" s="173"/>
      <c r="U16" s="174"/>
      <c r="V16" s="174">
        <f>SUM(V17:V20)</f>
        <v>9.17</v>
      </c>
      <c r="W16" s="174"/>
      <c r="X16" s="174"/>
      <c r="AG16" t="s">
        <v>166</v>
      </c>
    </row>
    <row r="17" spans="1:60" outlineLevel="1" x14ac:dyDescent="0.2">
      <c r="A17" s="175">
        <v>4</v>
      </c>
      <c r="B17" s="176" t="s">
        <v>481</v>
      </c>
      <c r="C17" s="177" t="s">
        <v>482</v>
      </c>
      <c r="D17" s="178" t="s">
        <v>221</v>
      </c>
      <c r="E17" s="179">
        <v>1</v>
      </c>
      <c r="F17" s="180"/>
      <c r="G17" s="181">
        <f>ROUND(E17*F17,2)</f>
        <v>0</v>
      </c>
      <c r="H17" s="180">
        <v>0</v>
      </c>
      <c r="I17" s="181">
        <f>ROUND(E17*H17,2)</f>
        <v>0</v>
      </c>
      <c r="J17" s="180">
        <v>779</v>
      </c>
      <c r="K17" s="181">
        <f>ROUND(E17*J17,2)</f>
        <v>779</v>
      </c>
      <c r="L17" s="181">
        <v>15</v>
      </c>
      <c r="M17" s="181">
        <f>G17*(1+L17/100)</f>
        <v>0</v>
      </c>
      <c r="N17" s="181">
        <v>0</v>
      </c>
      <c r="O17" s="181">
        <f>ROUND(E17*N17,2)</f>
        <v>0</v>
      </c>
      <c r="P17" s="181">
        <v>2.8000000000000001E-2</v>
      </c>
      <c r="Q17" s="181">
        <f>ROUND(E17*P17,2)</f>
        <v>0.03</v>
      </c>
      <c r="R17" s="181" t="s">
        <v>483</v>
      </c>
      <c r="S17" s="181" t="s">
        <v>170</v>
      </c>
      <c r="T17" s="182" t="s">
        <v>171</v>
      </c>
      <c r="U17" s="183">
        <v>1.7355</v>
      </c>
      <c r="V17" s="183">
        <f>ROUND(E17*U17,2)</f>
        <v>1.74</v>
      </c>
      <c r="W17" s="183"/>
      <c r="X17" s="183" t="s">
        <v>184</v>
      </c>
      <c r="Y17" s="184"/>
      <c r="Z17" s="184"/>
      <c r="AA17" s="184"/>
      <c r="AB17" s="184"/>
      <c r="AC17" s="184"/>
      <c r="AD17" s="184"/>
      <c r="AE17" s="184"/>
      <c r="AF17" s="184"/>
      <c r="AG17" s="184" t="s">
        <v>185</v>
      </c>
      <c r="AH17" s="184"/>
      <c r="AI17" s="184"/>
      <c r="AJ17" s="184"/>
      <c r="AK17" s="184"/>
      <c r="AL17" s="184"/>
      <c r="AM17" s="184"/>
      <c r="AN17" s="184"/>
      <c r="AO17" s="184"/>
      <c r="AP17" s="184"/>
      <c r="AQ17" s="184"/>
      <c r="AR17" s="184"/>
      <c r="AS17" s="184"/>
      <c r="AT17" s="184"/>
      <c r="AU17" s="184"/>
      <c r="AV17" s="184"/>
      <c r="AW17" s="184"/>
      <c r="AX17" s="184"/>
      <c r="AY17" s="184"/>
      <c r="AZ17" s="184"/>
      <c r="BA17" s="184"/>
      <c r="BB17" s="184"/>
      <c r="BC17" s="184"/>
      <c r="BD17" s="184"/>
      <c r="BE17" s="184"/>
      <c r="BF17" s="184"/>
      <c r="BG17" s="184"/>
      <c r="BH17" s="184"/>
    </row>
    <row r="18" spans="1:60" outlineLevel="1" x14ac:dyDescent="0.2">
      <c r="A18" s="175">
        <v>5</v>
      </c>
      <c r="B18" s="176" t="s">
        <v>484</v>
      </c>
      <c r="C18" s="177" t="s">
        <v>485</v>
      </c>
      <c r="D18" s="178" t="s">
        <v>486</v>
      </c>
      <c r="E18" s="179">
        <v>1</v>
      </c>
      <c r="F18" s="180"/>
      <c r="G18" s="181">
        <f>ROUND(E18*F18,2)</f>
        <v>0</v>
      </c>
      <c r="H18" s="180">
        <v>26.31</v>
      </c>
      <c r="I18" s="181">
        <f>ROUND(E18*H18,2)</f>
        <v>26.31</v>
      </c>
      <c r="J18" s="180">
        <v>1994.12</v>
      </c>
      <c r="K18" s="181">
        <f>ROUND(E18*J18,2)</f>
        <v>1994.12</v>
      </c>
      <c r="L18" s="181">
        <v>15</v>
      </c>
      <c r="M18" s="181">
        <f>G18*(1+L18/100)</f>
        <v>0</v>
      </c>
      <c r="N18" s="181">
        <v>4.2000000000000002E-4</v>
      </c>
      <c r="O18" s="181">
        <f>ROUND(E18*N18,2)</f>
        <v>0</v>
      </c>
      <c r="P18" s="181">
        <v>0</v>
      </c>
      <c r="Q18" s="181">
        <f>ROUND(E18*P18,2)</f>
        <v>0</v>
      </c>
      <c r="R18" s="181" t="s">
        <v>487</v>
      </c>
      <c r="S18" s="181" t="s">
        <v>170</v>
      </c>
      <c r="T18" s="182" t="s">
        <v>171</v>
      </c>
      <c r="U18" s="183">
        <v>5.8760000000000003</v>
      </c>
      <c r="V18" s="183">
        <f>ROUND(E18*U18,2)</f>
        <v>5.88</v>
      </c>
      <c r="W18" s="183"/>
      <c r="X18" s="183" t="s">
        <v>184</v>
      </c>
      <c r="Y18" s="184"/>
      <c r="Z18" s="184"/>
      <c r="AA18" s="184"/>
      <c r="AB18" s="184"/>
      <c r="AC18" s="184"/>
      <c r="AD18" s="184"/>
      <c r="AE18" s="184"/>
      <c r="AF18" s="184"/>
      <c r="AG18" s="184" t="s">
        <v>185</v>
      </c>
      <c r="AH18" s="184"/>
      <c r="AI18" s="184"/>
      <c r="AJ18" s="184"/>
      <c r="AK18" s="184"/>
      <c r="AL18" s="184"/>
      <c r="AM18" s="184"/>
      <c r="AN18" s="184"/>
      <c r="AO18" s="184"/>
      <c r="AP18" s="184"/>
      <c r="AQ18" s="184"/>
      <c r="AR18" s="184"/>
      <c r="AS18" s="184"/>
      <c r="AT18" s="184"/>
      <c r="AU18" s="184"/>
      <c r="AV18" s="184"/>
      <c r="AW18" s="184"/>
      <c r="AX18" s="184"/>
      <c r="AY18" s="184"/>
      <c r="AZ18" s="184"/>
      <c r="BA18" s="184"/>
      <c r="BB18" s="184"/>
      <c r="BC18" s="184"/>
      <c r="BD18" s="184"/>
      <c r="BE18" s="184"/>
      <c r="BF18" s="184"/>
      <c r="BG18" s="184"/>
      <c r="BH18" s="184"/>
    </row>
    <row r="19" spans="1:60" outlineLevel="1" x14ac:dyDescent="0.2">
      <c r="A19" s="175">
        <v>6</v>
      </c>
      <c r="B19" s="176" t="s">
        <v>488</v>
      </c>
      <c r="C19" s="177" t="s">
        <v>489</v>
      </c>
      <c r="D19" s="178" t="s">
        <v>221</v>
      </c>
      <c r="E19" s="179">
        <v>1</v>
      </c>
      <c r="F19" s="180"/>
      <c r="G19" s="181">
        <f>ROUND(E19*F19,2)</f>
        <v>0</v>
      </c>
      <c r="H19" s="180">
        <v>18.79</v>
      </c>
      <c r="I19" s="181">
        <f>ROUND(E19*H19,2)</f>
        <v>18.79</v>
      </c>
      <c r="J19" s="180">
        <v>759.21</v>
      </c>
      <c r="K19" s="181">
        <f>ROUND(E19*J19,2)</f>
        <v>759.21</v>
      </c>
      <c r="L19" s="181">
        <v>15</v>
      </c>
      <c r="M19" s="181">
        <f>G19*(1+L19/100)</f>
        <v>0</v>
      </c>
      <c r="N19" s="181">
        <v>2.0000000000000001E-4</v>
      </c>
      <c r="O19" s="181">
        <f>ROUND(E19*N19,2)</f>
        <v>0</v>
      </c>
      <c r="P19" s="181">
        <v>0.22625000000000001</v>
      </c>
      <c r="Q19" s="181">
        <f>ROUND(E19*P19,2)</f>
        <v>0.23</v>
      </c>
      <c r="R19" s="181" t="s">
        <v>487</v>
      </c>
      <c r="S19" s="181" t="s">
        <v>170</v>
      </c>
      <c r="T19" s="182" t="s">
        <v>170</v>
      </c>
      <c r="U19" s="183">
        <v>1.5449999999999999</v>
      </c>
      <c r="V19" s="183">
        <f>ROUND(E19*U19,2)</f>
        <v>1.55</v>
      </c>
      <c r="W19" s="183"/>
      <c r="X19" s="183" t="s">
        <v>184</v>
      </c>
      <c r="Y19" s="184"/>
      <c r="Z19" s="184"/>
      <c r="AA19" s="184"/>
      <c r="AB19" s="184"/>
      <c r="AC19" s="184"/>
      <c r="AD19" s="184"/>
      <c r="AE19" s="184"/>
      <c r="AF19" s="184"/>
      <c r="AG19" s="184" t="s">
        <v>185</v>
      </c>
      <c r="AH19" s="184"/>
      <c r="AI19" s="184"/>
      <c r="AJ19" s="184"/>
      <c r="AK19" s="184"/>
      <c r="AL19" s="184"/>
      <c r="AM19" s="184"/>
      <c r="AN19" s="184"/>
      <c r="AO19" s="184"/>
      <c r="AP19" s="184"/>
      <c r="AQ19" s="184"/>
      <c r="AR19" s="184"/>
      <c r="AS19" s="184"/>
      <c r="AT19" s="184"/>
      <c r="AU19" s="184"/>
      <c r="AV19" s="184"/>
      <c r="AW19" s="184"/>
      <c r="AX19" s="184"/>
      <c r="AY19" s="184"/>
      <c r="AZ19" s="184"/>
      <c r="BA19" s="184"/>
      <c r="BB19" s="184"/>
      <c r="BC19" s="184"/>
      <c r="BD19" s="184"/>
      <c r="BE19" s="184"/>
      <c r="BF19" s="184"/>
      <c r="BG19" s="184"/>
      <c r="BH19" s="184"/>
    </row>
    <row r="20" spans="1:60" outlineLevel="1" x14ac:dyDescent="0.2">
      <c r="A20" s="175">
        <v>7</v>
      </c>
      <c r="B20" s="176" t="s">
        <v>490</v>
      </c>
      <c r="C20" s="177" t="s">
        <v>491</v>
      </c>
      <c r="D20" s="178" t="s">
        <v>221</v>
      </c>
      <c r="E20" s="179">
        <v>1</v>
      </c>
      <c r="F20" s="180"/>
      <c r="G20" s="181">
        <f>ROUND(E20*F20,2)</f>
        <v>0</v>
      </c>
      <c r="H20" s="180">
        <v>35000</v>
      </c>
      <c r="I20" s="181">
        <f>ROUND(E20*H20,2)</f>
        <v>35000</v>
      </c>
      <c r="J20" s="180">
        <v>0</v>
      </c>
      <c r="K20" s="181">
        <f>ROUND(E20*J20,2)</f>
        <v>0</v>
      </c>
      <c r="L20" s="181">
        <v>21</v>
      </c>
      <c r="M20" s="181">
        <f>G20*(1+L20/100)</f>
        <v>0</v>
      </c>
      <c r="N20" s="181">
        <v>3.3000000000000002E-2</v>
      </c>
      <c r="O20" s="181">
        <f>ROUND(E20*N20,2)</f>
        <v>0.03</v>
      </c>
      <c r="P20" s="181">
        <v>0</v>
      </c>
      <c r="Q20" s="181">
        <f>ROUND(E20*P20,2)</f>
        <v>0</v>
      </c>
      <c r="R20" s="181"/>
      <c r="S20" s="181" t="s">
        <v>183</v>
      </c>
      <c r="T20" s="182" t="s">
        <v>171</v>
      </c>
      <c r="U20" s="183">
        <v>0</v>
      </c>
      <c r="V20" s="183">
        <f>ROUND(E20*U20,2)</f>
        <v>0</v>
      </c>
      <c r="W20" s="183"/>
      <c r="X20" s="183" t="s">
        <v>215</v>
      </c>
      <c r="Y20" s="184"/>
      <c r="Z20" s="184"/>
      <c r="AA20" s="184"/>
      <c r="AB20" s="184"/>
      <c r="AC20" s="184"/>
      <c r="AD20" s="184"/>
      <c r="AE20" s="184"/>
      <c r="AF20" s="184"/>
      <c r="AG20" s="184" t="s">
        <v>216</v>
      </c>
      <c r="AH20" s="184"/>
      <c r="AI20" s="184"/>
      <c r="AJ20" s="184"/>
      <c r="AK20" s="184"/>
      <c r="AL20" s="184"/>
      <c r="AM20" s="184"/>
      <c r="AN20" s="184"/>
      <c r="AO20" s="184"/>
      <c r="AP20" s="184"/>
      <c r="AQ20" s="184"/>
      <c r="AR20" s="184"/>
      <c r="AS20" s="184"/>
      <c r="AT20" s="184"/>
      <c r="AU20" s="184"/>
      <c r="AV20" s="184"/>
      <c r="AW20" s="184"/>
      <c r="AX20" s="184"/>
      <c r="AY20" s="184"/>
      <c r="AZ20" s="184"/>
      <c r="BA20" s="184"/>
      <c r="BB20" s="184"/>
      <c r="BC20" s="184"/>
      <c r="BD20" s="184"/>
      <c r="BE20" s="184"/>
      <c r="BF20" s="184"/>
      <c r="BG20" s="184"/>
      <c r="BH20" s="184"/>
    </row>
    <row r="21" spans="1:60" x14ac:dyDescent="0.2">
      <c r="A21" s="167" t="s">
        <v>165</v>
      </c>
      <c r="B21" s="168" t="s">
        <v>100</v>
      </c>
      <c r="C21" s="169" t="s">
        <v>101</v>
      </c>
      <c r="D21" s="170"/>
      <c r="E21" s="171"/>
      <c r="F21" s="172"/>
      <c r="G21" s="172">
        <f>SUMIF(AG22:AG30,"&lt;&gt;NOR",G22:G30)</f>
        <v>0</v>
      </c>
      <c r="H21" s="172"/>
      <c r="I21" s="172">
        <f>SUM(I22:I30)</f>
        <v>11697.84</v>
      </c>
      <c r="J21" s="172"/>
      <c r="K21" s="172">
        <f>SUM(K22:K30)</f>
        <v>20902.150000000001</v>
      </c>
      <c r="L21" s="172"/>
      <c r="M21" s="172">
        <f>SUM(M22:M30)</f>
        <v>0</v>
      </c>
      <c r="N21" s="172"/>
      <c r="O21" s="172">
        <f>SUM(O22:O30)</f>
        <v>0.06</v>
      </c>
      <c r="P21" s="172"/>
      <c r="Q21" s="172">
        <f>SUM(Q22:Q30)</f>
        <v>0</v>
      </c>
      <c r="R21" s="172"/>
      <c r="S21" s="172"/>
      <c r="T21" s="173"/>
      <c r="U21" s="174"/>
      <c r="V21" s="174">
        <f>SUM(V22:V30)</f>
        <v>43.78</v>
      </c>
      <c r="W21" s="174"/>
      <c r="X21" s="174"/>
      <c r="AG21" t="s">
        <v>166</v>
      </c>
    </row>
    <row r="22" spans="1:60" ht="22.5" outlineLevel="1" x14ac:dyDescent="0.2">
      <c r="A22" s="185">
        <v>8</v>
      </c>
      <c r="B22" s="186" t="s">
        <v>492</v>
      </c>
      <c r="C22" s="187" t="s">
        <v>493</v>
      </c>
      <c r="D22" s="188" t="s">
        <v>280</v>
      </c>
      <c r="E22" s="189">
        <v>25.6</v>
      </c>
      <c r="F22" s="190"/>
      <c r="G22" s="191">
        <f>ROUND(E22*F22,2)</f>
        <v>0</v>
      </c>
      <c r="H22" s="190">
        <v>175.84</v>
      </c>
      <c r="I22" s="191">
        <f>ROUND(E22*H22,2)</f>
        <v>4501.5</v>
      </c>
      <c r="J22" s="190">
        <v>161.66</v>
      </c>
      <c r="K22" s="191">
        <f>ROUND(E22*J22,2)</f>
        <v>4138.5</v>
      </c>
      <c r="L22" s="191">
        <v>21</v>
      </c>
      <c r="M22" s="191">
        <f>G22*(1+L22/100)</f>
        <v>0</v>
      </c>
      <c r="N22" s="191">
        <v>7.6000000000000004E-4</v>
      </c>
      <c r="O22" s="191">
        <f>ROUND(E22*N22,2)</f>
        <v>0.02</v>
      </c>
      <c r="P22" s="191">
        <v>0</v>
      </c>
      <c r="Q22" s="191">
        <f>ROUND(E22*P22,2)</f>
        <v>0</v>
      </c>
      <c r="R22" s="191" t="s">
        <v>487</v>
      </c>
      <c r="S22" s="191" t="s">
        <v>170</v>
      </c>
      <c r="T22" s="202" t="s">
        <v>171</v>
      </c>
      <c r="U22" s="183">
        <v>0.29737999999999998</v>
      </c>
      <c r="V22" s="183">
        <f>ROUND(E22*U22,2)</f>
        <v>7.61</v>
      </c>
      <c r="W22" s="183"/>
      <c r="X22" s="183" t="s">
        <v>184</v>
      </c>
      <c r="Y22" s="184"/>
      <c r="Z22" s="184"/>
      <c r="AA22" s="184"/>
      <c r="AB22" s="184"/>
      <c r="AC22" s="184"/>
      <c r="AD22" s="184"/>
      <c r="AE22" s="184"/>
      <c r="AF22" s="184"/>
      <c r="AG22" s="184" t="s">
        <v>185</v>
      </c>
      <c r="AH22" s="184"/>
      <c r="AI22" s="184"/>
      <c r="AJ22" s="184"/>
      <c r="AK22" s="184"/>
      <c r="AL22" s="184"/>
      <c r="AM22" s="184"/>
      <c r="AN22" s="184"/>
      <c r="AO22" s="184"/>
      <c r="AP22" s="184"/>
      <c r="AQ22" s="184"/>
      <c r="AR22" s="184"/>
      <c r="AS22" s="184"/>
      <c r="AT22" s="184"/>
      <c r="AU22" s="184"/>
      <c r="AV22" s="184"/>
      <c r="AW22" s="184"/>
      <c r="AX22" s="184"/>
      <c r="AY22" s="184"/>
      <c r="AZ22" s="184"/>
      <c r="BA22" s="184"/>
      <c r="BB22" s="184"/>
      <c r="BC22" s="184"/>
      <c r="BD22" s="184"/>
      <c r="BE22" s="184"/>
      <c r="BF22" s="184"/>
      <c r="BG22" s="184"/>
      <c r="BH22" s="184"/>
    </row>
    <row r="23" spans="1:60" ht="12.75" customHeight="1" outlineLevel="1" x14ac:dyDescent="0.2">
      <c r="A23" s="192"/>
      <c r="B23" s="193"/>
      <c r="C23" s="230" t="s">
        <v>408</v>
      </c>
      <c r="D23" s="230"/>
      <c r="E23" s="230"/>
      <c r="F23" s="230"/>
      <c r="G23" s="230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4"/>
      <c r="Z23" s="184"/>
      <c r="AA23" s="184"/>
      <c r="AB23" s="184"/>
      <c r="AC23" s="184"/>
      <c r="AD23" s="184"/>
      <c r="AE23" s="184"/>
      <c r="AF23" s="184"/>
      <c r="AG23" s="184" t="s">
        <v>399</v>
      </c>
      <c r="AH23" s="184"/>
      <c r="AI23" s="184"/>
      <c r="AJ23" s="184"/>
      <c r="AK23" s="184"/>
      <c r="AL23" s="184"/>
      <c r="AM23" s="184"/>
      <c r="AN23" s="184"/>
      <c r="AO23" s="184"/>
      <c r="AP23" s="184"/>
      <c r="AQ23" s="184"/>
      <c r="AR23" s="184"/>
      <c r="AS23" s="184"/>
      <c r="AT23" s="184"/>
      <c r="AU23" s="184"/>
      <c r="AV23" s="184"/>
      <c r="AW23" s="184"/>
      <c r="AX23" s="184"/>
      <c r="AY23" s="184"/>
      <c r="AZ23" s="184"/>
      <c r="BA23" s="184"/>
      <c r="BB23" s="184"/>
      <c r="BC23" s="184"/>
      <c r="BD23" s="184"/>
      <c r="BE23" s="184"/>
      <c r="BF23" s="184"/>
      <c r="BG23" s="184"/>
      <c r="BH23" s="184"/>
    </row>
    <row r="24" spans="1:60" ht="22.5" outlineLevel="1" x14ac:dyDescent="0.2">
      <c r="A24" s="185">
        <v>9</v>
      </c>
      <c r="B24" s="186" t="s">
        <v>494</v>
      </c>
      <c r="C24" s="187" t="s">
        <v>495</v>
      </c>
      <c r="D24" s="188" t="s">
        <v>280</v>
      </c>
      <c r="E24" s="189">
        <v>6.4</v>
      </c>
      <c r="F24" s="190"/>
      <c r="G24" s="191">
        <f>ROUND(E24*F24,2)</f>
        <v>0</v>
      </c>
      <c r="H24" s="190">
        <v>223.26</v>
      </c>
      <c r="I24" s="191">
        <f>ROUND(E24*H24,2)</f>
        <v>1428.86</v>
      </c>
      <c r="J24" s="190">
        <v>167.74</v>
      </c>
      <c r="K24" s="191">
        <f>ROUND(E24*J24,2)</f>
        <v>1073.54</v>
      </c>
      <c r="L24" s="191">
        <v>21</v>
      </c>
      <c r="M24" s="191">
        <f>G24*(1+L24/100)</f>
        <v>0</v>
      </c>
      <c r="N24" s="191">
        <v>8.8000000000000003E-4</v>
      </c>
      <c r="O24" s="191">
        <f>ROUND(E24*N24,2)</f>
        <v>0.01</v>
      </c>
      <c r="P24" s="191">
        <v>0</v>
      </c>
      <c r="Q24" s="191">
        <f>ROUND(E24*P24,2)</f>
        <v>0</v>
      </c>
      <c r="R24" s="191" t="s">
        <v>487</v>
      </c>
      <c r="S24" s="191" t="s">
        <v>170</v>
      </c>
      <c r="T24" s="202" t="s">
        <v>171</v>
      </c>
      <c r="U24" s="183">
        <v>0.30737999999999999</v>
      </c>
      <c r="V24" s="183">
        <f>ROUND(E24*U24,2)</f>
        <v>1.97</v>
      </c>
      <c r="W24" s="183"/>
      <c r="X24" s="183" t="s">
        <v>184</v>
      </c>
      <c r="Y24" s="184"/>
      <c r="Z24" s="184"/>
      <c r="AA24" s="184"/>
      <c r="AB24" s="184"/>
      <c r="AC24" s="184"/>
      <c r="AD24" s="184"/>
      <c r="AE24" s="184"/>
      <c r="AF24" s="184"/>
      <c r="AG24" s="184" t="s">
        <v>185</v>
      </c>
      <c r="AH24" s="184"/>
      <c r="AI24" s="184"/>
      <c r="AJ24" s="184"/>
      <c r="AK24" s="184"/>
      <c r="AL24" s="184"/>
      <c r="AM24" s="184"/>
      <c r="AN24" s="184"/>
      <c r="AO24" s="184"/>
      <c r="AP24" s="184"/>
      <c r="AQ24" s="184"/>
      <c r="AR24" s="184"/>
      <c r="AS24" s="184"/>
      <c r="AT24" s="184"/>
      <c r="AU24" s="184"/>
      <c r="AV24" s="184"/>
      <c r="AW24" s="184"/>
      <c r="AX24" s="184"/>
      <c r="AY24" s="184"/>
      <c r="AZ24" s="184"/>
      <c r="BA24" s="184"/>
      <c r="BB24" s="184"/>
      <c r="BC24" s="184"/>
      <c r="BD24" s="184"/>
      <c r="BE24" s="184"/>
      <c r="BF24" s="184"/>
      <c r="BG24" s="184"/>
      <c r="BH24" s="184"/>
    </row>
    <row r="25" spans="1:60" ht="12.75" customHeight="1" outlineLevel="1" x14ac:dyDescent="0.2">
      <c r="A25" s="192"/>
      <c r="B25" s="193"/>
      <c r="C25" s="230" t="s">
        <v>408</v>
      </c>
      <c r="D25" s="230"/>
      <c r="E25" s="230"/>
      <c r="F25" s="230"/>
      <c r="G25" s="230"/>
      <c r="H25" s="183"/>
      <c r="I25" s="183"/>
      <c r="J25" s="183"/>
      <c r="K25" s="183"/>
      <c r="L25" s="183"/>
      <c r="M25" s="183"/>
      <c r="N25" s="183"/>
      <c r="O25" s="183"/>
      <c r="P25" s="183"/>
      <c r="Q25" s="183"/>
      <c r="R25" s="183"/>
      <c r="S25" s="183"/>
      <c r="T25" s="183"/>
      <c r="U25" s="183"/>
      <c r="V25" s="183"/>
      <c r="W25" s="183"/>
      <c r="X25" s="183"/>
      <c r="Y25" s="184"/>
      <c r="Z25" s="184"/>
      <c r="AA25" s="184"/>
      <c r="AB25" s="184"/>
      <c r="AC25" s="184"/>
      <c r="AD25" s="184"/>
      <c r="AE25" s="184"/>
      <c r="AF25" s="184"/>
      <c r="AG25" s="184" t="s">
        <v>399</v>
      </c>
      <c r="AH25" s="184"/>
      <c r="AI25" s="184"/>
      <c r="AJ25" s="184"/>
      <c r="AK25" s="184"/>
      <c r="AL25" s="184"/>
      <c r="AM25" s="184"/>
      <c r="AN25" s="184"/>
      <c r="AO25" s="184"/>
      <c r="AP25" s="184"/>
      <c r="AQ25" s="184"/>
      <c r="AR25" s="184"/>
      <c r="AS25" s="184"/>
      <c r="AT25" s="184"/>
      <c r="AU25" s="184"/>
      <c r="AV25" s="184"/>
      <c r="AW25" s="184"/>
      <c r="AX25" s="184"/>
      <c r="AY25" s="184"/>
      <c r="AZ25" s="184"/>
      <c r="BA25" s="184"/>
      <c r="BB25" s="184"/>
      <c r="BC25" s="184"/>
      <c r="BD25" s="184"/>
      <c r="BE25" s="184"/>
      <c r="BF25" s="184"/>
      <c r="BG25" s="184"/>
      <c r="BH25" s="184"/>
    </row>
    <row r="26" spans="1:60" ht="22.5" outlineLevel="1" x14ac:dyDescent="0.2">
      <c r="A26" s="185">
        <v>10</v>
      </c>
      <c r="B26" s="186" t="s">
        <v>496</v>
      </c>
      <c r="C26" s="187" t="s">
        <v>497</v>
      </c>
      <c r="D26" s="188" t="s">
        <v>280</v>
      </c>
      <c r="E26" s="189">
        <v>27.6</v>
      </c>
      <c r="F26" s="190"/>
      <c r="G26" s="191">
        <f>ROUND(E26*F26,2)</f>
        <v>0</v>
      </c>
      <c r="H26" s="190">
        <v>208.47</v>
      </c>
      <c r="I26" s="191">
        <f>ROUND(E26*H26,2)</f>
        <v>5753.77</v>
      </c>
      <c r="J26" s="190">
        <v>131.01</v>
      </c>
      <c r="K26" s="191">
        <f>ROUND(E26*J26,2)</f>
        <v>3615.88</v>
      </c>
      <c r="L26" s="191">
        <v>15</v>
      </c>
      <c r="M26" s="191">
        <f>G26*(1+L26/100)</f>
        <v>0</v>
      </c>
      <c r="N26" s="191">
        <v>1.01E-3</v>
      </c>
      <c r="O26" s="191">
        <f>ROUND(E26*N26,2)</f>
        <v>0.03</v>
      </c>
      <c r="P26" s="191">
        <v>0</v>
      </c>
      <c r="Q26" s="191">
        <f>ROUND(E26*P26,2)</f>
        <v>0</v>
      </c>
      <c r="R26" s="191" t="s">
        <v>487</v>
      </c>
      <c r="S26" s="191" t="s">
        <v>170</v>
      </c>
      <c r="T26" s="202" t="s">
        <v>171</v>
      </c>
      <c r="U26" s="183">
        <v>0.31738</v>
      </c>
      <c r="V26" s="183">
        <f>ROUND(E26*U26,2)</f>
        <v>8.76</v>
      </c>
      <c r="W26" s="183"/>
      <c r="X26" s="183" t="s">
        <v>184</v>
      </c>
      <c r="Y26" s="184"/>
      <c r="Z26" s="184"/>
      <c r="AA26" s="184"/>
      <c r="AB26" s="184"/>
      <c r="AC26" s="184"/>
      <c r="AD26" s="184"/>
      <c r="AE26" s="184"/>
      <c r="AF26" s="184"/>
      <c r="AG26" s="184" t="s">
        <v>185</v>
      </c>
      <c r="AH26" s="184"/>
      <c r="AI26" s="184"/>
      <c r="AJ26" s="184"/>
      <c r="AK26" s="184"/>
      <c r="AL26" s="184"/>
      <c r="AM26" s="184"/>
      <c r="AN26" s="184"/>
      <c r="AO26" s="184"/>
      <c r="AP26" s="184"/>
      <c r="AQ26" s="184"/>
      <c r="AR26" s="184"/>
      <c r="AS26" s="184"/>
      <c r="AT26" s="184"/>
      <c r="AU26" s="184"/>
      <c r="AV26" s="184"/>
      <c r="AW26" s="184"/>
      <c r="AX26" s="184"/>
      <c r="AY26" s="184"/>
      <c r="AZ26" s="184"/>
      <c r="BA26" s="184"/>
      <c r="BB26" s="184"/>
      <c r="BC26" s="184"/>
      <c r="BD26" s="184"/>
      <c r="BE26" s="184"/>
      <c r="BF26" s="184"/>
      <c r="BG26" s="184"/>
      <c r="BH26" s="184"/>
    </row>
    <row r="27" spans="1:60" ht="12.75" customHeight="1" outlineLevel="1" x14ac:dyDescent="0.2">
      <c r="A27" s="192"/>
      <c r="B27" s="193"/>
      <c r="C27" s="230" t="s">
        <v>408</v>
      </c>
      <c r="D27" s="230"/>
      <c r="E27" s="230"/>
      <c r="F27" s="230"/>
      <c r="G27" s="230"/>
      <c r="H27" s="183"/>
      <c r="I27" s="183"/>
      <c r="J27" s="183"/>
      <c r="K27" s="183"/>
      <c r="L27" s="183"/>
      <c r="M27" s="183"/>
      <c r="N27" s="183"/>
      <c r="O27" s="183"/>
      <c r="P27" s="183"/>
      <c r="Q27" s="183"/>
      <c r="R27" s="183"/>
      <c r="S27" s="183"/>
      <c r="T27" s="183"/>
      <c r="U27" s="183"/>
      <c r="V27" s="183"/>
      <c r="W27" s="183"/>
      <c r="X27" s="183"/>
      <c r="Y27" s="184"/>
      <c r="Z27" s="184"/>
      <c r="AA27" s="184"/>
      <c r="AB27" s="184"/>
      <c r="AC27" s="184"/>
      <c r="AD27" s="184"/>
      <c r="AE27" s="184"/>
      <c r="AF27" s="184"/>
      <c r="AG27" s="184" t="s">
        <v>399</v>
      </c>
      <c r="AH27" s="184"/>
      <c r="AI27" s="184"/>
      <c r="AJ27" s="184"/>
      <c r="AK27" s="184"/>
      <c r="AL27" s="184"/>
      <c r="AM27" s="184"/>
      <c r="AN27" s="184"/>
      <c r="AO27" s="184"/>
      <c r="AP27" s="184"/>
      <c r="AQ27" s="184"/>
      <c r="AR27" s="184"/>
      <c r="AS27" s="184"/>
      <c r="AT27" s="184"/>
      <c r="AU27" s="184"/>
      <c r="AV27" s="184"/>
      <c r="AW27" s="184"/>
      <c r="AX27" s="184"/>
      <c r="AY27" s="184"/>
      <c r="AZ27" s="184"/>
      <c r="BA27" s="184"/>
      <c r="BB27" s="184"/>
      <c r="BC27" s="184"/>
      <c r="BD27" s="184"/>
      <c r="BE27" s="184"/>
      <c r="BF27" s="184"/>
      <c r="BG27" s="184"/>
      <c r="BH27" s="184"/>
    </row>
    <row r="28" spans="1:60" ht="22.5" outlineLevel="1" x14ac:dyDescent="0.2">
      <c r="A28" s="175">
        <v>11</v>
      </c>
      <c r="B28" s="176" t="s">
        <v>498</v>
      </c>
      <c r="C28" s="177" t="s">
        <v>499</v>
      </c>
      <c r="D28" s="178" t="s">
        <v>280</v>
      </c>
      <c r="E28" s="179">
        <v>59.6</v>
      </c>
      <c r="F28" s="180"/>
      <c r="G28" s="181">
        <f>ROUND(E28*F28,2)</f>
        <v>0</v>
      </c>
      <c r="H28" s="180">
        <v>0.23</v>
      </c>
      <c r="I28" s="181">
        <f>ROUND(E28*H28,2)</f>
        <v>13.71</v>
      </c>
      <c r="J28" s="180">
        <v>10.27</v>
      </c>
      <c r="K28" s="181">
        <f>ROUND(E28*J28,2)</f>
        <v>612.09</v>
      </c>
      <c r="L28" s="181">
        <v>21</v>
      </c>
      <c r="M28" s="181">
        <f>G28*(1+L28/100)</f>
        <v>0</v>
      </c>
      <c r="N28" s="181">
        <v>0</v>
      </c>
      <c r="O28" s="181">
        <f>ROUND(E28*N28,2)</f>
        <v>0</v>
      </c>
      <c r="P28" s="181">
        <v>0</v>
      </c>
      <c r="Q28" s="181">
        <f>ROUND(E28*P28,2)</f>
        <v>0</v>
      </c>
      <c r="R28" s="181" t="s">
        <v>487</v>
      </c>
      <c r="S28" s="181" t="s">
        <v>170</v>
      </c>
      <c r="T28" s="182" t="s">
        <v>171</v>
      </c>
      <c r="U28" s="183">
        <v>2.1000000000000001E-2</v>
      </c>
      <c r="V28" s="183">
        <f>ROUND(E28*U28,2)</f>
        <v>1.25</v>
      </c>
      <c r="W28" s="183"/>
      <c r="X28" s="183" t="s">
        <v>184</v>
      </c>
      <c r="Y28" s="184"/>
      <c r="Z28" s="184"/>
      <c r="AA28" s="184"/>
      <c r="AB28" s="184"/>
      <c r="AC28" s="184"/>
      <c r="AD28" s="184"/>
      <c r="AE28" s="184"/>
      <c r="AF28" s="184"/>
      <c r="AG28" s="184" t="s">
        <v>185</v>
      </c>
      <c r="AH28" s="184"/>
      <c r="AI28" s="184"/>
      <c r="AJ28" s="184"/>
      <c r="AK28" s="184"/>
      <c r="AL28" s="184"/>
      <c r="AM28" s="184"/>
      <c r="AN28" s="184"/>
      <c r="AO28" s="184"/>
      <c r="AP28" s="184"/>
      <c r="AQ28" s="184"/>
      <c r="AR28" s="184"/>
      <c r="AS28" s="184"/>
      <c r="AT28" s="184"/>
      <c r="AU28" s="184"/>
      <c r="AV28" s="184"/>
      <c r="AW28" s="184"/>
      <c r="AX28" s="184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</row>
    <row r="29" spans="1:60" outlineLevel="1" x14ac:dyDescent="0.2">
      <c r="A29" s="175">
        <v>12</v>
      </c>
      <c r="B29" s="176" t="s">
        <v>500</v>
      </c>
      <c r="C29" s="177" t="s">
        <v>501</v>
      </c>
      <c r="D29" s="178" t="s">
        <v>502</v>
      </c>
      <c r="E29" s="179">
        <v>24</v>
      </c>
      <c r="F29" s="180"/>
      <c r="G29" s="181">
        <f>ROUND(E29*F29,2)</f>
        <v>0</v>
      </c>
      <c r="H29" s="180">
        <v>0</v>
      </c>
      <c r="I29" s="181">
        <f>ROUND(E29*H29,2)</f>
        <v>0</v>
      </c>
      <c r="J29" s="180">
        <v>474.5</v>
      </c>
      <c r="K29" s="181">
        <f>ROUND(E29*J29,2)</f>
        <v>11388</v>
      </c>
      <c r="L29" s="181">
        <v>21</v>
      </c>
      <c r="M29" s="181">
        <f>G29*(1+L29/100)</f>
        <v>0</v>
      </c>
      <c r="N29" s="181">
        <v>0</v>
      </c>
      <c r="O29" s="181">
        <f>ROUND(E29*N29,2)</f>
        <v>0</v>
      </c>
      <c r="P29" s="181">
        <v>0</v>
      </c>
      <c r="Q29" s="181">
        <f>ROUND(E29*P29,2)</f>
        <v>0</v>
      </c>
      <c r="R29" s="181" t="s">
        <v>503</v>
      </c>
      <c r="S29" s="181" t="s">
        <v>170</v>
      </c>
      <c r="T29" s="182" t="s">
        <v>171</v>
      </c>
      <c r="U29" s="183">
        <v>1</v>
      </c>
      <c r="V29" s="183">
        <f>ROUND(E29*U29,2)</f>
        <v>24</v>
      </c>
      <c r="W29" s="183"/>
      <c r="X29" s="183" t="s">
        <v>504</v>
      </c>
      <c r="Y29" s="184"/>
      <c r="Z29" s="184"/>
      <c r="AA29" s="184"/>
      <c r="AB29" s="184"/>
      <c r="AC29" s="184"/>
      <c r="AD29" s="184"/>
      <c r="AE29" s="184"/>
      <c r="AF29" s="184"/>
      <c r="AG29" s="184" t="s">
        <v>505</v>
      </c>
      <c r="AH29" s="184"/>
      <c r="AI29" s="184"/>
      <c r="AJ29" s="184"/>
      <c r="AK29" s="184"/>
      <c r="AL29" s="184"/>
      <c r="AM29" s="184"/>
      <c r="AN29" s="184"/>
      <c r="AO29" s="184"/>
      <c r="AP29" s="184"/>
      <c r="AQ29" s="184"/>
      <c r="AR29" s="184"/>
      <c r="AS29" s="184"/>
      <c r="AT29" s="184"/>
      <c r="AU29" s="184"/>
      <c r="AV29" s="184"/>
      <c r="AW29" s="184"/>
      <c r="AX29" s="184"/>
      <c r="AY29" s="184"/>
      <c r="AZ29" s="184"/>
      <c r="BA29" s="184"/>
      <c r="BB29" s="184"/>
      <c r="BC29" s="184"/>
      <c r="BD29" s="184"/>
      <c r="BE29" s="184"/>
      <c r="BF29" s="184"/>
      <c r="BG29" s="184"/>
      <c r="BH29" s="184"/>
    </row>
    <row r="30" spans="1:60" outlineLevel="1" x14ac:dyDescent="0.2">
      <c r="A30" s="175">
        <v>13</v>
      </c>
      <c r="B30" s="176" t="s">
        <v>506</v>
      </c>
      <c r="C30" s="177" t="s">
        <v>507</v>
      </c>
      <c r="D30" s="178" t="s">
        <v>257</v>
      </c>
      <c r="E30" s="179">
        <v>5.296E-2</v>
      </c>
      <c r="F30" s="180"/>
      <c r="G30" s="181">
        <f>ROUND(E30*F30,2)</f>
        <v>0</v>
      </c>
      <c r="H30" s="180">
        <v>0</v>
      </c>
      <c r="I30" s="181">
        <f>ROUND(E30*H30,2)</f>
        <v>0</v>
      </c>
      <c r="J30" s="180">
        <v>1400</v>
      </c>
      <c r="K30" s="181">
        <f>ROUND(E30*J30,2)</f>
        <v>74.14</v>
      </c>
      <c r="L30" s="181">
        <v>21</v>
      </c>
      <c r="M30" s="181">
        <f>G30*(1+L30/100)</f>
        <v>0</v>
      </c>
      <c r="N30" s="181">
        <v>0</v>
      </c>
      <c r="O30" s="181">
        <f>ROUND(E30*N30,2)</f>
        <v>0</v>
      </c>
      <c r="P30" s="181">
        <v>0</v>
      </c>
      <c r="Q30" s="181">
        <f>ROUND(E30*P30,2)</f>
        <v>0</v>
      </c>
      <c r="R30" s="181" t="s">
        <v>487</v>
      </c>
      <c r="S30" s="181" t="s">
        <v>170</v>
      </c>
      <c r="T30" s="182" t="s">
        <v>170</v>
      </c>
      <c r="U30" s="183">
        <v>3.5630000000000002</v>
      </c>
      <c r="V30" s="183">
        <f>ROUND(E30*U30,2)</f>
        <v>0.19</v>
      </c>
      <c r="W30" s="183"/>
      <c r="X30" s="183" t="s">
        <v>258</v>
      </c>
      <c r="Y30" s="184"/>
      <c r="Z30" s="184"/>
      <c r="AA30" s="184"/>
      <c r="AB30" s="184"/>
      <c r="AC30" s="184"/>
      <c r="AD30" s="184"/>
      <c r="AE30" s="184"/>
      <c r="AF30" s="184"/>
      <c r="AG30" s="184" t="s">
        <v>259</v>
      </c>
      <c r="AH30" s="184"/>
      <c r="AI30" s="184"/>
      <c r="AJ30" s="184"/>
      <c r="AK30" s="184"/>
      <c r="AL30" s="184"/>
      <c r="AM30" s="184"/>
      <c r="AN30" s="184"/>
      <c r="AO30" s="184"/>
      <c r="AP30" s="184"/>
      <c r="AQ30" s="184"/>
      <c r="AR30" s="184"/>
      <c r="AS30" s="184"/>
      <c r="AT30" s="184"/>
      <c r="AU30" s="184"/>
      <c r="AV30" s="184"/>
      <c r="AW30" s="184"/>
      <c r="AX30" s="184"/>
      <c r="AY30" s="184"/>
      <c r="AZ30" s="184"/>
      <c r="BA30" s="184"/>
      <c r="BB30" s="184"/>
      <c r="BC30" s="184"/>
      <c r="BD30" s="184"/>
      <c r="BE30" s="184"/>
      <c r="BF30" s="184"/>
      <c r="BG30" s="184"/>
      <c r="BH30" s="184"/>
    </row>
    <row r="31" spans="1:60" x14ac:dyDescent="0.2">
      <c r="A31" s="167" t="s">
        <v>165</v>
      </c>
      <c r="B31" s="168" t="s">
        <v>102</v>
      </c>
      <c r="C31" s="169" t="s">
        <v>103</v>
      </c>
      <c r="D31" s="170"/>
      <c r="E31" s="171"/>
      <c r="F31" s="172"/>
      <c r="G31" s="172">
        <f>SUMIF(AG32:AG32,"&lt;&gt;NOR",G32:G32)</f>
        <v>0</v>
      </c>
      <c r="H31" s="172"/>
      <c r="I31" s="172">
        <f>SUM(I32:I32)</f>
        <v>14.13</v>
      </c>
      <c r="J31" s="172"/>
      <c r="K31" s="172">
        <f>SUM(K32:K32)</f>
        <v>224.37</v>
      </c>
      <c r="L31" s="172"/>
      <c r="M31" s="172">
        <f>SUM(M32:M32)</f>
        <v>0</v>
      </c>
      <c r="N31" s="172"/>
      <c r="O31" s="172">
        <f>SUM(O32:O32)</f>
        <v>0</v>
      </c>
      <c r="P31" s="172"/>
      <c r="Q31" s="172">
        <f>SUM(Q32:Q32)</f>
        <v>0</v>
      </c>
      <c r="R31" s="172"/>
      <c r="S31" s="172"/>
      <c r="T31" s="173"/>
      <c r="U31" s="174"/>
      <c r="V31" s="174">
        <f>SUM(V32:V32)</f>
        <v>0.46</v>
      </c>
      <c r="W31" s="174"/>
      <c r="X31" s="174"/>
      <c r="AG31" t="s">
        <v>166</v>
      </c>
    </row>
    <row r="32" spans="1:60" outlineLevel="1" x14ac:dyDescent="0.2">
      <c r="A32" s="175">
        <v>14</v>
      </c>
      <c r="B32" s="176" t="s">
        <v>508</v>
      </c>
      <c r="C32" s="177" t="s">
        <v>509</v>
      </c>
      <c r="D32" s="178" t="s">
        <v>221</v>
      </c>
      <c r="E32" s="179">
        <v>9</v>
      </c>
      <c r="F32" s="180"/>
      <c r="G32" s="181">
        <f>ROUND(E32*F32,2)</f>
        <v>0</v>
      </c>
      <c r="H32" s="180">
        <v>1.57</v>
      </c>
      <c r="I32" s="181">
        <f>ROUND(E32*H32,2)</f>
        <v>14.13</v>
      </c>
      <c r="J32" s="180">
        <v>24.93</v>
      </c>
      <c r="K32" s="181">
        <f>ROUND(E32*J32,2)</f>
        <v>224.37</v>
      </c>
      <c r="L32" s="181">
        <v>21</v>
      </c>
      <c r="M32" s="181">
        <f>G32*(1+L32/100)</f>
        <v>0</v>
      </c>
      <c r="N32" s="181">
        <v>0</v>
      </c>
      <c r="O32" s="181">
        <f>ROUND(E32*N32,2)</f>
        <v>0</v>
      </c>
      <c r="P32" s="181">
        <v>0</v>
      </c>
      <c r="Q32" s="181">
        <f>ROUND(E32*P32,2)</f>
        <v>0</v>
      </c>
      <c r="R32" s="181" t="s">
        <v>487</v>
      </c>
      <c r="S32" s="181" t="s">
        <v>170</v>
      </c>
      <c r="T32" s="182" t="s">
        <v>171</v>
      </c>
      <c r="U32" s="183">
        <v>5.0999999999999997E-2</v>
      </c>
      <c r="V32" s="183">
        <f>ROUND(E32*U32,2)</f>
        <v>0.46</v>
      </c>
      <c r="W32" s="183"/>
      <c r="X32" s="183" t="s">
        <v>184</v>
      </c>
      <c r="Y32" s="184"/>
      <c r="Z32" s="184"/>
      <c r="AA32" s="184"/>
      <c r="AB32" s="184"/>
      <c r="AC32" s="184"/>
      <c r="AD32" s="184"/>
      <c r="AE32" s="184"/>
      <c r="AF32" s="184"/>
      <c r="AG32" s="184" t="s">
        <v>185</v>
      </c>
      <c r="AH32" s="184"/>
      <c r="AI32" s="184"/>
      <c r="AJ32" s="184"/>
      <c r="AK32" s="184"/>
      <c r="AL32" s="184"/>
      <c r="AM32" s="184"/>
      <c r="AN32" s="184"/>
      <c r="AO32" s="184"/>
      <c r="AP32" s="184"/>
      <c r="AQ32" s="184"/>
      <c r="AR32" s="184"/>
      <c r="AS32" s="184"/>
      <c r="AT32" s="184"/>
      <c r="AU32" s="184"/>
      <c r="AV32" s="184"/>
      <c r="AW32" s="184"/>
      <c r="AX32" s="184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</row>
    <row r="33" spans="1:60" x14ac:dyDescent="0.2">
      <c r="A33" s="167" t="s">
        <v>165</v>
      </c>
      <c r="B33" s="168" t="s">
        <v>104</v>
      </c>
      <c r="C33" s="169" t="s">
        <v>105</v>
      </c>
      <c r="D33" s="170"/>
      <c r="E33" s="171"/>
      <c r="F33" s="172"/>
      <c r="G33" s="172">
        <f>SUMIF(AG34:AG42,"&lt;&gt;NOR",G34:G42)</f>
        <v>0</v>
      </c>
      <c r="H33" s="172"/>
      <c r="I33" s="172">
        <f>SUM(I34:I42)</f>
        <v>36669.01</v>
      </c>
      <c r="J33" s="172"/>
      <c r="K33" s="172">
        <f>SUM(K34:K42)</f>
        <v>906.5</v>
      </c>
      <c r="L33" s="172"/>
      <c r="M33" s="172">
        <f>SUM(M34:M42)</f>
        <v>0</v>
      </c>
      <c r="N33" s="172"/>
      <c r="O33" s="172">
        <f>SUM(O34:O42)</f>
        <v>0.23</v>
      </c>
      <c r="P33" s="172"/>
      <c r="Q33" s="172">
        <f>SUM(Q34:Q42)</f>
        <v>0.22</v>
      </c>
      <c r="R33" s="172"/>
      <c r="S33" s="172"/>
      <c r="T33" s="173"/>
      <c r="U33" s="174"/>
      <c r="V33" s="174">
        <f>SUM(V34:V42)</f>
        <v>2.91</v>
      </c>
      <c r="W33" s="174"/>
      <c r="X33" s="174"/>
      <c r="AG33" t="s">
        <v>166</v>
      </c>
    </row>
    <row r="34" spans="1:60" outlineLevel="1" x14ac:dyDescent="0.2">
      <c r="A34" s="175">
        <v>15</v>
      </c>
      <c r="B34" s="176" t="s">
        <v>510</v>
      </c>
      <c r="C34" s="177" t="s">
        <v>511</v>
      </c>
      <c r="D34" s="178" t="s">
        <v>221</v>
      </c>
      <c r="E34" s="179">
        <v>9</v>
      </c>
      <c r="F34" s="180"/>
      <c r="G34" s="181">
        <f t="shared" ref="G34:G42" si="0">ROUND(E34*F34,2)</f>
        <v>0</v>
      </c>
      <c r="H34" s="180">
        <v>10.18</v>
      </c>
      <c r="I34" s="181">
        <f t="shared" ref="I34:I42" si="1">ROUND(E34*H34,2)</f>
        <v>91.62</v>
      </c>
      <c r="J34" s="180">
        <v>73.709999999999994</v>
      </c>
      <c r="K34" s="181">
        <f t="shared" ref="K34:K42" si="2">ROUND(E34*J34,2)</f>
        <v>663.39</v>
      </c>
      <c r="L34" s="181">
        <v>15</v>
      </c>
      <c r="M34" s="181">
        <f t="shared" ref="M34:M42" si="3">G34*(1+L34/100)</f>
        <v>0</v>
      </c>
      <c r="N34" s="181">
        <v>8.0000000000000007E-5</v>
      </c>
      <c r="O34" s="181">
        <f t="shared" ref="O34:O42" si="4">ROUND(E34*N34,2)</f>
        <v>0</v>
      </c>
      <c r="P34" s="181">
        <v>2.4930000000000001E-2</v>
      </c>
      <c r="Q34" s="181">
        <f t="shared" ref="Q34:Q42" si="5">ROUND(E34*P34,2)</f>
        <v>0.22</v>
      </c>
      <c r="R34" s="181" t="s">
        <v>487</v>
      </c>
      <c r="S34" s="181" t="s">
        <v>170</v>
      </c>
      <c r="T34" s="182" t="s">
        <v>171</v>
      </c>
      <c r="U34" s="183">
        <v>0.26800000000000002</v>
      </c>
      <c r="V34" s="183">
        <f t="shared" ref="V34:V42" si="6">ROUND(E34*U34,2)</f>
        <v>2.41</v>
      </c>
      <c r="W34" s="183"/>
      <c r="X34" s="183" t="s">
        <v>184</v>
      </c>
      <c r="Y34" s="184"/>
      <c r="Z34" s="184"/>
      <c r="AA34" s="184"/>
      <c r="AB34" s="184"/>
      <c r="AC34" s="184"/>
      <c r="AD34" s="184"/>
      <c r="AE34" s="184"/>
      <c r="AF34" s="184"/>
      <c r="AG34" s="184" t="s">
        <v>185</v>
      </c>
      <c r="AH34" s="184"/>
      <c r="AI34" s="184"/>
      <c r="AJ34" s="184"/>
      <c r="AK34" s="184"/>
      <c r="AL34" s="184"/>
      <c r="AM34" s="184"/>
      <c r="AN34" s="184"/>
      <c r="AO34" s="184"/>
      <c r="AP34" s="184"/>
      <c r="AQ34" s="184"/>
      <c r="AR34" s="184"/>
      <c r="AS34" s="184"/>
      <c r="AT34" s="184"/>
      <c r="AU34" s="184"/>
      <c r="AV34" s="184"/>
      <c r="AW34" s="184"/>
      <c r="AX34" s="184"/>
      <c r="AY34" s="184"/>
      <c r="AZ34" s="184"/>
      <c r="BA34" s="184"/>
      <c r="BB34" s="184"/>
      <c r="BC34" s="184"/>
      <c r="BD34" s="184"/>
      <c r="BE34" s="184"/>
      <c r="BF34" s="184"/>
      <c r="BG34" s="184"/>
      <c r="BH34" s="184"/>
    </row>
    <row r="35" spans="1:60" ht="22.5" outlineLevel="1" x14ac:dyDescent="0.2">
      <c r="A35" s="175">
        <v>16</v>
      </c>
      <c r="B35" s="176" t="s">
        <v>512</v>
      </c>
      <c r="C35" s="177" t="s">
        <v>513</v>
      </c>
      <c r="D35" s="178" t="s">
        <v>486</v>
      </c>
      <c r="E35" s="179">
        <v>1</v>
      </c>
      <c r="F35" s="180"/>
      <c r="G35" s="181">
        <f t="shared" si="0"/>
        <v>0</v>
      </c>
      <c r="H35" s="180">
        <v>33.39</v>
      </c>
      <c r="I35" s="181">
        <f t="shared" si="1"/>
        <v>33.39</v>
      </c>
      <c r="J35" s="180">
        <v>243.11</v>
      </c>
      <c r="K35" s="181">
        <f t="shared" si="2"/>
        <v>243.11</v>
      </c>
      <c r="L35" s="181">
        <v>21</v>
      </c>
      <c r="M35" s="181">
        <f t="shared" si="3"/>
        <v>0</v>
      </c>
      <c r="N35" s="181">
        <v>1.3999999999999999E-4</v>
      </c>
      <c r="O35" s="181">
        <f t="shared" si="4"/>
        <v>0</v>
      </c>
      <c r="P35" s="181">
        <v>0</v>
      </c>
      <c r="Q35" s="181">
        <f t="shared" si="5"/>
        <v>0</v>
      </c>
      <c r="R35" s="181" t="s">
        <v>487</v>
      </c>
      <c r="S35" s="181" t="s">
        <v>170</v>
      </c>
      <c r="T35" s="182" t="s">
        <v>171</v>
      </c>
      <c r="U35" s="183">
        <v>0.495</v>
      </c>
      <c r="V35" s="183">
        <f t="shared" si="6"/>
        <v>0.5</v>
      </c>
      <c r="W35" s="183"/>
      <c r="X35" s="183" t="s">
        <v>184</v>
      </c>
      <c r="Y35" s="184"/>
      <c r="Z35" s="184"/>
      <c r="AA35" s="184"/>
      <c r="AB35" s="184"/>
      <c r="AC35" s="184"/>
      <c r="AD35" s="184"/>
      <c r="AE35" s="184"/>
      <c r="AF35" s="184"/>
      <c r="AG35" s="184" t="s">
        <v>185</v>
      </c>
      <c r="AH35" s="184"/>
      <c r="AI35" s="184"/>
      <c r="AJ35" s="184"/>
      <c r="AK35" s="184"/>
      <c r="AL35" s="184"/>
      <c r="AM35" s="184"/>
      <c r="AN35" s="184"/>
      <c r="AO35" s="184"/>
      <c r="AP35" s="184"/>
      <c r="AQ35" s="184"/>
      <c r="AR35" s="184"/>
      <c r="AS35" s="184"/>
      <c r="AT35" s="184"/>
      <c r="AU35" s="184"/>
      <c r="AV35" s="184"/>
      <c r="AW35" s="184"/>
      <c r="AX35" s="184"/>
      <c r="AY35" s="184"/>
      <c r="AZ35" s="184"/>
      <c r="BA35" s="184"/>
      <c r="BB35" s="184"/>
      <c r="BC35" s="184"/>
      <c r="BD35" s="184"/>
      <c r="BE35" s="184"/>
      <c r="BF35" s="184"/>
      <c r="BG35" s="184"/>
      <c r="BH35" s="184"/>
    </row>
    <row r="36" spans="1:60" ht="33.75" outlineLevel="1" x14ac:dyDescent="0.2">
      <c r="A36" s="175">
        <v>17</v>
      </c>
      <c r="B36" s="176" t="s">
        <v>514</v>
      </c>
      <c r="C36" s="177" t="s">
        <v>515</v>
      </c>
      <c r="D36" s="178" t="s">
        <v>221</v>
      </c>
      <c r="E36" s="179">
        <v>1</v>
      </c>
      <c r="F36" s="180"/>
      <c r="G36" s="181">
        <f t="shared" si="0"/>
        <v>0</v>
      </c>
      <c r="H36" s="180">
        <v>1917</v>
      </c>
      <c r="I36" s="181">
        <f t="shared" si="1"/>
        <v>1917</v>
      </c>
      <c r="J36" s="180">
        <v>0</v>
      </c>
      <c r="K36" s="181">
        <f t="shared" si="2"/>
        <v>0</v>
      </c>
      <c r="L36" s="181">
        <v>21</v>
      </c>
      <c r="M36" s="181">
        <f t="shared" si="3"/>
        <v>0</v>
      </c>
      <c r="N36" s="181">
        <v>9.5999999999999992E-3</v>
      </c>
      <c r="O36" s="181">
        <f t="shared" si="4"/>
        <v>0.01</v>
      </c>
      <c r="P36" s="181">
        <v>0</v>
      </c>
      <c r="Q36" s="181">
        <f t="shared" si="5"/>
        <v>0</v>
      </c>
      <c r="R36" s="181" t="s">
        <v>281</v>
      </c>
      <c r="S36" s="181" t="s">
        <v>170</v>
      </c>
      <c r="T36" s="182" t="s">
        <v>171</v>
      </c>
      <c r="U36" s="183">
        <v>0</v>
      </c>
      <c r="V36" s="183">
        <f t="shared" si="6"/>
        <v>0</v>
      </c>
      <c r="W36" s="183"/>
      <c r="X36" s="183" t="s">
        <v>215</v>
      </c>
      <c r="Y36" s="184"/>
      <c r="Z36" s="184"/>
      <c r="AA36" s="184"/>
      <c r="AB36" s="184"/>
      <c r="AC36" s="184"/>
      <c r="AD36" s="184"/>
      <c r="AE36" s="184"/>
      <c r="AF36" s="184"/>
      <c r="AG36" s="184" t="s">
        <v>216</v>
      </c>
      <c r="AH36" s="184"/>
      <c r="AI36" s="184"/>
      <c r="AJ36" s="184"/>
      <c r="AK36" s="184"/>
      <c r="AL36" s="184"/>
      <c r="AM36" s="184"/>
      <c r="AN36" s="184"/>
      <c r="AO36" s="184"/>
      <c r="AP36" s="184"/>
      <c r="AQ36" s="184"/>
      <c r="AR36" s="184"/>
      <c r="AS36" s="184"/>
      <c r="AT36" s="184"/>
      <c r="AU36" s="184"/>
      <c r="AV36" s="184"/>
      <c r="AW36" s="184"/>
      <c r="AX36" s="184"/>
      <c r="AY36" s="184"/>
      <c r="AZ36" s="184"/>
      <c r="BA36" s="184"/>
      <c r="BB36" s="184"/>
      <c r="BC36" s="184"/>
      <c r="BD36" s="184"/>
      <c r="BE36" s="184"/>
      <c r="BF36" s="184"/>
      <c r="BG36" s="184"/>
      <c r="BH36" s="184"/>
    </row>
    <row r="37" spans="1:60" ht="33.75" outlineLevel="1" x14ac:dyDescent="0.2">
      <c r="A37" s="175">
        <v>18</v>
      </c>
      <c r="B37" s="176" t="s">
        <v>516</v>
      </c>
      <c r="C37" s="177" t="s">
        <v>517</v>
      </c>
      <c r="D37" s="178" t="s">
        <v>221</v>
      </c>
      <c r="E37" s="179">
        <v>1</v>
      </c>
      <c r="F37" s="180"/>
      <c r="G37" s="181">
        <f t="shared" si="0"/>
        <v>0</v>
      </c>
      <c r="H37" s="180">
        <v>5855</v>
      </c>
      <c r="I37" s="181">
        <f t="shared" si="1"/>
        <v>5855</v>
      </c>
      <c r="J37" s="180">
        <v>0</v>
      </c>
      <c r="K37" s="181">
        <f t="shared" si="2"/>
        <v>0</v>
      </c>
      <c r="L37" s="181">
        <v>15</v>
      </c>
      <c r="M37" s="181">
        <f t="shared" si="3"/>
        <v>0</v>
      </c>
      <c r="N37" s="181">
        <v>3.6299999999999999E-2</v>
      </c>
      <c r="O37" s="181">
        <f t="shared" si="4"/>
        <v>0.04</v>
      </c>
      <c r="P37" s="181">
        <v>0</v>
      </c>
      <c r="Q37" s="181">
        <f t="shared" si="5"/>
        <v>0</v>
      </c>
      <c r="R37" s="181" t="s">
        <v>281</v>
      </c>
      <c r="S37" s="181" t="s">
        <v>170</v>
      </c>
      <c r="T37" s="182" t="s">
        <v>170</v>
      </c>
      <c r="U37" s="183">
        <v>0</v>
      </c>
      <c r="V37" s="183">
        <f t="shared" si="6"/>
        <v>0</v>
      </c>
      <c r="W37" s="183"/>
      <c r="X37" s="183" t="s">
        <v>215</v>
      </c>
      <c r="Y37" s="184"/>
      <c r="Z37" s="184"/>
      <c r="AA37" s="184"/>
      <c r="AB37" s="184"/>
      <c r="AC37" s="184"/>
      <c r="AD37" s="184"/>
      <c r="AE37" s="184"/>
      <c r="AF37" s="184"/>
      <c r="AG37" s="184" t="s">
        <v>216</v>
      </c>
      <c r="AH37" s="184"/>
      <c r="AI37" s="184"/>
      <c r="AJ37" s="184"/>
      <c r="AK37" s="184"/>
      <c r="AL37" s="184"/>
      <c r="AM37" s="184"/>
      <c r="AN37" s="184"/>
      <c r="AO37" s="184"/>
      <c r="AP37" s="184"/>
      <c r="AQ37" s="184"/>
      <c r="AR37" s="184"/>
      <c r="AS37" s="184"/>
      <c r="AT37" s="184"/>
      <c r="AU37" s="184"/>
      <c r="AV37" s="184"/>
      <c r="AW37" s="184"/>
      <c r="AX37" s="184"/>
      <c r="AY37" s="184"/>
      <c r="AZ37" s="184"/>
      <c r="BA37" s="184"/>
      <c r="BB37" s="184"/>
      <c r="BC37" s="184"/>
      <c r="BD37" s="184"/>
      <c r="BE37" s="184"/>
      <c r="BF37" s="184"/>
      <c r="BG37" s="184"/>
      <c r="BH37" s="184"/>
    </row>
    <row r="38" spans="1:60" ht="33.75" outlineLevel="1" x14ac:dyDescent="0.2">
      <c r="A38" s="175">
        <v>19</v>
      </c>
      <c r="B38" s="176" t="s">
        <v>518</v>
      </c>
      <c r="C38" s="177" t="s">
        <v>519</v>
      </c>
      <c r="D38" s="178" t="s">
        <v>221</v>
      </c>
      <c r="E38" s="179">
        <v>1</v>
      </c>
      <c r="F38" s="180"/>
      <c r="G38" s="181">
        <f t="shared" si="0"/>
        <v>0</v>
      </c>
      <c r="H38" s="180">
        <v>2925</v>
      </c>
      <c r="I38" s="181">
        <f t="shared" si="1"/>
        <v>2925</v>
      </c>
      <c r="J38" s="180">
        <v>0</v>
      </c>
      <c r="K38" s="181">
        <f t="shared" si="2"/>
        <v>0</v>
      </c>
      <c r="L38" s="181">
        <v>15</v>
      </c>
      <c r="M38" s="181">
        <f t="shared" si="3"/>
        <v>0</v>
      </c>
      <c r="N38" s="181">
        <v>2.0820000000000002E-2</v>
      </c>
      <c r="O38" s="181">
        <f t="shared" si="4"/>
        <v>0.02</v>
      </c>
      <c r="P38" s="181">
        <v>0</v>
      </c>
      <c r="Q38" s="181">
        <f t="shared" si="5"/>
        <v>0</v>
      </c>
      <c r="R38" s="181" t="s">
        <v>281</v>
      </c>
      <c r="S38" s="181" t="s">
        <v>170</v>
      </c>
      <c r="T38" s="182" t="s">
        <v>170</v>
      </c>
      <c r="U38" s="183">
        <v>0</v>
      </c>
      <c r="V38" s="183">
        <f t="shared" si="6"/>
        <v>0</v>
      </c>
      <c r="W38" s="183"/>
      <c r="X38" s="183" t="s">
        <v>215</v>
      </c>
      <c r="Y38" s="184"/>
      <c r="Z38" s="184"/>
      <c r="AA38" s="184"/>
      <c r="AB38" s="184"/>
      <c r="AC38" s="184"/>
      <c r="AD38" s="184"/>
      <c r="AE38" s="184"/>
      <c r="AF38" s="184"/>
      <c r="AG38" s="184" t="s">
        <v>216</v>
      </c>
      <c r="AH38" s="184"/>
      <c r="AI38" s="184"/>
      <c r="AJ38" s="184"/>
      <c r="AK38" s="184"/>
      <c r="AL38" s="184"/>
      <c r="AM38" s="184"/>
      <c r="AN38" s="184"/>
      <c r="AO38" s="184"/>
      <c r="AP38" s="184"/>
      <c r="AQ38" s="184"/>
      <c r="AR38" s="184"/>
      <c r="AS38" s="184"/>
      <c r="AT38" s="184"/>
      <c r="AU38" s="184"/>
      <c r="AV38" s="184"/>
      <c r="AW38" s="184"/>
      <c r="AX38" s="184"/>
      <c r="AY38" s="184"/>
      <c r="AZ38" s="184"/>
      <c r="BA38" s="184"/>
      <c r="BB38" s="184"/>
      <c r="BC38" s="184"/>
      <c r="BD38" s="184"/>
      <c r="BE38" s="184"/>
      <c r="BF38" s="184"/>
      <c r="BG38" s="184"/>
      <c r="BH38" s="184"/>
    </row>
    <row r="39" spans="1:60" ht="33.75" outlineLevel="1" x14ac:dyDescent="0.2">
      <c r="A39" s="175">
        <v>20</v>
      </c>
      <c r="B39" s="176" t="s">
        <v>520</v>
      </c>
      <c r="C39" s="177" t="s">
        <v>521</v>
      </c>
      <c r="D39" s="178" t="s">
        <v>221</v>
      </c>
      <c r="E39" s="179">
        <v>2</v>
      </c>
      <c r="F39" s="180"/>
      <c r="G39" s="181">
        <f t="shared" si="0"/>
        <v>0</v>
      </c>
      <c r="H39" s="180">
        <v>5555</v>
      </c>
      <c r="I39" s="181">
        <f t="shared" si="1"/>
        <v>11110</v>
      </c>
      <c r="J39" s="180">
        <v>0</v>
      </c>
      <c r="K39" s="181">
        <f t="shared" si="2"/>
        <v>0</v>
      </c>
      <c r="L39" s="181">
        <v>15</v>
      </c>
      <c r="M39" s="181">
        <f t="shared" si="3"/>
        <v>0</v>
      </c>
      <c r="N39" s="181">
        <v>3.2669999999999998E-2</v>
      </c>
      <c r="O39" s="181">
        <f t="shared" si="4"/>
        <v>7.0000000000000007E-2</v>
      </c>
      <c r="P39" s="181">
        <v>0</v>
      </c>
      <c r="Q39" s="181">
        <f t="shared" si="5"/>
        <v>0</v>
      </c>
      <c r="R39" s="181" t="s">
        <v>281</v>
      </c>
      <c r="S39" s="181" t="s">
        <v>170</v>
      </c>
      <c r="T39" s="182" t="s">
        <v>170</v>
      </c>
      <c r="U39" s="183">
        <v>0</v>
      </c>
      <c r="V39" s="183">
        <f t="shared" si="6"/>
        <v>0</v>
      </c>
      <c r="W39" s="183"/>
      <c r="X39" s="183" t="s">
        <v>215</v>
      </c>
      <c r="Y39" s="184"/>
      <c r="Z39" s="184"/>
      <c r="AA39" s="184"/>
      <c r="AB39" s="184"/>
      <c r="AC39" s="184"/>
      <c r="AD39" s="184"/>
      <c r="AE39" s="184"/>
      <c r="AF39" s="184"/>
      <c r="AG39" s="184" t="s">
        <v>216</v>
      </c>
      <c r="AH39" s="184"/>
      <c r="AI39" s="184"/>
      <c r="AJ39" s="184"/>
      <c r="AK39" s="184"/>
      <c r="AL39" s="184"/>
      <c r="AM39" s="184"/>
      <c r="AN39" s="184"/>
      <c r="AO39" s="184"/>
      <c r="AP39" s="184"/>
      <c r="AQ39" s="184"/>
      <c r="AR39" s="184"/>
      <c r="AS39" s="184"/>
      <c r="AT39" s="184"/>
      <c r="AU39" s="184"/>
      <c r="AV39" s="184"/>
      <c r="AW39" s="184"/>
      <c r="AX39" s="184"/>
      <c r="AY39" s="184"/>
      <c r="AZ39" s="184"/>
      <c r="BA39" s="184"/>
      <c r="BB39" s="184"/>
      <c r="BC39" s="184"/>
      <c r="BD39" s="184"/>
      <c r="BE39" s="184"/>
      <c r="BF39" s="184"/>
      <c r="BG39" s="184"/>
      <c r="BH39" s="184"/>
    </row>
    <row r="40" spans="1:60" ht="33.75" outlineLevel="1" x14ac:dyDescent="0.2">
      <c r="A40" s="175">
        <v>21</v>
      </c>
      <c r="B40" s="176" t="s">
        <v>522</v>
      </c>
      <c r="C40" s="177" t="s">
        <v>523</v>
      </c>
      <c r="D40" s="178" t="s">
        <v>221</v>
      </c>
      <c r="E40" s="179">
        <v>1</v>
      </c>
      <c r="F40" s="180"/>
      <c r="G40" s="181">
        <f t="shared" si="0"/>
        <v>0</v>
      </c>
      <c r="H40" s="180">
        <v>2520</v>
      </c>
      <c r="I40" s="181">
        <f t="shared" si="1"/>
        <v>2520</v>
      </c>
      <c r="J40" s="180">
        <v>0</v>
      </c>
      <c r="K40" s="181">
        <f t="shared" si="2"/>
        <v>0</v>
      </c>
      <c r="L40" s="181">
        <v>15</v>
      </c>
      <c r="M40" s="181">
        <f t="shared" si="3"/>
        <v>0</v>
      </c>
      <c r="N40" s="181">
        <v>1.7160000000000002E-2</v>
      </c>
      <c r="O40" s="181">
        <f t="shared" si="4"/>
        <v>0.02</v>
      </c>
      <c r="P40" s="181">
        <v>0</v>
      </c>
      <c r="Q40" s="181">
        <f t="shared" si="5"/>
        <v>0</v>
      </c>
      <c r="R40" s="181" t="s">
        <v>281</v>
      </c>
      <c r="S40" s="181" t="s">
        <v>170</v>
      </c>
      <c r="T40" s="182" t="s">
        <v>170</v>
      </c>
      <c r="U40" s="183">
        <v>0</v>
      </c>
      <c r="V40" s="183">
        <f t="shared" si="6"/>
        <v>0</v>
      </c>
      <c r="W40" s="183"/>
      <c r="X40" s="183" t="s">
        <v>215</v>
      </c>
      <c r="Y40" s="184"/>
      <c r="Z40" s="184"/>
      <c r="AA40" s="184"/>
      <c r="AB40" s="184"/>
      <c r="AC40" s="184"/>
      <c r="AD40" s="184"/>
      <c r="AE40" s="184"/>
      <c r="AF40" s="184"/>
      <c r="AG40" s="184" t="s">
        <v>216</v>
      </c>
      <c r="AH40" s="184"/>
      <c r="AI40" s="184"/>
      <c r="AJ40" s="184"/>
      <c r="AK40" s="184"/>
      <c r="AL40" s="184"/>
      <c r="AM40" s="184"/>
      <c r="AN40" s="184"/>
      <c r="AO40" s="184"/>
      <c r="AP40" s="184"/>
      <c r="AQ40" s="184"/>
      <c r="AR40" s="184"/>
      <c r="AS40" s="184"/>
      <c r="AT40" s="184"/>
      <c r="AU40" s="184"/>
      <c r="AV40" s="184"/>
      <c r="AW40" s="184"/>
      <c r="AX40" s="184"/>
      <c r="AY40" s="184"/>
      <c r="AZ40" s="184"/>
      <c r="BA40" s="184"/>
      <c r="BB40" s="184"/>
      <c r="BC40" s="184"/>
      <c r="BD40" s="184"/>
      <c r="BE40" s="184"/>
      <c r="BF40" s="184"/>
      <c r="BG40" s="184"/>
      <c r="BH40" s="184"/>
    </row>
    <row r="41" spans="1:60" ht="33.75" outlineLevel="1" x14ac:dyDescent="0.2">
      <c r="A41" s="175">
        <v>22</v>
      </c>
      <c r="B41" s="176" t="s">
        <v>524</v>
      </c>
      <c r="C41" s="177" t="s">
        <v>525</v>
      </c>
      <c r="D41" s="178" t="s">
        <v>221</v>
      </c>
      <c r="E41" s="179">
        <v>2</v>
      </c>
      <c r="F41" s="180"/>
      <c r="G41" s="181">
        <f t="shared" si="0"/>
        <v>0</v>
      </c>
      <c r="H41" s="180">
        <v>5260</v>
      </c>
      <c r="I41" s="181">
        <f t="shared" si="1"/>
        <v>10520</v>
      </c>
      <c r="J41" s="180">
        <v>0</v>
      </c>
      <c r="K41" s="181">
        <f t="shared" si="2"/>
        <v>0</v>
      </c>
      <c r="L41" s="181">
        <v>15</v>
      </c>
      <c r="M41" s="181">
        <f t="shared" si="3"/>
        <v>0</v>
      </c>
      <c r="N41" s="181">
        <v>2.904E-2</v>
      </c>
      <c r="O41" s="181">
        <f t="shared" si="4"/>
        <v>0.06</v>
      </c>
      <c r="P41" s="181">
        <v>0</v>
      </c>
      <c r="Q41" s="181">
        <f t="shared" si="5"/>
        <v>0</v>
      </c>
      <c r="R41" s="181" t="s">
        <v>281</v>
      </c>
      <c r="S41" s="181" t="s">
        <v>170</v>
      </c>
      <c r="T41" s="182" t="s">
        <v>170</v>
      </c>
      <c r="U41" s="183">
        <v>0</v>
      </c>
      <c r="V41" s="183">
        <f t="shared" si="6"/>
        <v>0</v>
      </c>
      <c r="W41" s="183"/>
      <c r="X41" s="183" t="s">
        <v>215</v>
      </c>
      <c r="Y41" s="184"/>
      <c r="Z41" s="184"/>
      <c r="AA41" s="184"/>
      <c r="AB41" s="184"/>
      <c r="AC41" s="184"/>
      <c r="AD41" s="184"/>
      <c r="AE41" s="184"/>
      <c r="AF41" s="184"/>
      <c r="AG41" s="184" t="s">
        <v>216</v>
      </c>
      <c r="AH41" s="184"/>
      <c r="AI41" s="184"/>
      <c r="AJ41" s="184"/>
      <c r="AK41" s="184"/>
      <c r="AL41" s="184"/>
      <c r="AM41" s="184"/>
      <c r="AN41" s="184"/>
      <c r="AO41" s="184"/>
      <c r="AP41" s="184"/>
      <c r="AQ41" s="184"/>
      <c r="AR41" s="184"/>
      <c r="AS41" s="184"/>
      <c r="AT41" s="184"/>
      <c r="AU41" s="184"/>
      <c r="AV41" s="184"/>
      <c r="AW41" s="184"/>
      <c r="AX41" s="184"/>
      <c r="AY41" s="184"/>
      <c r="AZ41" s="184"/>
      <c r="BA41" s="184"/>
      <c r="BB41" s="184"/>
      <c r="BC41" s="184"/>
      <c r="BD41" s="184"/>
      <c r="BE41" s="184"/>
      <c r="BF41" s="184"/>
      <c r="BG41" s="184"/>
      <c r="BH41" s="184"/>
    </row>
    <row r="42" spans="1:60" ht="33.75" outlineLevel="1" x14ac:dyDescent="0.2">
      <c r="A42" s="175">
        <v>23</v>
      </c>
      <c r="B42" s="176" t="s">
        <v>526</v>
      </c>
      <c r="C42" s="177" t="s">
        <v>527</v>
      </c>
      <c r="D42" s="178" t="s">
        <v>221</v>
      </c>
      <c r="E42" s="179">
        <v>1</v>
      </c>
      <c r="F42" s="180"/>
      <c r="G42" s="181">
        <f t="shared" si="0"/>
        <v>0</v>
      </c>
      <c r="H42" s="180">
        <v>1697</v>
      </c>
      <c r="I42" s="181">
        <f t="shared" si="1"/>
        <v>1697</v>
      </c>
      <c r="J42" s="180">
        <v>0</v>
      </c>
      <c r="K42" s="181">
        <f t="shared" si="2"/>
        <v>0</v>
      </c>
      <c r="L42" s="181">
        <v>15</v>
      </c>
      <c r="M42" s="181">
        <f t="shared" si="3"/>
        <v>0</v>
      </c>
      <c r="N42" s="181">
        <v>9.5999999999999992E-3</v>
      </c>
      <c r="O42" s="181">
        <f t="shared" si="4"/>
        <v>0.01</v>
      </c>
      <c r="P42" s="181">
        <v>0</v>
      </c>
      <c r="Q42" s="181">
        <f t="shared" si="5"/>
        <v>0</v>
      </c>
      <c r="R42" s="181" t="s">
        <v>281</v>
      </c>
      <c r="S42" s="181" t="s">
        <v>170</v>
      </c>
      <c r="T42" s="182" t="s">
        <v>170</v>
      </c>
      <c r="U42" s="183">
        <v>0</v>
      </c>
      <c r="V42" s="183">
        <f t="shared" si="6"/>
        <v>0</v>
      </c>
      <c r="W42" s="183"/>
      <c r="X42" s="183" t="s">
        <v>215</v>
      </c>
      <c r="Y42" s="184"/>
      <c r="Z42" s="184"/>
      <c r="AA42" s="184"/>
      <c r="AB42" s="184"/>
      <c r="AC42" s="184"/>
      <c r="AD42" s="184"/>
      <c r="AE42" s="184"/>
      <c r="AF42" s="184"/>
      <c r="AG42" s="184" t="s">
        <v>216</v>
      </c>
      <c r="AH42" s="184"/>
      <c r="AI42" s="184"/>
      <c r="AJ42" s="184"/>
      <c r="AK42" s="184"/>
      <c r="AL42" s="184"/>
      <c r="AM42" s="184"/>
      <c r="AN42" s="184"/>
      <c r="AO42" s="184"/>
      <c r="AP42" s="184"/>
      <c r="AQ42" s="184"/>
      <c r="AR42" s="184"/>
      <c r="AS42" s="184"/>
      <c r="AT42" s="184"/>
      <c r="AU42" s="184"/>
      <c r="AV42" s="184"/>
      <c r="AW42" s="184"/>
      <c r="AX42" s="184"/>
      <c r="AY42" s="184"/>
      <c r="AZ42" s="184"/>
      <c r="BA42" s="184"/>
      <c r="BB42" s="184"/>
      <c r="BC42" s="184"/>
      <c r="BD42" s="184"/>
      <c r="BE42" s="184"/>
      <c r="BF42" s="184"/>
      <c r="BG42" s="184"/>
      <c r="BH42" s="184"/>
    </row>
    <row r="43" spans="1:60" x14ac:dyDescent="0.2">
      <c r="A43" s="167" t="s">
        <v>165</v>
      </c>
      <c r="B43" s="168" t="s">
        <v>102</v>
      </c>
      <c r="C43" s="169" t="s">
        <v>103</v>
      </c>
      <c r="D43" s="170"/>
      <c r="E43" s="171"/>
      <c r="F43" s="172"/>
      <c r="G43" s="172">
        <f>SUMIF(AG44:AG45,"&lt;&gt;NOR",G44:G45)</f>
        <v>0</v>
      </c>
      <c r="H43" s="172"/>
      <c r="I43" s="172">
        <f>SUM(I44:I45)</f>
        <v>3159</v>
      </c>
      <c r="J43" s="172"/>
      <c r="K43" s="172">
        <f>SUM(K44:K45)</f>
        <v>1.34</v>
      </c>
      <c r="L43" s="172"/>
      <c r="M43" s="172">
        <f>SUM(M44:M45)</f>
        <v>0</v>
      </c>
      <c r="N43" s="172"/>
      <c r="O43" s="172">
        <f>SUM(O44:O45)</f>
        <v>0</v>
      </c>
      <c r="P43" s="172"/>
      <c r="Q43" s="172">
        <f>SUM(Q44:Q45)</f>
        <v>0</v>
      </c>
      <c r="R43" s="172"/>
      <c r="S43" s="172"/>
      <c r="T43" s="173"/>
      <c r="U43" s="174"/>
      <c r="V43" s="174">
        <f>SUM(V44:V45)</f>
        <v>0</v>
      </c>
      <c r="W43" s="174"/>
      <c r="X43" s="174"/>
      <c r="AG43" t="s">
        <v>166</v>
      </c>
    </row>
    <row r="44" spans="1:60" outlineLevel="1" x14ac:dyDescent="0.2">
      <c r="A44" s="175">
        <v>24</v>
      </c>
      <c r="B44" s="176" t="s">
        <v>528</v>
      </c>
      <c r="C44" s="177" t="s">
        <v>529</v>
      </c>
      <c r="D44" s="178" t="s">
        <v>221</v>
      </c>
      <c r="E44" s="179">
        <v>9</v>
      </c>
      <c r="F44" s="180"/>
      <c r="G44" s="181">
        <f>ROUND(E44*F44,2)</f>
        <v>0</v>
      </c>
      <c r="H44" s="180">
        <v>351</v>
      </c>
      <c r="I44" s="181">
        <f>ROUND(E44*H44,2)</f>
        <v>3159</v>
      </c>
      <c r="J44" s="180">
        <v>0</v>
      </c>
      <c r="K44" s="181">
        <f>ROUND(E44*J44,2)</f>
        <v>0</v>
      </c>
      <c r="L44" s="181">
        <v>21</v>
      </c>
      <c r="M44" s="181">
        <f>G44*(1+L44/100)</f>
        <v>0</v>
      </c>
      <c r="N44" s="181">
        <v>1.3999999999999999E-4</v>
      </c>
      <c r="O44" s="181">
        <f>ROUND(E44*N44,2)</f>
        <v>0</v>
      </c>
      <c r="P44" s="181">
        <v>0</v>
      </c>
      <c r="Q44" s="181">
        <f>ROUND(E44*P44,2)</f>
        <v>0</v>
      </c>
      <c r="R44" s="181" t="s">
        <v>281</v>
      </c>
      <c r="S44" s="181" t="s">
        <v>170</v>
      </c>
      <c r="T44" s="182" t="s">
        <v>171</v>
      </c>
      <c r="U44" s="183">
        <v>0</v>
      </c>
      <c r="V44" s="183">
        <f>ROUND(E44*U44,2)</f>
        <v>0</v>
      </c>
      <c r="W44" s="183"/>
      <c r="X44" s="183" t="s">
        <v>215</v>
      </c>
      <c r="Y44" s="184"/>
      <c r="Z44" s="184"/>
      <c r="AA44" s="184"/>
      <c r="AB44" s="184"/>
      <c r="AC44" s="184"/>
      <c r="AD44" s="184"/>
      <c r="AE44" s="184"/>
      <c r="AF44" s="184"/>
      <c r="AG44" s="184" t="s">
        <v>216</v>
      </c>
      <c r="AH44" s="184"/>
      <c r="AI44" s="184"/>
      <c r="AJ44" s="184"/>
      <c r="AK44" s="184"/>
      <c r="AL44" s="184"/>
      <c r="AM44" s="184"/>
      <c r="AN44" s="184"/>
      <c r="AO44" s="184"/>
      <c r="AP44" s="184"/>
      <c r="AQ44" s="184"/>
      <c r="AR44" s="184"/>
      <c r="AS44" s="184"/>
      <c r="AT44" s="184"/>
      <c r="AU44" s="184"/>
      <c r="AV44" s="184"/>
      <c r="AW44" s="184"/>
      <c r="AX44" s="184"/>
      <c r="AY44" s="184"/>
      <c r="AZ44" s="184"/>
      <c r="BA44" s="184"/>
      <c r="BB44" s="184"/>
      <c r="BC44" s="184"/>
      <c r="BD44" s="184"/>
      <c r="BE44" s="184"/>
      <c r="BF44" s="184"/>
      <c r="BG44" s="184"/>
      <c r="BH44" s="184"/>
    </row>
    <row r="45" spans="1:60" outlineLevel="1" x14ac:dyDescent="0.2">
      <c r="A45" s="175">
        <v>25</v>
      </c>
      <c r="B45" s="176" t="s">
        <v>530</v>
      </c>
      <c r="C45" s="177" t="s">
        <v>531</v>
      </c>
      <c r="D45" s="178" t="s">
        <v>257</v>
      </c>
      <c r="E45" s="179">
        <v>1.2600000000000001E-3</v>
      </c>
      <c r="F45" s="180"/>
      <c r="G45" s="181">
        <f>ROUND(E45*F45,2)</f>
        <v>0</v>
      </c>
      <c r="H45" s="180">
        <v>0</v>
      </c>
      <c r="I45" s="181">
        <f>ROUND(E45*H45,2)</f>
        <v>0</v>
      </c>
      <c r="J45" s="180">
        <v>1063</v>
      </c>
      <c r="K45" s="181">
        <f>ROUND(E45*J45,2)</f>
        <v>1.34</v>
      </c>
      <c r="L45" s="181">
        <v>21</v>
      </c>
      <c r="M45" s="181">
        <f>G45*(1+L45/100)</f>
        <v>0</v>
      </c>
      <c r="N45" s="181">
        <v>0</v>
      </c>
      <c r="O45" s="181">
        <f>ROUND(E45*N45,2)</f>
        <v>0</v>
      </c>
      <c r="P45" s="181">
        <v>0</v>
      </c>
      <c r="Q45" s="181">
        <f>ROUND(E45*P45,2)</f>
        <v>0</v>
      </c>
      <c r="R45" s="181" t="s">
        <v>487</v>
      </c>
      <c r="S45" s="181" t="s">
        <v>170</v>
      </c>
      <c r="T45" s="182" t="s">
        <v>170</v>
      </c>
      <c r="U45" s="183">
        <v>2.351</v>
      </c>
      <c r="V45" s="183">
        <f>ROUND(E45*U45,2)</f>
        <v>0</v>
      </c>
      <c r="W45" s="183"/>
      <c r="X45" s="183" t="s">
        <v>258</v>
      </c>
      <c r="Y45" s="184"/>
      <c r="Z45" s="184"/>
      <c r="AA45" s="184"/>
      <c r="AB45" s="184"/>
      <c r="AC45" s="184"/>
      <c r="AD45" s="184"/>
      <c r="AE45" s="184"/>
      <c r="AF45" s="184"/>
      <c r="AG45" s="184" t="s">
        <v>259</v>
      </c>
      <c r="AH45" s="184"/>
      <c r="AI45" s="184"/>
      <c r="AJ45" s="184"/>
      <c r="AK45" s="184"/>
      <c r="AL45" s="184"/>
      <c r="AM45" s="184"/>
      <c r="AN45" s="184"/>
      <c r="AO45" s="184"/>
      <c r="AP45" s="184"/>
      <c r="AQ45" s="184"/>
      <c r="AR45" s="184"/>
      <c r="AS45" s="184"/>
      <c r="AT45" s="184"/>
      <c r="AU45" s="184"/>
      <c r="AV45" s="184"/>
      <c r="AW45" s="184"/>
      <c r="AX45" s="184"/>
      <c r="AY45" s="184"/>
      <c r="AZ45" s="184"/>
      <c r="BA45" s="184"/>
      <c r="BB45" s="184"/>
      <c r="BC45" s="184"/>
      <c r="BD45" s="184"/>
      <c r="BE45" s="184"/>
      <c r="BF45" s="184"/>
      <c r="BG45" s="184"/>
      <c r="BH45" s="184"/>
    </row>
    <row r="46" spans="1:60" x14ac:dyDescent="0.2">
      <c r="A46" s="167" t="s">
        <v>165</v>
      </c>
      <c r="B46" s="168" t="s">
        <v>104</v>
      </c>
      <c r="C46" s="169" t="s">
        <v>105</v>
      </c>
      <c r="D46" s="170"/>
      <c r="E46" s="171"/>
      <c r="F46" s="172"/>
      <c r="G46" s="172">
        <f>SUMIF(AG47:AG47,"&lt;&gt;NOR",G47:G47)</f>
        <v>0</v>
      </c>
      <c r="H46" s="172"/>
      <c r="I46" s="172">
        <f>SUM(I47:I47)</f>
        <v>0</v>
      </c>
      <c r="J46" s="172"/>
      <c r="K46" s="172">
        <f>SUM(K47:K47)</f>
        <v>261.75</v>
      </c>
      <c r="L46" s="172"/>
      <c r="M46" s="172">
        <f>SUM(M47:M47)</f>
        <v>0</v>
      </c>
      <c r="N46" s="172"/>
      <c r="O46" s="172">
        <f>SUM(O47:O47)</f>
        <v>0</v>
      </c>
      <c r="P46" s="172"/>
      <c r="Q46" s="172">
        <f>SUM(Q47:Q47)</f>
        <v>0</v>
      </c>
      <c r="R46" s="172"/>
      <c r="S46" s="172"/>
      <c r="T46" s="173"/>
      <c r="U46" s="174"/>
      <c r="V46" s="174">
        <f>SUM(V47:V47)</f>
        <v>0.59</v>
      </c>
      <c r="W46" s="174"/>
      <c r="X46" s="174"/>
      <c r="AG46" t="s">
        <v>166</v>
      </c>
    </row>
    <row r="47" spans="1:60" outlineLevel="1" x14ac:dyDescent="0.2">
      <c r="A47" s="175">
        <v>26</v>
      </c>
      <c r="B47" s="176" t="s">
        <v>532</v>
      </c>
      <c r="C47" s="177" t="s">
        <v>533</v>
      </c>
      <c r="D47" s="178" t="s">
        <v>257</v>
      </c>
      <c r="E47" s="179">
        <v>0.21776000000000001</v>
      </c>
      <c r="F47" s="180"/>
      <c r="G47" s="181">
        <f>ROUND(E47*F47,2)</f>
        <v>0</v>
      </c>
      <c r="H47" s="180">
        <v>0</v>
      </c>
      <c r="I47" s="181">
        <f>ROUND(E47*H47,2)</f>
        <v>0</v>
      </c>
      <c r="J47" s="180">
        <v>1202</v>
      </c>
      <c r="K47" s="181">
        <f>ROUND(E47*J47,2)</f>
        <v>261.75</v>
      </c>
      <c r="L47" s="181">
        <v>21</v>
      </c>
      <c r="M47" s="181">
        <f>G47*(1+L47/100)</f>
        <v>0</v>
      </c>
      <c r="N47" s="181">
        <v>0</v>
      </c>
      <c r="O47" s="181">
        <f>ROUND(E47*N47,2)</f>
        <v>0</v>
      </c>
      <c r="P47" s="181">
        <v>0</v>
      </c>
      <c r="Q47" s="181">
        <f>ROUND(E47*P47,2)</f>
        <v>0</v>
      </c>
      <c r="R47" s="181" t="s">
        <v>487</v>
      </c>
      <c r="S47" s="181" t="s">
        <v>170</v>
      </c>
      <c r="T47" s="182" t="s">
        <v>170</v>
      </c>
      <c r="U47" s="183">
        <v>2.72</v>
      </c>
      <c r="V47" s="183">
        <f>ROUND(E47*U47,2)</f>
        <v>0.59</v>
      </c>
      <c r="W47" s="183"/>
      <c r="X47" s="183" t="s">
        <v>258</v>
      </c>
      <c r="Y47" s="184"/>
      <c r="Z47" s="184"/>
      <c r="AA47" s="184"/>
      <c r="AB47" s="184"/>
      <c r="AC47" s="184"/>
      <c r="AD47" s="184"/>
      <c r="AE47" s="184"/>
      <c r="AF47" s="184"/>
      <c r="AG47" s="184" t="s">
        <v>259</v>
      </c>
      <c r="AH47" s="184"/>
      <c r="AI47" s="184"/>
      <c r="AJ47" s="184"/>
      <c r="AK47" s="184"/>
      <c r="AL47" s="184"/>
      <c r="AM47" s="184"/>
      <c r="AN47" s="184"/>
      <c r="AO47" s="184"/>
      <c r="AP47" s="184"/>
      <c r="AQ47" s="184"/>
      <c r="AR47" s="184"/>
      <c r="AS47" s="184"/>
      <c r="AT47" s="184"/>
      <c r="AU47" s="184"/>
      <c r="AV47" s="184"/>
      <c r="AW47" s="184"/>
      <c r="AX47" s="184"/>
      <c r="AY47" s="184"/>
      <c r="AZ47" s="184"/>
      <c r="BA47" s="184"/>
      <c r="BB47" s="184"/>
      <c r="BC47" s="184"/>
      <c r="BD47" s="184"/>
      <c r="BE47" s="184"/>
      <c r="BF47" s="184"/>
      <c r="BG47" s="184"/>
      <c r="BH47" s="184"/>
    </row>
    <row r="48" spans="1:60" x14ac:dyDescent="0.2">
      <c r="A48" s="167" t="s">
        <v>165</v>
      </c>
      <c r="B48" s="168" t="s">
        <v>130</v>
      </c>
      <c r="C48" s="169" t="s">
        <v>131</v>
      </c>
      <c r="D48" s="170"/>
      <c r="E48" s="171"/>
      <c r="F48" s="172"/>
      <c r="G48" s="172">
        <f>SUMIF(AG49:AG51,"&lt;&gt;NOR",G49:G51)</f>
        <v>0</v>
      </c>
      <c r="H48" s="172"/>
      <c r="I48" s="172">
        <f>SUM(I49:I51)</f>
        <v>0</v>
      </c>
      <c r="J48" s="172"/>
      <c r="K48" s="172">
        <f>SUM(K49:K51)</f>
        <v>1089.83</v>
      </c>
      <c r="L48" s="172"/>
      <c r="M48" s="172">
        <f>SUM(M49:M51)</f>
        <v>0</v>
      </c>
      <c r="N48" s="172"/>
      <c r="O48" s="172">
        <f>SUM(O49:O51)</f>
        <v>0</v>
      </c>
      <c r="P48" s="172"/>
      <c r="Q48" s="172">
        <f>SUM(Q49:Q51)</f>
        <v>0</v>
      </c>
      <c r="R48" s="172"/>
      <c r="S48" s="172"/>
      <c r="T48" s="173"/>
      <c r="U48" s="174"/>
      <c r="V48" s="174">
        <f>SUM(V49:V51)</f>
        <v>2.89</v>
      </c>
      <c r="W48" s="174"/>
      <c r="X48" s="174"/>
      <c r="AG48" t="s">
        <v>166</v>
      </c>
    </row>
    <row r="49" spans="1:60" outlineLevel="1" x14ac:dyDescent="0.2">
      <c r="A49" s="185">
        <v>27</v>
      </c>
      <c r="B49" s="186" t="s">
        <v>437</v>
      </c>
      <c r="C49" s="187" t="s">
        <v>438</v>
      </c>
      <c r="D49" s="188" t="s">
        <v>257</v>
      </c>
      <c r="E49" s="189">
        <v>7.2031000000000001</v>
      </c>
      <c r="F49" s="190"/>
      <c r="G49" s="191">
        <f>ROUND(E49*F49,2)</f>
        <v>0</v>
      </c>
      <c r="H49" s="190">
        <v>0</v>
      </c>
      <c r="I49" s="191">
        <f>ROUND(E49*H49,2)</f>
        <v>0</v>
      </c>
      <c r="J49" s="190">
        <v>15.7</v>
      </c>
      <c r="K49" s="191">
        <f>ROUND(E49*J49,2)</f>
        <v>113.09</v>
      </c>
      <c r="L49" s="191">
        <v>21</v>
      </c>
      <c r="M49" s="191">
        <f>G49*(1+L49/100)</f>
        <v>0</v>
      </c>
      <c r="N49" s="191">
        <v>0</v>
      </c>
      <c r="O49" s="191">
        <f>ROUND(E49*N49,2)</f>
        <v>0</v>
      </c>
      <c r="P49" s="191">
        <v>0</v>
      </c>
      <c r="Q49" s="191">
        <f>ROUND(E49*P49,2)</f>
        <v>0</v>
      </c>
      <c r="R49" s="191" t="s">
        <v>423</v>
      </c>
      <c r="S49" s="191" t="s">
        <v>170</v>
      </c>
      <c r="T49" s="202" t="s">
        <v>171</v>
      </c>
      <c r="U49" s="183">
        <v>0</v>
      </c>
      <c r="V49" s="183">
        <f>ROUND(E49*U49,2)</f>
        <v>0</v>
      </c>
      <c r="W49" s="183"/>
      <c r="X49" s="183" t="s">
        <v>184</v>
      </c>
      <c r="Y49" s="184"/>
      <c r="Z49" s="184"/>
      <c r="AA49" s="184"/>
      <c r="AB49" s="184"/>
      <c r="AC49" s="184"/>
      <c r="AD49" s="184"/>
      <c r="AE49" s="184"/>
      <c r="AF49" s="184"/>
      <c r="AG49" s="184" t="s">
        <v>185</v>
      </c>
      <c r="AH49" s="184"/>
      <c r="AI49" s="184"/>
      <c r="AJ49" s="184"/>
      <c r="AK49" s="184"/>
      <c r="AL49" s="184"/>
      <c r="AM49" s="184"/>
      <c r="AN49" s="184"/>
      <c r="AO49" s="184"/>
      <c r="AP49" s="184"/>
      <c r="AQ49" s="184"/>
      <c r="AR49" s="184"/>
      <c r="AS49" s="184"/>
      <c r="AT49" s="184"/>
      <c r="AU49" s="184"/>
      <c r="AV49" s="184"/>
      <c r="AW49" s="184"/>
      <c r="AX49" s="184"/>
      <c r="AY49" s="184"/>
      <c r="AZ49" s="184"/>
      <c r="BA49" s="184"/>
      <c r="BB49" s="184"/>
      <c r="BC49" s="184"/>
      <c r="BD49" s="184"/>
      <c r="BE49" s="184"/>
      <c r="BF49" s="184"/>
      <c r="BG49" s="184"/>
      <c r="BH49" s="184"/>
    </row>
    <row r="50" spans="1:60" outlineLevel="1" x14ac:dyDescent="0.2">
      <c r="A50" s="192"/>
      <c r="B50" s="193"/>
      <c r="C50" s="203" t="s">
        <v>534</v>
      </c>
      <c r="D50" s="204"/>
      <c r="E50" s="205">
        <v>7.2031000000000001</v>
      </c>
      <c r="F50" s="183"/>
      <c r="G50" s="183"/>
      <c r="H50" s="183"/>
      <c r="I50" s="183"/>
      <c r="J50" s="183"/>
      <c r="K50" s="183"/>
      <c r="L50" s="183"/>
      <c r="M50" s="183"/>
      <c r="N50" s="183"/>
      <c r="O50" s="183"/>
      <c r="P50" s="183"/>
      <c r="Q50" s="183"/>
      <c r="R50" s="183"/>
      <c r="S50" s="183"/>
      <c r="T50" s="183"/>
      <c r="U50" s="183"/>
      <c r="V50" s="183"/>
      <c r="W50" s="183"/>
      <c r="X50" s="183"/>
      <c r="Y50" s="184"/>
      <c r="Z50" s="184"/>
      <c r="AA50" s="184"/>
      <c r="AB50" s="184"/>
      <c r="AC50" s="184"/>
      <c r="AD50" s="184"/>
      <c r="AE50" s="184"/>
      <c r="AF50" s="184"/>
      <c r="AG50" s="184" t="s">
        <v>187</v>
      </c>
      <c r="AH50" s="184">
        <v>0</v>
      </c>
      <c r="AI50" s="184"/>
      <c r="AJ50" s="184"/>
      <c r="AK50" s="184"/>
      <c r="AL50" s="184"/>
      <c r="AM50" s="184"/>
      <c r="AN50" s="184"/>
      <c r="AO50" s="184"/>
      <c r="AP50" s="184"/>
      <c r="AQ50" s="184"/>
      <c r="AR50" s="184"/>
      <c r="AS50" s="184"/>
      <c r="AT50" s="184"/>
      <c r="AU50" s="184"/>
      <c r="AV50" s="184"/>
      <c r="AW50" s="184"/>
      <c r="AX50" s="184"/>
      <c r="AY50" s="184"/>
      <c r="AZ50" s="184"/>
      <c r="BA50" s="184"/>
      <c r="BB50" s="184"/>
      <c r="BC50" s="184"/>
      <c r="BD50" s="184"/>
      <c r="BE50" s="184"/>
      <c r="BF50" s="184"/>
      <c r="BG50" s="184"/>
      <c r="BH50" s="184"/>
    </row>
    <row r="51" spans="1:60" ht="22.5" outlineLevel="1" x14ac:dyDescent="0.2">
      <c r="A51" s="175">
        <v>28</v>
      </c>
      <c r="B51" s="176" t="s">
        <v>382</v>
      </c>
      <c r="C51" s="177" t="s">
        <v>431</v>
      </c>
      <c r="D51" s="178" t="s">
        <v>257</v>
      </c>
      <c r="E51" s="179">
        <v>1.44062</v>
      </c>
      <c r="F51" s="180"/>
      <c r="G51" s="181">
        <f>ROUND(E51*F51,2)</f>
        <v>0</v>
      </c>
      <c r="H51" s="180">
        <v>0</v>
      </c>
      <c r="I51" s="181">
        <f>ROUND(E51*H51,2)</f>
        <v>0</v>
      </c>
      <c r="J51" s="180">
        <v>678</v>
      </c>
      <c r="K51" s="181">
        <f>ROUND(E51*J51,2)</f>
        <v>976.74</v>
      </c>
      <c r="L51" s="181">
        <v>21</v>
      </c>
      <c r="M51" s="181">
        <f>G51*(1+L51/100)</f>
        <v>0</v>
      </c>
      <c r="N51" s="181">
        <v>0</v>
      </c>
      <c r="O51" s="181">
        <f>ROUND(E51*N51,2)</f>
        <v>0</v>
      </c>
      <c r="P51" s="181">
        <v>0</v>
      </c>
      <c r="Q51" s="181">
        <f>ROUND(E51*P51,2)</f>
        <v>0</v>
      </c>
      <c r="R51" s="181" t="s">
        <v>423</v>
      </c>
      <c r="S51" s="181" t="s">
        <v>170</v>
      </c>
      <c r="T51" s="182" t="s">
        <v>170</v>
      </c>
      <c r="U51" s="183">
        <v>2.0089999999999999</v>
      </c>
      <c r="V51" s="183">
        <f>ROUND(E51*U51,2)</f>
        <v>2.89</v>
      </c>
      <c r="W51" s="183"/>
      <c r="X51" s="183" t="s">
        <v>379</v>
      </c>
      <c r="Y51" s="184"/>
      <c r="Z51" s="184"/>
      <c r="AA51" s="184"/>
      <c r="AB51" s="184"/>
      <c r="AC51" s="184"/>
      <c r="AD51" s="184"/>
      <c r="AE51" s="184"/>
      <c r="AF51" s="184"/>
      <c r="AG51" s="184" t="s">
        <v>380</v>
      </c>
      <c r="AH51" s="184"/>
      <c r="AI51" s="184"/>
      <c r="AJ51" s="184"/>
      <c r="AK51" s="184"/>
      <c r="AL51" s="184"/>
      <c r="AM51" s="184"/>
      <c r="AN51" s="184"/>
      <c r="AO51" s="184"/>
      <c r="AP51" s="184"/>
      <c r="AQ51" s="184"/>
      <c r="AR51" s="184"/>
      <c r="AS51" s="184"/>
      <c r="AT51" s="184"/>
      <c r="AU51" s="184"/>
      <c r="AV51" s="184"/>
      <c r="AW51" s="184"/>
      <c r="AX51" s="184"/>
      <c r="AY51" s="184"/>
      <c r="AZ51" s="184"/>
      <c r="BA51" s="184"/>
      <c r="BB51" s="184"/>
      <c r="BC51" s="184"/>
      <c r="BD51" s="184"/>
      <c r="BE51" s="184"/>
      <c r="BF51" s="184"/>
      <c r="BG51" s="184"/>
      <c r="BH51" s="184"/>
    </row>
    <row r="52" spans="1:60" x14ac:dyDescent="0.2">
      <c r="A52" s="167" t="s">
        <v>165</v>
      </c>
      <c r="B52" s="168" t="s">
        <v>77</v>
      </c>
      <c r="C52" s="169" t="s">
        <v>78</v>
      </c>
      <c r="D52" s="170"/>
      <c r="E52" s="171"/>
      <c r="F52" s="172"/>
      <c r="G52" s="172">
        <f>SUMIF(AG53:AG57,"&lt;&gt;NOR",G53:G57)</f>
        <v>0</v>
      </c>
      <c r="H52" s="172"/>
      <c r="I52" s="172">
        <f>SUM(I53:I57)</f>
        <v>3195.1800000000003</v>
      </c>
      <c r="J52" s="172"/>
      <c r="K52" s="172">
        <f>SUM(K53:K57)</f>
        <v>4972.32</v>
      </c>
      <c r="L52" s="172"/>
      <c r="M52" s="172">
        <f>SUM(M53:M57)</f>
        <v>0</v>
      </c>
      <c r="N52" s="172"/>
      <c r="O52" s="172">
        <f>SUM(O53:O57)</f>
        <v>0.78</v>
      </c>
      <c r="P52" s="172"/>
      <c r="Q52" s="172">
        <f>SUM(Q53:Q57)</f>
        <v>0</v>
      </c>
      <c r="R52" s="172"/>
      <c r="S52" s="172"/>
      <c r="T52" s="173"/>
      <c r="U52" s="174"/>
      <c r="V52" s="174">
        <f>SUM(V53:V57)</f>
        <v>11.31</v>
      </c>
      <c r="W52" s="174"/>
      <c r="X52" s="174"/>
      <c r="AG52" t="s">
        <v>166</v>
      </c>
    </row>
    <row r="53" spans="1:60" ht="22.5" outlineLevel="1" x14ac:dyDescent="0.2">
      <c r="A53" s="185">
        <v>29</v>
      </c>
      <c r="B53" s="186" t="s">
        <v>395</v>
      </c>
      <c r="C53" s="187" t="s">
        <v>396</v>
      </c>
      <c r="D53" s="188" t="s">
        <v>280</v>
      </c>
      <c r="E53" s="189">
        <v>30</v>
      </c>
      <c r="F53" s="190"/>
      <c r="G53" s="191">
        <f>ROUND(E53*F53,2)</f>
        <v>0</v>
      </c>
      <c r="H53" s="190">
        <v>92.88</v>
      </c>
      <c r="I53" s="191">
        <f>ROUND(E53*H53,2)</f>
        <v>2786.4</v>
      </c>
      <c r="J53" s="190">
        <v>109.62</v>
      </c>
      <c r="K53" s="191">
        <f>ROUND(E53*J53,2)</f>
        <v>3288.6</v>
      </c>
      <c r="L53" s="191">
        <v>15</v>
      </c>
      <c r="M53" s="191">
        <f>G53*(1+L53/100)</f>
        <v>0</v>
      </c>
      <c r="N53" s="191">
        <v>2.5989999999999999E-2</v>
      </c>
      <c r="O53" s="191">
        <f>ROUND(E53*N53,2)</f>
        <v>0.78</v>
      </c>
      <c r="P53" s="191">
        <v>0</v>
      </c>
      <c r="Q53" s="191">
        <f>ROUND(E53*P53,2)</f>
        <v>0</v>
      </c>
      <c r="R53" s="191" t="s">
        <v>397</v>
      </c>
      <c r="S53" s="191" t="s">
        <v>170</v>
      </c>
      <c r="T53" s="202" t="s">
        <v>171</v>
      </c>
      <c r="U53" s="183">
        <v>0.26900000000000002</v>
      </c>
      <c r="V53" s="183">
        <f>ROUND(E53*U53,2)</f>
        <v>8.07</v>
      </c>
      <c r="W53" s="183"/>
      <c r="X53" s="183" t="s">
        <v>184</v>
      </c>
      <c r="Y53" s="184"/>
      <c r="Z53" s="184"/>
      <c r="AA53" s="184"/>
      <c r="AB53" s="184"/>
      <c r="AC53" s="184"/>
      <c r="AD53" s="184"/>
      <c r="AE53" s="184"/>
      <c r="AF53" s="184"/>
      <c r="AG53" s="184" t="s">
        <v>185</v>
      </c>
      <c r="AH53" s="184"/>
      <c r="AI53" s="184"/>
      <c r="AJ53" s="184"/>
      <c r="AK53" s="184"/>
      <c r="AL53" s="184"/>
      <c r="AM53" s="184"/>
      <c r="AN53" s="184"/>
      <c r="AO53" s="184"/>
      <c r="AP53" s="184"/>
      <c r="AQ53" s="184"/>
      <c r="AR53" s="184"/>
      <c r="AS53" s="184"/>
      <c r="AT53" s="184"/>
      <c r="AU53" s="184"/>
      <c r="AV53" s="184"/>
      <c r="AW53" s="184"/>
      <c r="AX53" s="184"/>
      <c r="AY53" s="184"/>
      <c r="AZ53" s="184"/>
      <c r="BA53" s="184"/>
      <c r="BB53" s="184"/>
      <c r="BC53" s="184"/>
      <c r="BD53" s="184"/>
      <c r="BE53" s="184"/>
      <c r="BF53" s="184"/>
      <c r="BG53" s="184"/>
      <c r="BH53" s="184"/>
    </row>
    <row r="54" spans="1:60" ht="12.75" customHeight="1" outlineLevel="1" x14ac:dyDescent="0.2">
      <c r="A54" s="192"/>
      <c r="B54" s="193"/>
      <c r="C54" s="230" t="s">
        <v>398</v>
      </c>
      <c r="D54" s="230"/>
      <c r="E54" s="230"/>
      <c r="F54" s="230"/>
      <c r="G54" s="230"/>
      <c r="H54" s="183"/>
      <c r="I54" s="183"/>
      <c r="J54" s="183"/>
      <c r="K54" s="183"/>
      <c r="L54" s="183"/>
      <c r="M54" s="183"/>
      <c r="N54" s="183"/>
      <c r="O54" s="183"/>
      <c r="P54" s="183"/>
      <c r="Q54" s="183"/>
      <c r="R54" s="183"/>
      <c r="S54" s="183"/>
      <c r="T54" s="183"/>
      <c r="U54" s="183"/>
      <c r="V54" s="183"/>
      <c r="W54" s="183"/>
      <c r="X54" s="183"/>
      <c r="Y54" s="184"/>
      <c r="Z54" s="184"/>
      <c r="AA54" s="184"/>
      <c r="AB54" s="184"/>
      <c r="AC54" s="184"/>
      <c r="AD54" s="184"/>
      <c r="AE54" s="184"/>
      <c r="AF54" s="184"/>
      <c r="AG54" s="184" t="s">
        <v>399</v>
      </c>
      <c r="AH54" s="184"/>
      <c r="AI54" s="184"/>
      <c r="AJ54" s="184"/>
      <c r="AK54" s="184"/>
      <c r="AL54" s="184"/>
      <c r="AM54" s="184"/>
      <c r="AN54" s="184"/>
      <c r="AO54" s="184"/>
      <c r="AP54" s="184"/>
      <c r="AQ54" s="184"/>
      <c r="AR54" s="184"/>
      <c r="AS54" s="184"/>
      <c r="AT54" s="184"/>
      <c r="AU54" s="184"/>
      <c r="AV54" s="184"/>
      <c r="AW54" s="184"/>
      <c r="AX54" s="184"/>
      <c r="AY54" s="184"/>
      <c r="AZ54" s="184"/>
      <c r="BA54" s="184"/>
      <c r="BB54" s="184"/>
      <c r="BC54" s="184"/>
      <c r="BD54" s="184"/>
      <c r="BE54" s="184"/>
      <c r="BF54" s="184"/>
      <c r="BG54" s="184"/>
      <c r="BH54" s="184"/>
    </row>
    <row r="55" spans="1:60" outlineLevel="1" x14ac:dyDescent="0.2">
      <c r="A55" s="185">
        <v>30</v>
      </c>
      <c r="B55" s="186" t="s">
        <v>400</v>
      </c>
      <c r="C55" s="187" t="s">
        <v>401</v>
      </c>
      <c r="D55" s="188" t="s">
        <v>190</v>
      </c>
      <c r="E55" s="189">
        <v>13.5</v>
      </c>
      <c r="F55" s="190"/>
      <c r="G55" s="191">
        <f>ROUND(E55*F55,2)</f>
        <v>0</v>
      </c>
      <c r="H55" s="190">
        <v>30.28</v>
      </c>
      <c r="I55" s="191">
        <f>ROUND(E55*H55,2)</f>
        <v>408.78</v>
      </c>
      <c r="J55" s="190">
        <v>124.72</v>
      </c>
      <c r="K55" s="191">
        <f>ROUND(E55*J55,2)</f>
        <v>1683.72</v>
      </c>
      <c r="L55" s="191">
        <v>15</v>
      </c>
      <c r="M55" s="191">
        <f>G55*(1+L55/100)</f>
        <v>0</v>
      </c>
      <c r="N55" s="191">
        <v>3.4000000000000002E-4</v>
      </c>
      <c r="O55" s="191">
        <f>ROUND(E55*N55,2)</f>
        <v>0</v>
      </c>
      <c r="P55" s="191">
        <v>0</v>
      </c>
      <c r="Q55" s="191">
        <f>ROUND(E55*P55,2)</f>
        <v>0</v>
      </c>
      <c r="R55" s="191" t="s">
        <v>402</v>
      </c>
      <c r="S55" s="191" t="s">
        <v>170</v>
      </c>
      <c r="T55" s="202" t="s">
        <v>171</v>
      </c>
      <c r="U55" s="183">
        <v>0.24</v>
      </c>
      <c r="V55" s="183">
        <f>ROUND(E55*U55,2)</f>
        <v>3.24</v>
      </c>
      <c r="W55" s="183"/>
      <c r="X55" s="183" t="s">
        <v>184</v>
      </c>
      <c r="Y55" s="184"/>
      <c r="Z55" s="184"/>
      <c r="AA55" s="184"/>
      <c r="AB55" s="184"/>
      <c r="AC55" s="184"/>
      <c r="AD55" s="184"/>
      <c r="AE55" s="184"/>
      <c r="AF55" s="184"/>
      <c r="AG55" s="184" t="s">
        <v>185</v>
      </c>
      <c r="AH55" s="184"/>
      <c r="AI55" s="184"/>
      <c r="AJ55" s="184"/>
      <c r="AK55" s="184"/>
      <c r="AL55" s="184"/>
      <c r="AM55" s="184"/>
      <c r="AN55" s="184"/>
      <c r="AO55" s="184"/>
      <c r="AP55" s="184"/>
      <c r="AQ55" s="184"/>
      <c r="AR55" s="184"/>
      <c r="AS55" s="184"/>
      <c r="AT55" s="184"/>
      <c r="AU55" s="184"/>
      <c r="AV55" s="184"/>
      <c r="AW55" s="184"/>
      <c r="AX55" s="184"/>
      <c r="AY55" s="184"/>
      <c r="AZ55" s="184"/>
      <c r="BA55" s="184"/>
      <c r="BB55" s="184"/>
      <c r="BC55" s="184"/>
      <c r="BD55" s="184"/>
      <c r="BE55" s="184"/>
      <c r="BF55" s="184"/>
      <c r="BG55" s="184"/>
      <c r="BH55" s="184"/>
    </row>
    <row r="56" spans="1:60" ht="12.75" customHeight="1" outlineLevel="1" x14ac:dyDescent="0.2">
      <c r="A56" s="192"/>
      <c r="B56" s="193"/>
      <c r="C56" s="230" t="s">
        <v>403</v>
      </c>
      <c r="D56" s="230"/>
      <c r="E56" s="230"/>
      <c r="F56" s="230"/>
      <c r="G56" s="230"/>
      <c r="H56" s="183"/>
      <c r="I56" s="183"/>
      <c r="J56" s="183"/>
      <c r="K56" s="183"/>
      <c r="L56" s="183"/>
      <c r="M56" s="183"/>
      <c r="N56" s="183"/>
      <c r="O56" s="183"/>
      <c r="P56" s="183"/>
      <c r="Q56" s="183"/>
      <c r="R56" s="183"/>
      <c r="S56" s="183"/>
      <c r="T56" s="183"/>
      <c r="U56" s="183"/>
      <c r="V56" s="183"/>
      <c r="W56" s="183"/>
      <c r="X56" s="183"/>
      <c r="Y56" s="184"/>
      <c r="Z56" s="184"/>
      <c r="AA56" s="184"/>
      <c r="AB56" s="184"/>
      <c r="AC56" s="184"/>
      <c r="AD56" s="184"/>
      <c r="AE56" s="184"/>
      <c r="AF56" s="184"/>
      <c r="AG56" s="184" t="s">
        <v>399</v>
      </c>
      <c r="AH56" s="184"/>
      <c r="AI56" s="184"/>
      <c r="AJ56" s="184"/>
      <c r="AK56" s="184"/>
      <c r="AL56" s="184"/>
      <c r="AM56" s="184"/>
      <c r="AN56" s="184"/>
      <c r="AO56" s="184"/>
      <c r="AP56" s="184"/>
      <c r="AQ56" s="184"/>
      <c r="AR56" s="184"/>
      <c r="AS56" s="184"/>
      <c r="AT56" s="184"/>
      <c r="AU56" s="184"/>
      <c r="AV56" s="184"/>
      <c r="AW56" s="184"/>
      <c r="AX56" s="184"/>
      <c r="AY56" s="184"/>
      <c r="AZ56" s="184"/>
      <c r="BA56" s="184"/>
      <c r="BB56" s="184"/>
      <c r="BC56" s="184"/>
      <c r="BD56" s="184"/>
      <c r="BE56" s="184"/>
      <c r="BF56" s="184"/>
      <c r="BG56" s="184"/>
      <c r="BH56" s="184"/>
    </row>
    <row r="57" spans="1:60" outlineLevel="1" x14ac:dyDescent="0.2">
      <c r="A57" s="192"/>
      <c r="B57" s="193"/>
      <c r="C57" s="203" t="s">
        <v>535</v>
      </c>
      <c r="D57" s="204"/>
      <c r="E57" s="205">
        <v>13.5</v>
      </c>
      <c r="F57" s="183"/>
      <c r="G57" s="183"/>
      <c r="H57" s="183"/>
      <c r="I57" s="183"/>
      <c r="J57" s="183"/>
      <c r="K57" s="183"/>
      <c r="L57" s="183"/>
      <c r="M57" s="183"/>
      <c r="N57" s="183"/>
      <c r="O57" s="183"/>
      <c r="P57" s="183"/>
      <c r="Q57" s="183"/>
      <c r="R57" s="183"/>
      <c r="S57" s="183"/>
      <c r="T57" s="183"/>
      <c r="U57" s="183"/>
      <c r="V57" s="183"/>
      <c r="W57" s="183"/>
      <c r="X57" s="183"/>
      <c r="Y57" s="184"/>
      <c r="Z57" s="184"/>
      <c r="AA57" s="184"/>
      <c r="AB57" s="184"/>
      <c r="AC57" s="184"/>
      <c r="AD57" s="184"/>
      <c r="AE57" s="184"/>
      <c r="AF57" s="184"/>
      <c r="AG57" s="184" t="s">
        <v>187</v>
      </c>
      <c r="AH57" s="184">
        <v>0</v>
      </c>
      <c r="AI57" s="184"/>
      <c r="AJ57" s="184"/>
      <c r="AK57" s="184"/>
      <c r="AL57" s="184"/>
      <c r="AM57" s="184"/>
      <c r="AN57" s="184"/>
      <c r="AO57" s="184"/>
      <c r="AP57" s="184"/>
      <c r="AQ57" s="184"/>
      <c r="AR57" s="184"/>
      <c r="AS57" s="184"/>
      <c r="AT57" s="184"/>
      <c r="AU57" s="184"/>
      <c r="AV57" s="184"/>
      <c r="AW57" s="184"/>
      <c r="AX57" s="184"/>
      <c r="AY57" s="184"/>
      <c r="AZ57" s="184"/>
      <c r="BA57" s="184"/>
      <c r="BB57" s="184"/>
      <c r="BC57" s="184"/>
      <c r="BD57" s="184"/>
      <c r="BE57" s="184"/>
      <c r="BF57" s="184"/>
      <c r="BG57" s="184"/>
      <c r="BH57" s="184"/>
    </row>
    <row r="58" spans="1:60" x14ac:dyDescent="0.2">
      <c r="A58" s="167" t="s">
        <v>165</v>
      </c>
      <c r="B58" s="168" t="s">
        <v>85</v>
      </c>
      <c r="C58" s="169" t="s">
        <v>86</v>
      </c>
      <c r="D58" s="170"/>
      <c r="E58" s="171"/>
      <c r="F58" s="172"/>
      <c r="G58" s="172">
        <f>SUMIF(AG59:AG59,"&lt;&gt;NOR",G59:G59)</f>
        <v>0</v>
      </c>
      <c r="H58" s="172"/>
      <c r="I58" s="172">
        <f>SUM(I59:I59)</f>
        <v>308.7</v>
      </c>
      <c r="J58" s="172"/>
      <c r="K58" s="172">
        <f>SUM(K59:K59)</f>
        <v>4356.3</v>
      </c>
      <c r="L58" s="172"/>
      <c r="M58" s="172">
        <f>SUM(M59:M59)</f>
        <v>0</v>
      </c>
      <c r="N58" s="172"/>
      <c r="O58" s="172">
        <f>SUM(O59:O59)</f>
        <v>0.01</v>
      </c>
      <c r="P58" s="172"/>
      <c r="Q58" s="172">
        <f>SUM(Q59:Q59)</f>
        <v>0.81</v>
      </c>
      <c r="R58" s="172"/>
      <c r="S58" s="172"/>
      <c r="T58" s="173"/>
      <c r="U58" s="174"/>
      <c r="V58" s="174">
        <f>SUM(V59:V59)</f>
        <v>12.66</v>
      </c>
      <c r="W58" s="174"/>
      <c r="X58" s="174"/>
      <c r="AG58" t="s">
        <v>166</v>
      </c>
    </row>
    <row r="59" spans="1:60" ht="22.5" outlineLevel="1" x14ac:dyDescent="0.2">
      <c r="A59" s="175">
        <v>31</v>
      </c>
      <c r="B59" s="176" t="s">
        <v>426</v>
      </c>
      <c r="C59" s="177" t="s">
        <v>427</v>
      </c>
      <c r="D59" s="178" t="s">
        <v>280</v>
      </c>
      <c r="E59" s="179">
        <v>30</v>
      </c>
      <c r="F59" s="180"/>
      <c r="G59" s="181">
        <f>ROUND(E59*F59,2)</f>
        <v>0</v>
      </c>
      <c r="H59" s="180">
        <v>10.29</v>
      </c>
      <c r="I59" s="181">
        <f>ROUND(E59*H59,2)</f>
        <v>308.7</v>
      </c>
      <c r="J59" s="180">
        <v>145.21</v>
      </c>
      <c r="K59" s="181">
        <f>ROUND(E59*J59,2)</f>
        <v>4356.3</v>
      </c>
      <c r="L59" s="181">
        <v>15</v>
      </c>
      <c r="M59" s="181">
        <f>G59*(1+L59/100)</f>
        <v>0</v>
      </c>
      <c r="N59" s="181">
        <v>4.8999999999999998E-4</v>
      </c>
      <c r="O59" s="181">
        <f>ROUND(E59*N59,2)</f>
        <v>0.01</v>
      </c>
      <c r="P59" s="181">
        <v>2.7E-2</v>
      </c>
      <c r="Q59" s="181">
        <f>ROUND(E59*P59,2)</f>
        <v>0.81</v>
      </c>
      <c r="R59" s="181" t="s">
        <v>423</v>
      </c>
      <c r="S59" s="181" t="s">
        <v>170</v>
      </c>
      <c r="T59" s="182" t="s">
        <v>171</v>
      </c>
      <c r="U59" s="183">
        <v>0.42199999999999999</v>
      </c>
      <c r="V59" s="183">
        <f>ROUND(E59*U59,2)</f>
        <v>12.66</v>
      </c>
      <c r="W59" s="183"/>
      <c r="X59" s="183" t="s">
        <v>184</v>
      </c>
      <c r="Y59" s="184"/>
      <c r="Z59" s="184"/>
      <c r="AA59" s="184"/>
      <c r="AB59" s="184"/>
      <c r="AC59" s="184"/>
      <c r="AD59" s="184"/>
      <c r="AE59" s="184"/>
      <c r="AF59" s="184"/>
      <c r="AG59" s="184" t="s">
        <v>185</v>
      </c>
      <c r="AH59" s="184"/>
      <c r="AI59" s="184"/>
      <c r="AJ59" s="184"/>
      <c r="AK59" s="184"/>
      <c r="AL59" s="184"/>
      <c r="AM59" s="184"/>
      <c r="AN59" s="184"/>
      <c r="AO59" s="184"/>
      <c r="AP59" s="184"/>
      <c r="AQ59" s="184"/>
      <c r="AR59" s="184"/>
      <c r="AS59" s="184"/>
      <c r="AT59" s="184"/>
      <c r="AU59" s="184"/>
      <c r="AV59" s="184"/>
      <c r="AW59" s="184"/>
      <c r="AX59" s="184"/>
      <c r="AY59" s="184"/>
      <c r="AZ59" s="184"/>
      <c r="BA59" s="184"/>
      <c r="BB59" s="184"/>
      <c r="BC59" s="184"/>
      <c r="BD59" s="184"/>
      <c r="BE59" s="184"/>
      <c r="BF59" s="184"/>
      <c r="BG59" s="184"/>
      <c r="BH59" s="184"/>
    </row>
    <row r="60" spans="1:60" x14ac:dyDescent="0.2">
      <c r="A60" s="167" t="s">
        <v>165</v>
      </c>
      <c r="B60" s="168" t="s">
        <v>130</v>
      </c>
      <c r="C60" s="169" t="s">
        <v>131</v>
      </c>
      <c r="D60" s="170"/>
      <c r="E60" s="171"/>
      <c r="F60" s="172"/>
      <c r="G60" s="172">
        <f>SUMIF(AG61:AG65,"&lt;&gt;NOR",G61:G65)</f>
        <v>0</v>
      </c>
      <c r="H60" s="172"/>
      <c r="I60" s="172">
        <f>SUM(I61:I65)</f>
        <v>0</v>
      </c>
      <c r="J60" s="172"/>
      <c r="K60" s="172">
        <f>SUM(K61:K65)</f>
        <v>2142.9299999999998</v>
      </c>
      <c r="L60" s="172"/>
      <c r="M60" s="172">
        <f>SUM(M61:M65)</f>
        <v>0</v>
      </c>
      <c r="N60" s="172"/>
      <c r="O60" s="172">
        <f>SUM(O61:O65)</f>
        <v>0</v>
      </c>
      <c r="P60" s="172"/>
      <c r="Q60" s="172">
        <f>SUM(Q61:Q65)</f>
        <v>0</v>
      </c>
      <c r="R60" s="172"/>
      <c r="S60" s="172"/>
      <c r="T60" s="173"/>
      <c r="U60" s="174"/>
      <c r="V60" s="174">
        <f>SUM(V61:V65)</f>
        <v>4.8499999999999996</v>
      </c>
      <c r="W60" s="174"/>
      <c r="X60" s="174"/>
      <c r="AG60" t="s">
        <v>166</v>
      </c>
    </row>
    <row r="61" spans="1:60" ht="22.5" outlineLevel="1" x14ac:dyDescent="0.2">
      <c r="A61" s="185">
        <v>32</v>
      </c>
      <c r="B61" s="186" t="s">
        <v>384</v>
      </c>
      <c r="C61" s="187" t="s">
        <v>432</v>
      </c>
      <c r="D61" s="188" t="s">
        <v>257</v>
      </c>
      <c r="E61" s="189">
        <v>4.32186</v>
      </c>
      <c r="F61" s="190"/>
      <c r="G61" s="191">
        <f>ROUND(E61*F61,2)</f>
        <v>0</v>
      </c>
      <c r="H61" s="190">
        <v>0</v>
      </c>
      <c r="I61" s="191">
        <f>ROUND(E61*H61,2)</f>
        <v>0</v>
      </c>
      <c r="J61" s="190">
        <v>320.5</v>
      </c>
      <c r="K61" s="191">
        <f>ROUND(E61*J61,2)</f>
        <v>1385.16</v>
      </c>
      <c r="L61" s="191">
        <v>15</v>
      </c>
      <c r="M61" s="191">
        <f>G61*(1+L61/100)</f>
        <v>0</v>
      </c>
      <c r="N61" s="191">
        <v>0</v>
      </c>
      <c r="O61" s="191">
        <f>ROUND(E61*N61,2)</f>
        <v>0</v>
      </c>
      <c r="P61" s="191">
        <v>0</v>
      </c>
      <c r="Q61" s="191">
        <f>ROUND(E61*P61,2)</f>
        <v>0</v>
      </c>
      <c r="R61" s="191" t="s">
        <v>423</v>
      </c>
      <c r="S61" s="191" t="s">
        <v>170</v>
      </c>
      <c r="T61" s="202" t="s">
        <v>171</v>
      </c>
      <c r="U61" s="183">
        <v>0.95899999999999996</v>
      </c>
      <c r="V61" s="183">
        <f>ROUND(E61*U61,2)</f>
        <v>4.1399999999999997</v>
      </c>
      <c r="W61" s="183"/>
      <c r="X61" s="183" t="s">
        <v>184</v>
      </c>
      <c r="Y61" s="184"/>
      <c r="Z61" s="184"/>
      <c r="AA61" s="184"/>
      <c r="AB61" s="184"/>
      <c r="AC61" s="184"/>
      <c r="AD61" s="184"/>
      <c r="AE61" s="184"/>
      <c r="AF61" s="184"/>
      <c r="AG61" s="184" t="s">
        <v>185</v>
      </c>
      <c r="AH61" s="184"/>
      <c r="AI61" s="184"/>
      <c r="AJ61" s="184"/>
      <c r="AK61" s="184"/>
      <c r="AL61" s="184"/>
      <c r="AM61" s="184"/>
      <c r="AN61" s="184"/>
      <c r="AO61" s="184"/>
      <c r="AP61" s="184"/>
      <c r="AQ61" s="184"/>
      <c r="AR61" s="184"/>
      <c r="AS61" s="184"/>
      <c r="AT61" s="184"/>
      <c r="AU61" s="184"/>
      <c r="AV61" s="184"/>
      <c r="AW61" s="184"/>
      <c r="AX61" s="184"/>
      <c r="AY61" s="184"/>
      <c r="AZ61" s="184"/>
      <c r="BA61" s="184"/>
      <c r="BB61" s="184"/>
      <c r="BC61" s="184"/>
      <c r="BD61" s="184"/>
      <c r="BE61" s="184"/>
      <c r="BF61" s="184"/>
      <c r="BG61" s="184"/>
      <c r="BH61" s="184"/>
    </row>
    <row r="62" spans="1:60" outlineLevel="1" x14ac:dyDescent="0.2">
      <c r="A62" s="192"/>
      <c r="B62" s="193"/>
      <c r="C62" s="203" t="s">
        <v>536</v>
      </c>
      <c r="D62" s="204"/>
      <c r="E62" s="205">
        <v>4.32186</v>
      </c>
      <c r="F62" s="183"/>
      <c r="G62" s="183"/>
      <c r="H62" s="183"/>
      <c r="I62" s="183"/>
      <c r="J62" s="183"/>
      <c r="K62" s="183"/>
      <c r="L62" s="183"/>
      <c r="M62" s="183"/>
      <c r="N62" s="183"/>
      <c r="O62" s="183"/>
      <c r="P62" s="183"/>
      <c r="Q62" s="183"/>
      <c r="R62" s="183"/>
      <c r="S62" s="183"/>
      <c r="T62" s="183"/>
      <c r="U62" s="183"/>
      <c r="V62" s="183"/>
      <c r="W62" s="183"/>
      <c r="X62" s="183"/>
      <c r="Y62" s="184"/>
      <c r="Z62" s="184"/>
      <c r="AA62" s="184"/>
      <c r="AB62" s="184"/>
      <c r="AC62" s="184"/>
      <c r="AD62" s="184"/>
      <c r="AE62" s="184"/>
      <c r="AF62" s="184"/>
      <c r="AG62" s="184" t="s">
        <v>187</v>
      </c>
      <c r="AH62" s="184">
        <v>0</v>
      </c>
      <c r="AI62" s="184"/>
      <c r="AJ62" s="184"/>
      <c r="AK62" s="184"/>
      <c r="AL62" s="184"/>
      <c r="AM62" s="184"/>
      <c r="AN62" s="184"/>
      <c r="AO62" s="184"/>
      <c r="AP62" s="184"/>
      <c r="AQ62" s="184"/>
      <c r="AR62" s="184"/>
      <c r="AS62" s="184"/>
      <c r="AT62" s="184"/>
      <c r="AU62" s="184"/>
      <c r="AV62" s="184"/>
      <c r="AW62" s="184"/>
      <c r="AX62" s="184"/>
      <c r="AY62" s="184"/>
      <c r="AZ62" s="184"/>
      <c r="BA62" s="184"/>
      <c r="BB62" s="184"/>
      <c r="BC62" s="184"/>
      <c r="BD62" s="184"/>
      <c r="BE62" s="184"/>
      <c r="BF62" s="184"/>
      <c r="BG62" s="184"/>
      <c r="BH62" s="184"/>
    </row>
    <row r="63" spans="1:60" outlineLevel="1" x14ac:dyDescent="0.2">
      <c r="A63" s="185">
        <v>33</v>
      </c>
      <c r="B63" s="186" t="s">
        <v>434</v>
      </c>
      <c r="C63" s="187" t="s">
        <v>435</v>
      </c>
      <c r="D63" s="188" t="s">
        <v>257</v>
      </c>
      <c r="E63" s="189">
        <v>1.44062</v>
      </c>
      <c r="F63" s="190"/>
      <c r="G63" s="191">
        <f>ROUND(E63*F63,2)</f>
        <v>0</v>
      </c>
      <c r="H63" s="190">
        <v>0</v>
      </c>
      <c r="I63" s="191">
        <f>ROUND(E63*H63,2)</f>
        <v>0</v>
      </c>
      <c r="J63" s="190">
        <v>226</v>
      </c>
      <c r="K63" s="191">
        <f>ROUND(E63*J63,2)</f>
        <v>325.58</v>
      </c>
      <c r="L63" s="191">
        <v>21</v>
      </c>
      <c r="M63" s="191">
        <f>G63*(1+L63/100)</f>
        <v>0</v>
      </c>
      <c r="N63" s="191">
        <v>0</v>
      </c>
      <c r="O63" s="191">
        <f>ROUND(E63*N63,2)</f>
        <v>0</v>
      </c>
      <c r="P63" s="191">
        <v>0</v>
      </c>
      <c r="Q63" s="191">
        <f>ROUND(E63*P63,2)</f>
        <v>0</v>
      </c>
      <c r="R63" s="191" t="s">
        <v>423</v>
      </c>
      <c r="S63" s="191" t="s">
        <v>170</v>
      </c>
      <c r="T63" s="202" t="s">
        <v>170</v>
      </c>
      <c r="U63" s="183">
        <v>0.49</v>
      </c>
      <c r="V63" s="183">
        <f>ROUND(E63*U63,2)</f>
        <v>0.71</v>
      </c>
      <c r="W63" s="183"/>
      <c r="X63" s="183" t="s">
        <v>379</v>
      </c>
      <c r="Y63" s="184"/>
      <c r="Z63" s="184"/>
      <c r="AA63" s="184"/>
      <c r="AB63" s="184"/>
      <c r="AC63" s="184"/>
      <c r="AD63" s="184"/>
      <c r="AE63" s="184"/>
      <c r="AF63" s="184"/>
      <c r="AG63" s="184" t="s">
        <v>380</v>
      </c>
      <c r="AH63" s="184"/>
      <c r="AI63" s="184"/>
      <c r="AJ63" s="184"/>
      <c r="AK63" s="184"/>
      <c r="AL63" s="184"/>
      <c r="AM63" s="184"/>
      <c r="AN63" s="184"/>
      <c r="AO63" s="184"/>
      <c r="AP63" s="184"/>
      <c r="AQ63" s="184"/>
      <c r="AR63" s="184"/>
      <c r="AS63" s="184"/>
      <c r="AT63" s="184"/>
      <c r="AU63" s="184"/>
      <c r="AV63" s="184"/>
      <c r="AW63" s="184"/>
      <c r="AX63" s="184"/>
      <c r="AY63" s="184"/>
      <c r="AZ63" s="184"/>
      <c r="BA63" s="184"/>
      <c r="BB63" s="184"/>
      <c r="BC63" s="184"/>
      <c r="BD63" s="184"/>
      <c r="BE63" s="184"/>
      <c r="BF63" s="184"/>
      <c r="BG63" s="184"/>
      <c r="BH63" s="184"/>
    </row>
    <row r="64" spans="1:60" ht="12.75" customHeight="1" outlineLevel="1" x14ac:dyDescent="0.2">
      <c r="A64" s="192"/>
      <c r="B64" s="193"/>
      <c r="C64" s="228" t="s">
        <v>381</v>
      </c>
      <c r="D64" s="228"/>
      <c r="E64" s="228"/>
      <c r="F64" s="228"/>
      <c r="G64" s="228"/>
      <c r="H64" s="183"/>
      <c r="I64" s="183"/>
      <c r="J64" s="183"/>
      <c r="K64" s="183"/>
      <c r="L64" s="183"/>
      <c r="M64" s="183"/>
      <c r="N64" s="183"/>
      <c r="O64" s="183"/>
      <c r="P64" s="183"/>
      <c r="Q64" s="183"/>
      <c r="R64" s="183"/>
      <c r="S64" s="183"/>
      <c r="T64" s="183"/>
      <c r="U64" s="183"/>
      <c r="V64" s="183"/>
      <c r="W64" s="183"/>
      <c r="X64" s="183"/>
      <c r="Y64" s="184"/>
      <c r="Z64" s="184"/>
      <c r="AA64" s="184"/>
      <c r="AB64" s="184"/>
      <c r="AC64" s="184"/>
      <c r="AD64" s="184"/>
      <c r="AE64" s="184"/>
      <c r="AF64" s="184"/>
      <c r="AG64" s="184" t="s">
        <v>177</v>
      </c>
      <c r="AH64" s="184"/>
      <c r="AI64" s="184"/>
      <c r="AJ64" s="184"/>
      <c r="AK64" s="184"/>
      <c r="AL64" s="184"/>
      <c r="AM64" s="184"/>
      <c r="AN64" s="184"/>
      <c r="AO64" s="184"/>
      <c r="AP64" s="184"/>
      <c r="AQ64" s="184"/>
      <c r="AR64" s="184"/>
      <c r="AS64" s="184"/>
      <c r="AT64" s="184"/>
      <c r="AU64" s="184"/>
      <c r="AV64" s="184"/>
      <c r="AW64" s="184"/>
      <c r="AX64" s="184"/>
      <c r="AY64" s="184"/>
      <c r="AZ64" s="184"/>
      <c r="BA64" s="184"/>
      <c r="BB64" s="184"/>
      <c r="BC64" s="184"/>
      <c r="BD64" s="184"/>
      <c r="BE64" s="184"/>
      <c r="BF64" s="184"/>
      <c r="BG64" s="184"/>
      <c r="BH64" s="184"/>
    </row>
    <row r="65" spans="1:60" outlineLevel="1" x14ac:dyDescent="0.2">
      <c r="A65" s="175">
        <v>34</v>
      </c>
      <c r="B65" s="176" t="s">
        <v>441</v>
      </c>
      <c r="C65" s="177" t="s">
        <v>442</v>
      </c>
      <c r="D65" s="178" t="s">
        <v>257</v>
      </c>
      <c r="E65" s="179">
        <v>1.44062</v>
      </c>
      <c r="F65" s="180"/>
      <c r="G65" s="181">
        <f>ROUND(E65*F65,2)</f>
        <v>0</v>
      </c>
      <c r="H65" s="180">
        <v>0</v>
      </c>
      <c r="I65" s="181">
        <f>ROUND(E65*H65,2)</f>
        <v>0</v>
      </c>
      <c r="J65" s="180">
        <v>300</v>
      </c>
      <c r="K65" s="181">
        <f>ROUND(E65*J65,2)</f>
        <v>432.19</v>
      </c>
      <c r="L65" s="181">
        <v>21</v>
      </c>
      <c r="M65" s="181">
        <f>G65*(1+L65/100)</f>
        <v>0</v>
      </c>
      <c r="N65" s="181">
        <v>0</v>
      </c>
      <c r="O65" s="181">
        <f>ROUND(E65*N65,2)</f>
        <v>0</v>
      </c>
      <c r="P65" s="181">
        <v>0</v>
      </c>
      <c r="Q65" s="181">
        <f>ROUND(E65*P65,2)</f>
        <v>0</v>
      </c>
      <c r="R65" s="181" t="s">
        <v>423</v>
      </c>
      <c r="S65" s="181" t="s">
        <v>443</v>
      </c>
      <c r="T65" s="182" t="s">
        <v>171</v>
      </c>
      <c r="U65" s="183">
        <v>0</v>
      </c>
      <c r="V65" s="183">
        <f>ROUND(E65*U65,2)</f>
        <v>0</v>
      </c>
      <c r="W65" s="183"/>
      <c r="X65" s="183" t="s">
        <v>184</v>
      </c>
      <c r="Y65" s="184"/>
      <c r="Z65" s="184"/>
      <c r="AA65" s="184"/>
      <c r="AB65" s="184"/>
      <c r="AC65" s="184"/>
      <c r="AD65" s="184"/>
      <c r="AE65" s="184"/>
      <c r="AF65" s="184"/>
      <c r="AG65" s="184" t="s">
        <v>436</v>
      </c>
      <c r="AH65" s="184"/>
      <c r="AI65" s="184"/>
      <c r="AJ65" s="184"/>
      <c r="AK65" s="184"/>
      <c r="AL65" s="184"/>
      <c r="AM65" s="184"/>
      <c r="AN65" s="184"/>
      <c r="AO65" s="184"/>
      <c r="AP65" s="184"/>
      <c r="AQ65" s="184"/>
      <c r="AR65" s="184"/>
      <c r="AS65" s="184"/>
      <c r="AT65" s="184"/>
      <c r="AU65" s="184"/>
      <c r="AV65" s="184"/>
      <c r="AW65" s="184"/>
      <c r="AX65" s="184"/>
      <c r="AY65" s="184"/>
      <c r="AZ65" s="184"/>
      <c r="BA65" s="184"/>
      <c r="BB65" s="184"/>
      <c r="BC65" s="184"/>
      <c r="BD65" s="184"/>
      <c r="BE65" s="184"/>
      <c r="BF65" s="184"/>
      <c r="BG65" s="184"/>
      <c r="BH65" s="184"/>
    </row>
    <row r="66" spans="1:60" x14ac:dyDescent="0.2">
      <c r="A66" s="167" t="s">
        <v>165</v>
      </c>
      <c r="B66" s="168" t="s">
        <v>104</v>
      </c>
      <c r="C66" s="169" t="s">
        <v>105</v>
      </c>
      <c r="D66" s="170"/>
      <c r="E66" s="171"/>
      <c r="F66" s="172"/>
      <c r="G66" s="172">
        <f>SUMIF(AG67:AG71,"&lt;&gt;NOR",G67:G71)</f>
        <v>0</v>
      </c>
      <c r="H66" s="172"/>
      <c r="I66" s="172">
        <f>SUM(I67:I71)</f>
        <v>0</v>
      </c>
      <c r="J66" s="172"/>
      <c r="K66" s="172">
        <f>SUM(K67:K71)</f>
        <v>244.25</v>
      </c>
      <c r="L66" s="172"/>
      <c r="M66" s="172">
        <f>SUM(M67:M71)</f>
        <v>0</v>
      </c>
      <c r="N66" s="172"/>
      <c r="O66" s="172">
        <f>SUM(O67:O71)</f>
        <v>0</v>
      </c>
      <c r="P66" s="172"/>
      <c r="Q66" s="172">
        <f>SUM(Q67:Q71)</f>
        <v>0</v>
      </c>
      <c r="R66" s="172"/>
      <c r="S66" s="172"/>
      <c r="T66" s="173"/>
      <c r="U66" s="174"/>
      <c r="V66" s="174">
        <f>SUM(V67:V71)</f>
        <v>0.54</v>
      </c>
      <c r="W66" s="174"/>
      <c r="X66" s="174"/>
      <c r="AG66" t="s">
        <v>166</v>
      </c>
    </row>
    <row r="67" spans="1:60" outlineLevel="1" x14ac:dyDescent="0.2">
      <c r="A67" s="185">
        <v>35</v>
      </c>
      <c r="B67" s="186" t="s">
        <v>537</v>
      </c>
      <c r="C67" s="187" t="s">
        <v>538</v>
      </c>
      <c r="D67" s="188" t="s">
        <v>190</v>
      </c>
      <c r="E67" s="189">
        <v>4.32</v>
      </c>
      <c r="F67" s="190"/>
      <c r="G67" s="191">
        <f>ROUND(E67*F67,2)</f>
        <v>0</v>
      </c>
      <c r="H67" s="190">
        <v>0</v>
      </c>
      <c r="I67" s="191">
        <f>ROUND(E67*H67,2)</f>
        <v>0</v>
      </c>
      <c r="J67" s="190">
        <v>23.3</v>
      </c>
      <c r="K67" s="191">
        <f>ROUND(E67*J67,2)</f>
        <v>100.66</v>
      </c>
      <c r="L67" s="191">
        <v>15</v>
      </c>
      <c r="M67" s="191">
        <f>G67*(1+L67/100)</f>
        <v>0</v>
      </c>
      <c r="N67" s="191">
        <v>0</v>
      </c>
      <c r="O67" s="191">
        <f>ROUND(E67*N67,2)</f>
        <v>0</v>
      </c>
      <c r="P67" s="191">
        <v>0</v>
      </c>
      <c r="Q67" s="191">
        <f>ROUND(E67*P67,2)</f>
        <v>0</v>
      </c>
      <c r="R67" s="191" t="s">
        <v>487</v>
      </c>
      <c r="S67" s="191" t="s">
        <v>170</v>
      </c>
      <c r="T67" s="202" t="s">
        <v>170</v>
      </c>
      <c r="U67" s="183">
        <v>5.1999999999999998E-2</v>
      </c>
      <c r="V67" s="183">
        <f>ROUND(E67*U67,2)</f>
        <v>0.22</v>
      </c>
      <c r="W67" s="183"/>
      <c r="X67" s="183" t="s">
        <v>184</v>
      </c>
      <c r="Y67" s="184"/>
      <c r="Z67" s="184"/>
      <c r="AA67" s="184"/>
      <c r="AB67" s="184"/>
      <c r="AC67" s="184"/>
      <c r="AD67" s="184"/>
      <c r="AE67" s="184"/>
      <c r="AF67" s="184"/>
      <c r="AG67" s="184" t="s">
        <v>185</v>
      </c>
      <c r="AH67" s="184"/>
      <c r="AI67" s="184"/>
      <c r="AJ67" s="184"/>
      <c r="AK67" s="184"/>
      <c r="AL67" s="184"/>
      <c r="AM67" s="184"/>
      <c r="AN67" s="184"/>
      <c r="AO67" s="184"/>
      <c r="AP67" s="184"/>
      <c r="AQ67" s="184"/>
      <c r="AR67" s="184"/>
      <c r="AS67" s="184"/>
      <c r="AT67" s="184"/>
      <c r="AU67" s="184"/>
      <c r="AV67" s="184"/>
      <c r="AW67" s="184"/>
      <c r="AX67" s="184"/>
      <c r="AY67" s="184"/>
      <c r="AZ67" s="184"/>
      <c r="BA67" s="184"/>
      <c r="BB67" s="184"/>
      <c r="BC67" s="184"/>
      <c r="BD67" s="184"/>
      <c r="BE67" s="184"/>
      <c r="BF67" s="184"/>
      <c r="BG67" s="184"/>
      <c r="BH67" s="184"/>
    </row>
    <row r="68" spans="1:60" ht="12.75" customHeight="1" outlineLevel="1" x14ac:dyDescent="0.2">
      <c r="A68" s="192"/>
      <c r="B68" s="193"/>
      <c r="C68" s="230" t="s">
        <v>539</v>
      </c>
      <c r="D68" s="230"/>
      <c r="E68" s="230"/>
      <c r="F68" s="230"/>
      <c r="G68" s="230"/>
      <c r="H68" s="183"/>
      <c r="I68" s="183"/>
      <c r="J68" s="183"/>
      <c r="K68" s="183"/>
      <c r="L68" s="183"/>
      <c r="M68" s="183"/>
      <c r="N68" s="183"/>
      <c r="O68" s="183"/>
      <c r="P68" s="183"/>
      <c r="Q68" s="183"/>
      <c r="R68" s="183"/>
      <c r="S68" s="183"/>
      <c r="T68" s="183"/>
      <c r="U68" s="183"/>
      <c r="V68" s="183"/>
      <c r="W68" s="183"/>
      <c r="X68" s="183"/>
      <c r="Y68" s="184"/>
      <c r="Z68" s="184"/>
      <c r="AA68" s="184"/>
      <c r="AB68" s="184"/>
      <c r="AC68" s="184"/>
      <c r="AD68" s="184"/>
      <c r="AE68" s="184"/>
      <c r="AF68" s="184"/>
      <c r="AG68" s="184" t="s">
        <v>399</v>
      </c>
      <c r="AH68" s="184"/>
      <c r="AI68" s="184"/>
      <c r="AJ68" s="184"/>
      <c r="AK68" s="184"/>
      <c r="AL68" s="184"/>
      <c r="AM68" s="184"/>
      <c r="AN68" s="184"/>
      <c r="AO68" s="184"/>
      <c r="AP68" s="184"/>
      <c r="AQ68" s="184"/>
      <c r="AR68" s="184"/>
      <c r="AS68" s="184"/>
      <c r="AT68" s="184"/>
      <c r="AU68" s="184"/>
      <c r="AV68" s="184"/>
      <c r="AW68" s="184"/>
      <c r="AX68" s="184"/>
      <c r="AY68" s="184"/>
      <c r="AZ68" s="184"/>
      <c r="BA68" s="184"/>
      <c r="BB68" s="184"/>
      <c r="BC68" s="184"/>
      <c r="BD68" s="184"/>
      <c r="BE68" s="184"/>
      <c r="BF68" s="184"/>
      <c r="BG68" s="184"/>
      <c r="BH68" s="184"/>
    </row>
    <row r="69" spans="1:60" outlineLevel="1" x14ac:dyDescent="0.2">
      <c r="A69" s="192"/>
      <c r="B69" s="193"/>
      <c r="C69" s="203" t="s">
        <v>540</v>
      </c>
      <c r="D69" s="204"/>
      <c r="E69" s="205">
        <v>4.32</v>
      </c>
      <c r="F69" s="183"/>
      <c r="G69" s="183"/>
      <c r="H69" s="183"/>
      <c r="I69" s="183"/>
      <c r="J69" s="183"/>
      <c r="K69" s="183"/>
      <c r="L69" s="183"/>
      <c r="M69" s="183"/>
      <c r="N69" s="183"/>
      <c r="O69" s="183"/>
      <c r="P69" s="183"/>
      <c r="Q69" s="183"/>
      <c r="R69" s="183"/>
      <c r="S69" s="183"/>
      <c r="T69" s="183"/>
      <c r="U69" s="183"/>
      <c r="V69" s="183"/>
      <c r="W69" s="183"/>
      <c r="X69" s="183"/>
      <c r="Y69" s="184"/>
      <c r="Z69" s="184"/>
      <c r="AA69" s="184"/>
      <c r="AB69" s="184"/>
      <c r="AC69" s="184"/>
      <c r="AD69" s="184"/>
      <c r="AE69" s="184"/>
      <c r="AF69" s="184"/>
      <c r="AG69" s="184" t="s">
        <v>187</v>
      </c>
      <c r="AH69" s="184">
        <v>0</v>
      </c>
      <c r="AI69" s="184"/>
      <c r="AJ69" s="184"/>
      <c r="AK69" s="184"/>
      <c r="AL69" s="184"/>
      <c r="AM69" s="184"/>
      <c r="AN69" s="184"/>
      <c r="AO69" s="184"/>
      <c r="AP69" s="184"/>
      <c r="AQ69" s="184"/>
      <c r="AR69" s="184"/>
      <c r="AS69" s="184"/>
      <c r="AT69" s="184"/>
      <c r="AU69" s="184"/>
      <c r="AV69" s="184"/>
      <c r="AW69" s="184"/>
      <c r="AX69" s="184"/>
      <c r="AY69" s="184"/>
      <c r="AZ69" s="184"/>
      <c r="BA69" s="184"/>
      <c r="BB69" s="184"/>
      <c r="BC69" s="184"/>
      <c r="BD69" s="184"/>
      <c r="BE69" s="184"/>
      <c r="BF69" s="184"/>
      <c r="BG69" s="184"/>
      <c r="BH69" s="184"/>
    </row>
    <row r="70" spans="1:60" ht="33.75" outlineLevel="1" x14ac:dyDescent="0.2">
      <c r="A70" s="185">
        <v>36</v>
      </c>
      <c r="B70" s="186" t="s">
        <v>541</v>
      </c>
      <c r="C70" s="187" t="s">
        <v>542</v>
      </c>
      <c r="D70" s="188" t="s">
        <v>190</v>
      </c>
      <c r="E70" s="189">
        <v>10.33</v>
      </c>
      <c r="F70" s="190"/>
      <c r="G70" s="191">
        <f>ROUND(E70*F70,2)</f>
        <v>0</v>
      </c>
      <c r="H70" s="190">
        <v>0</v>
      </c>
      <c r="I70" s="191">
        <f>ROUND(E70*H70,2)</f>
        <v>0</v>
      </c>
      <c r="J70" s="190">
        <v>13.9</v>
      </c>
      <c r="K70" s="191">
        <f>ROUND(E70*J70,2)</f>
        <v>143.59</v>
      </c>
      <c r="L70" s="191">
        <v>15</v>
      </c>
      <c r="M70" s="191">
        <f>G70*(1+L70/100)</f>
        <v>0</v>
      </c>
      <c r="N70" s="191">
        <v>0</v>
      </c>
      <c r="O70" s="191">
        <f>ROUND(E70*N70,2)</f>
        <v>0</v>
      </c>
      <c r="P70" s="191">
        <v>0</v>
      </c>
      <c r="Q70" s="191">
        <f>ROUND(E70*P70,2)</f>
        <v>0</v>
      </c>
      <c r="R70" s="191" t="s">
        <v>487</v>
      </c>
      <c r="S70" s="191" t="s">
        <v>170</v>
      </c>
      <c r="T70" s="202" t="s">
        <v>170</v>
      </c>
      <c r="U70" s="183">
        <v>3.1E-2</v>
      </c>
      <c r="V70" s="183">
        <f>ROUND(E70*U70,2)</f>
        <v>0.32</v>
      </c>
      <c r="W70" s="183"/>
      <c r="X70" s="183" t="s">
        <v>184</v>
      </c>
      <c r="Y70" s="184"/>
      <c r="Z70" s="184"/>
      <c r="AA70" s="184"/>
      <c r="AB70" s="184"/>
      <c r="AC70" s="184"/>
      <c r="AD70" s="184"/>
      <c r="AE70" s="184"/>
      <c r="AF70" s="184"/>
      <c r="AG70" s="184" t="s">
        <v>185</v>
      </c>
      <c r="AH70" s="184"/>
      <c r="AI70" s="184"/>
      <c r="AJ70" s="184"/>
      <c r="AK70" s="184"/>
      <c r="AL70" s="184"/>
      <c r="AM70" s="184"/>
      <c r="AN70" s="184"/>
      <c r="AO70" s="184"/>
      <c r="AP70" s="184"/>
      <c r="AQ70" s="184"/>
      <c r="AR70" s="184"/>
      <c r="AS70" s="184"/>
      <c r="AT70" s="184"/>
      <c r="AU70" s="184"/>
      <c r="AV70" s="184"/>
      <c r="AW70" s="184"/>
      <c r="AX70" s="184"/>
      <c r="AY70" s="184"/>
      <c r="AZ70" s="184"/>
      <c r="BA70" s="184"/>
      <c r="BB70" s="184"/>
      <c r="BC70" s="184"/>
      <c r="BD70" s="184"/>
      <c r="BE70" s="184"/>
      <c r="BF70" s="184"/>
      <c r="BG70" s="184"/>
      <c r="BH70" s="184"/>
    </row>
    <row r="71" spans="1:60" outlineLevel="1" x14ac:dyDescent="0.2">
      <c r="A71" s="192"/>
      <c r="B71" s="193"/>
      <c r="C71" s="203" t="s">
        <v>543</v>
      </c>
      <c r="D71" s="204"/>
      <c r="E71" s="205">
        <v>10.33</v>
      </c>
      <c r="F71" s="183"/>
      <c r="G71" s="183"/>
      <c r="H71" s="183"/>
      <c r="I71" s="183"/>
      <c r="J71" s="183"/>
      <c r="K71" s="183"/>
      <c r="L71" s="183"/>
      <c r="M71" s="183"/>
      <c r="N71" s="183"/>
      <c r="O71" s="183"/>
      <c r="P71" s="183"/>
      <c r="Q71" s="183"/>
      <c r="R71" s="183"/>
      <c r="S71" s="183"/>
      <c r="T71" s="183"/>
      <c r="U71" s="183"/>
      <c r="V71" s="183"/>
      <c r="W71" s="183"/>
      <c r="X71" s="183"/>
      <c r="Y71" s="184"/>
      <c r="Z71" s="184"/>
      <c r="AA71" s="184"/>
      <c r="AB71" s="184"/>
      <c r="AC71" s="184"/>
      <c r="AD71" s="184"/>
      <c r="AE71" s="184"/>
      <c r="AF71" s="184"/>
      <c r="AG71" s="184" t="s">
        <v>187</v>
      </c>
      <c r="AH71" s="184">
        <v>0</v>
      </c>
      <c r="AI71" s="184"/>
      <c r="AJ71" s="184"/>
      <c r="AK71" s="184"/>
      <c r="AL71" s="184"/>
      <c r="AM71" s="184"/>
      <c r="AN71" s="184"/>
      <c r="AO71" s="184"/>
      <c r="AP71" s="184"/>
      <c r="AQ71" s="184"/>
      <c r="AR71" s="184"/>
      <c r="AS71" s="184"/>
      <c r="AT71" s="184"/>
      <c r="AU71" s="184"/>
      <c r="AV71" s="184"/>
      <c r="AW71" s="184"/>
      <c r="AX71" s="184"/>
      <c r="AY71" s="184"/>
      <c r="AZ71" s="184"/>
      <c r="BA71" s="184"/>
      <c r="BB71" s="184"/>
      <c r="BC71" s="184"/>
      <c r="BD71" s="184"/>
      <c r="BE71" s="184"/>
      <c r="BF71" s="184"/>
      <c r="BG71" s="184"/>
      <c r="BH71" s="184"/>
    </row>
    <row r="72" spans="1:60" x14ac:dyDescent="0.2">
      <c r="A72" s="149"/>
      <c r="B72" s="153"/>
      <c r="C72" s="194"/>
      <c r="D72" s="155"/>
      <c r="E72" s="149"/>
      <c r="F72" s="149"/>
      <c r="G72" s="149"/>
      <c r="H72" s="149"/>
      <c r="I72" s="149"/>
      <c r="J72" s="149"/>
      <c r="K72" s="149"/>
      <c r="L72" s="149"/>
      <c r="M72" s="149"/>
      <c r="N72" s="149"/>
      <c r="O72" s="149"/>
      <c r="P72" s="149"/>
      <c r="Q72" s="149"/>
      <c r="R72" s="149"/>
      <c r="S72" s="149"/>
      <c r="T72" s="149"/>
      <c r="U72" s="149"/>
      <c r="V72" s="149"/>
      <c r="W72" s="149"/>
      <c r="X72" s="149"/>
      <c r="AE72">
        <v>15</v>
      </c>
      <c r="AF72">
        <v>21</v>
      </c>
      <c r="AG72" t="s">
        <v>152</v>
      </c>
    </row>
    <row r="73" spans="1:60" x14ac:dyDescent="0.2">
      <c r="A73" s="195"/>
      <c r="B73" s="196" t="s">
        <v>27</v>
      </c>
      <c r="C73" s="197"/>
      <c r="D73" s="198"/>
      <c r="E73" s="199"/>
      <c r="F73" s="199"/>
      <c r="G73" s="200">
        <f>G8+G14+G16+G21+G31+G33+G43+G46+G48+G52+G58+G60+G66</f>
        <v>0</v>
      </c>
      <c r="H73" s="149"/>
      <c r="I73" s="149"/>
      <c r="J73" s="149"/>
      <c r="K73" s="149"/>
      <c r="L73" s="149"/>
      <c r="M73" s="149"/>
      <c r="N73" s="149"/>
      <c r="O73" s="149"/>
      <c r="P73" s="149"/>
      <c r="Q73" s="149"/>
      <c r="R73" s="149"/>
      <c r="S73" s="149"/>
      <c r="T73" s="149"/>
      <c r="U73" s="149"/>
      <c r="V73" s="149"/>
      <c r="W73" s="149"/>
      <c r="X73" s="149"/>
      <c r="AE73">
        <f>SUMIF(L7:L71,AE72,G7:G71)</f>
        <v>0</v>
      </c>
      <c r="AF73">
        <f>SUMIF(L7:L71,AF72,G7:G71)</f>
        <v>0</v>
      </c>
      <c r="AG73" t="s">
        <v>178</v>
      </c>
    </row>
    <row r="74" spans="1:60" x14ac:dyDescent="0.2">
      <c r="C74" s="201"/>
      <c r="D74" s="97"/>
      <c r="AG74" t="s">
        <v>179</v>
      </c>
    </row>
    <row r="75" spans="1:60" x14ac:dyDescent="0.2">
      <c r="D75" s="97"/>
    </row>
    <row r="76" spans="1:60" x14ac:dyDescent="0.2">
      <c r="D76" s="97"/>
    </row>
    <row r="77" spans="1:60" x14ac:dyDescent="0.2">
      <c r="D77" s="97"/>
    </row>
    <row r="78" spans="1:60" x14ac:dyDescent="0.2">
      <c r="D78" s="97"/>
    </row>
    <row r="79" spans="1:60" x14ac:dyDescent="0.2">
      <c r="D79" s="97"/>
    </row>
    <row r="80" spans="1:60" x14ac:dyDescent="0.2">
      <c r="D80" s="97"/>
    </row>
    <row r="81" spans="4:4" x14ac:dyDescent="0.2">
      <c r="D81" s="97"/>
    </row>
    <row r="82" spans="4:4" x14ac:dyDescent="0.2">
      <c r="D82" s="97"/>
    </row>
    <row r="83" spans="4:4" x14ac:dyDescent="0.2">
      <c r="D83" s="97"/>
    </row>
    <row r="84" spans="4:4" x14ac:dyDescent="0.2">
      <c r="D84" s="97"/>
    </row>
    <row r="85" spans="4:4" x14ac:dyDescent="0.2">
      <c r="D85" s="97"/>
    </row>
    <row r="86" spans="4:4" x14ac:dyDescent="0.2">
      <c r="D86" s="97"/>
    </row>
    <row r="87" spans="4:4" x14ac:dyDescent="0.2">
      <c r="D87" s="97"/>
    </row>
    <row r="88" spans="4:4" x14ac:dyDescent="0.2">
      <c r="D88" s="97"/>
    </row>
    <row r="89" spans="4:4" x14ac:dyDescent="0.2">
      <c r="D89" s="97"/>
    </row>
    <row r="90" spans="4:4" x14ac:dyDescent="0.2">
      <c r="D90" s="97"/>
    </row>
    <row r="91" spans="4:4" x14ac:dyDescent="0.2">
      <c r="D91" s="97"/>
    </row>
    <row r="92" spans="4:4" x14ac:dyDescent="0.2">
      <c r="D92" s="97"/>
    </row>
    <row r="93" spans="4:4" x14ac:dyDescent="0.2">
      <c r="D93" s="97"/>
    </row>
    <row r="94" spans="4:4" x14ac:dyDescent="0.2">
      <c r="D94" s="97"/>
    </row>
    <row r="95" spans="4:4" x14ac:dyDescent="0.2">
      <c r="D95" s="97"/>
    </row>
    <row r="96" spans="4:4" x14ac:dyDescent="0.2">
      <c r="D96" s="97"/>
    </row>
    <row r="97" spans="4:4" x14ac:dyDescent="0.2">
      <c r="D97" s="97"/>
    </row>
    <row r="98" spans="4:4" x14ac:dyDescent="0.2">
      <c r="D98" s="97"/>
    </row>
    <row r="99" spans="4:4" x14ac:dyDescent="0.2">
      <c r="D99" s="97"/>
    </row>
    <row r="100" spans="4:4" x14ac:dyDescent="0.2">
      <c r="D100" s="97"/>
    </row>
    <row r="101" spans="4:4" x14ac:dyDescent="0.2">
      <c r="D101" s="97"/>
    </row>
    <row r="102" spans="4:4" x14ac:dyDescent="0.2">
      <c r="D102" s="97"/>
    </row>
    <row r="103" spans="4:4" x14ac:dyDescent="0.2">
      <c r="D103" s="97"/>
    </row>
    <row r="104" spans="4:4" x14ac:dyDescent="0.2">
      <c r="D104" s="97"/>
    </row>
    <row r="105" spans="4:4" x14ac:dyDescent="0.2">
      <c r="D105" s="97"/>
    </row>
    <row r="106" spans="4:4" x14ac:dyDescent="0.2">
      <c r="D106" s="97"/>
    </row>
    <row r="107" spans="4:4" x14ac:dyDescent="0.2">
      <c r="D107" s="97"/>
    </row>
    <row r="108" spans="4:4" x14ac:dyDescent="0.2">
      <c r="D108" s="97"/>
    </row>
    <row r="109" spans="4:4" x14ac:dyDescent="0.2">
      <c r="D109" s="97"/>
    </row>
    <row r="110" spans="4:4" x14ac:dyDescent="0.2">
      <c r="D110" s="97"/>
    </row>
    <row r="111" spans="4:4" x14ac:dyDescent="0.2">
      <c r="D111" s="97"/>
    </row>
    <row r="112" spans="4:4" x14ac:dyDescent="0.2">
      <c r="D112" s="97"/>
    </row>
    <row r="113" spans="4:4" x14ac:dyDescent="0.2">
      <c r="D113" s="97"/>
    </row>
    <row r="114" spans="4:4" x14ac:dyDescent="0.2">
      <c r="D114" s="97"/>
    </row>
    <row r="115" spans="4:4" x14ac:dyDescent="0.2">
      <c r="D115" s="97"/>
    </row>
    <row r="116" spans="4:4" x14ac:dyDescent="0.2">
      <c r="D116" s="97"/>
    </row>
    <row r="117" spans="4:4" x14ac:dyDescent="0.2">
      <c r="D117" s="97"/>
    </row>
    <row r="118" spans="4:4" x14ac:dyDescent="0.2">
      <c r="D118" s="97"/>
    </row>
    <row r="119" spans="4:4" x14ac:dyDescent="0.2">
      <c r="D119" s="97"/>
    </row>
    <row r="120" spans="4:4" x14ac:dyDescent="0.2">
      <c r="D120" s="97"/>
    </row>
    <row r="121" spans="4:4" x14ac:dyDescent="0.2">
      <c r="D121" s="97"/>
    </row>
    <row r="122" spans="4:4" x14ac:dyDescent="0.2">
      <c r="D122" s="97"/>
    </row>
    <row r="123" spans="4:4" x14ac:dyDescent="0.2">
      <c r="D123" s="97"/>
    </row>
    <row r="124" spans="4:4" x14ac:dyDescent="0.2">
      <c r="D124" s="97"/>
    </row>
    <row r="125" spans="4:4" x14ac:dyDescent="0.2">
      <c r="D125" s="97"/>
    </row>
    <row r="126" spans="4:4" x14ac:dyDescent="0.2">
      <c r="D126" s="97"/>
    </row>
    <row r="127" spans="4:4" x14ac:dyDescent="0.2">
      <c r="D127" s="97"/>
    </row>
    <row r="128" spans="4:4" x14ac:dyDescent="0.2">
      <c r="D128" s="97"/>
    </row>
    <row r="129" spans="4:4" x14ac:dyDescent="0.2">
      <c r="D129" s="97"/>
    </row>
    <row r="130" spans="4:4" x14ac:dyDescent="0.2">
      <c r="D130" s="97"/>
    </row>
    <row r="131" spans="4:4" x14ac:dyDescent="0.2">
      <c r="D131" s="97"/>
    </row>
    <row r="132" spans="4:4" x14ac:dyDescent="0.2">
      <c r="D132" s="97"/>
    </row>
    <row r="133" spans="4:4" x14ac:dyDescent="0.2">
      <c r="D133" s="97"/>
    </row>
    <row r="134" spans="4:4" x14ac:dyDescent="0.2">
      <c r="D134" s="97"/>
    </row>
    <row r="135" spans="4:4" x14ac:dyDescent="0.2">
      <c r="D135" s="97"/>
    </row>
    <row r="136" spans="4:4" x14ac:dyDescent="0.2">
      <c r="D136" s="97"/>
    </row>
    <row r="137" spans="4:4" x14ac:dyDescent="0.2">
      <c r="D137" s="97"/>
    </row>
    <row r="138" spans="4:4" x14ac:dyDescent="0.2">
      <c r="D138" s="97"/>
    </row>
    <row r="139" spans="4:4" x14ac:dyDescent="0.2">
      <c r="D139" s="97"/>
    </row>
    <row r="140" spans="4:4" x14ac:dyDescent="0.2">
      <c r="D140" s="97"/>
    </row>
    <row r="141" spans="4:4" x14ac:dyDescent="0.2">
      <c r="D141" s="97"/>
    </row>
    <row r="142" spans="4:4" x14ac:dyDescent="0.2">
      <c r="D142" s="97"/>
    </row>
    <row r="143" spans="4:4" x14ac:dyDescent="0.2">
      <c r="D143" s="97"/>
    </row>
    <row r="144" spans="4:4" x14ac:dyDescent="0.2">
      <c r="D144" s="97"/>
    </row>
    <row r="145" spans="4:4" x14ac:dyDescent="0.2">
      <c r="D145" s="97"/>
    </row>
    <row r="146" spans="4:4" x14ac:dyDescent="0.2">
      <c r="D146" s="97"/>
    </row>
    <row r="147" spans="4:4" x14ac:dyDescent="0.2">
      <c r="D147" s="97"/>
    </row>
    <row r="148" spans="4:4" x14ac:dyDescent="0.2">
      <c r="D148" s="97"/>
    </row>
    <row r="149" spans="4:4" x14ac:dyDescent="0.2">
      <c r="D149" s="97"/>
    </row>
    <row r="150" spans="4:4" x14ac:dyDescent="0.2">
      <c r="D150" s="97"/>
    </row>
    <row r="151" spans="4:4" x14ac:dyDescent="0.2">
      <c r="D151" s="97"/>
    </row>
    <row r="152" spans="4:4" x14ac:dyDescent="0.2">
      <c r="D152" s="97"/>
    </row>
    <row r="153" spans="4:4" x14ac:dyDescent="0.2">
      <c r="D153" s="97"/>
    </row>
    <row r="154" spans="4:4" x14ac:dyDescent="0.2">
      <c r="D154" s="97"/>
    </row>
    <row r="155" spans="4:4" x14ac:dyDescent="0.2">
      <c r="D155" s="97"/>
    </row>
    <row r="156" spans="4:4" x14ac:dyDescent="0.2">
      <c r="D156" s="97"/>
    </row>
    <row r="157" spans="4:4" x14ac:dyDescent="0.2">
      <c r="D157" s="97"/>
    </row>
    <row r="158" spans="4:4" x14ac:dyDescent="0.2">
      <c r="D158" s="97"/>
    </row>
    <row r="159" spans="4:4" x14ac:dyDescent="0.2">
      <c r="D159" s="97"/>
    </row>
    <row r="160" spans="4:4" x14ac:dyDescent="0.2">
      <c r="D160" s="97"/>
    </row>
    <row r="161" spans="4:4" x14ac:dyDescent="0.2">
      <c r="D161" s="97"/>
    </row>
    <row r="162" spans="4:4" x14ac:dyDescent="0.2">
      <c r="D162" s="97"/>
    </row>
    <row r="163" spans="4:4" x14ac:dyDescent="0.2">
      <c r="D163" s="97"/>
    </row>
    <row r="164" spans="4:4" x14ac:dyDescent="0.2">
      <c r="D164" s="97"/>
    </row>
    <row r="165" spans="4:4" x14ac:dyDescent="0.2">
      <c r="D165" s="97"/>
    </row>
    <row r="166" spans="4:4" x14ac:dyDescent="0.2">
      <c r="D166" s="97"/>
    </row>
    <row r="167" spans="4:4" x14ac:dyDescent="0.2">
      <c r="D167" s="97"/>
    </row>
    <row r="168" spans="4:4" x14ac:dyDescent="0.2">
      <c r="D168" s="97"/>
    </row>
    <row r="169" spans="4:4" x14ac:dyDescent="0.2">
      <c r="D169" s="97"/>
    </row>
    <row r="170" spans="4:4" x14ac:dyDescent="0.2">
      <c r="D170" s="97"/>
    </row>
    <row r="171" spans="4:4" x14ac:dyDescent="0.2">
      <c r="D171" s="97"/>
    </row>
    <row r="172" spans="4:4" x14ac:dyDescent="0.2">
      <c r="D172" s="97"/>
    </row>
    <row r="173" spans="4:4" x14ac:dyDescent="0.2">
      <c r="D173" s="97"/>
    </row>
    <row r="174" spans="4:4" x14ac:dyDescent="0.2">
      <c r="D174" s="97"/>
    </row>
    <row r="175" spans="4:4" x14ac:dyDescent="0.2">
      <c r="D175" s="97"/>
    </row>
    <row r="176" spans="4:4" x14ac:dyDescent="0.2">
      <c r="D176" s="97"/>
    </row>
    <row r="177" spans="4:4" x14ac:dyDescent="0.2">
      <c r="D177" s="97"/>
    </row>
    <row r="178" spans="4:4" x14ac:dyDescent="0.2">
      <c r="D178" s="97"/>
    </row>
    <row r="179" spans="4:4" x14ac:dyDescent="0.2">
      <c r="D179" s="97"/>
    </row>
    <row r="180" spans="4:4" x14ac:dyDescent="0.2">
      <c r="D180" s="97"/>
    </row>
    <row r="181" spans="4:4" x14ac:dyDescent="0.2">
      <c r="D181" s="97"/>
    </row>
    <row r="182" spans="4:4" x14ac:dyDescent="0.2">
      <c r="D182" s="97"/>
    </row>
    <row r="183" spans="4:4" x14ac:dyDescent="0.2">
      <c r="D183" s="97"/>
    </row>
    <row r="184" spans="4:4" x14ac:dyDescent="0.2">
      <c r="D184" s="97"/>
    </row>
    <row r="185" spans="4:4" x14ac:dyDescent="0.2">
      <c r="D185" s="97"/>
    </row>
    <row r="186" spans="4:4" x14ac:dyDescent="0.2">
      <c r="D186" s="97"/>
    </row>
    <row r="187" spans="4:4" x14ac:dyDescent="0.2">
      <c r="D187" s="97"/>
    </row>
    <row r="188" spans="4:4" x14ac:dyDescent="0.2">
      <c r="D188" s="97"/>
    </row>
    <row r="189" spans="4:4" x14ac:dyDescent="0.2">
      <c r="D189" s="97"/>
    </row>
    <row r="190" spans="4:4" x14ac:dyDescent="0.2">
      <c r="D190" s="97"/>
    </row>
    <row r="191" spans="4:4" x14ac:dyDescent="0.2">
      <c r="D191" s="97"/>
    </row>
    <row r="192" spans="4:4" x14ac:dyDescent="0.2">
      <c r="D192" s="97"/>
    </row>
    <row r="193" spans="4:4" x14ac:dyDescent="0.2">
      <c r="D193" s="97"/>
    </row>
    <row r="194" spans="4:4" x14ac:dyDescent="0.2">
      <c r="D194" s="97"/>
    </row>
    <row r="195" spans="4:4" x14ac:dyDescent="0.2">
      <c r="D195" s="97"/>
    </row>
    <row r="196" spans="4:4" x14ac:dyDescent="0.2">
      <c r="D196" s="97"/>
    </row>
    <row r="197" spans="4:4" x14ac:dyDescent="0.2">
      <c r="D197" s="97"/>
    </row>
    <row r="198" spans="4:4" x14ac:dyDescent="0.2">
      <c r="D198" s="97"/>
    </row>
    <row r="199" spans="4:4" x14ac:dyDescent="0.2">
      <c r="D199" s="97"/>
    </row>
    <row r="200" spans="4:4" x14ac:dyDescent="0.2">
      <c r="D200" s="97"/>
    </row>
    <row r="201" spans="4:4" x14ac:dyDescent="0.2">
      <c r="D201" s="97"/>
    </row>
    <row r="202" spans="4:4" x14ac:dyDescent="0.2">
      <c r="D202" s="97"/>
    </row>
    <row r="203" spans="4:4" x14ac:dyDescent="0.2">
      <c r="D203" s="97"/>
    </row>
    <row r="204" spans="4:4" x14ac:dyDescent="0.2">
      <c r="D204" s="97"/>
    </row>
    <row r="205" spans="4:4" x14ac:dyDescent="0.2">
      <c r="D205" s="97"/>
    </row>
    <row r="206" spans="4:4" x14ac:dyDescent="0.2">
      <c r="D206" s="97"/>
    </row>
    <row r="207" spans="4:4" x14ac:dyDescent="0.2">
      <c r="D207" s="97"/>
    </row>
    <row r="208" spans="4:4" x14ac:dyDescent="0.2">
      <c r="D208" s="97"/>
    </row>
    <row r="209" spans="4:4" x14ac:dyDescent="0.2">
      <c r="D209" s="97"/>
    </row>
    <row r="210" spans="4:4" x14ac:dyDescent="0.2">
      <c r="D210" s="97"/>
    </row>
    <row r="211" spans="4:4" x14ac:dyDescent="0.2">
      <c r="D211" s="97"/>
    </row>
    <row r="212" spans="4:4" x14ac:dyDescent="0.2">
      <c r="D212" s="97"/>
    </row>
    <row r="213" spans="4:4" x14ac:dyDescent="0.2">
      <c r="D213" s="97"/>
    </row>
    <row r="214" spans="4:4" x14ac:dyDescent="0.2">
      <c r="D214" s="97"/>
    </row>
    <row r="215" spans="4:4" x14ac:dyDescent="0.2">
      <c r="D215" s="97"/>
    </row>
    <row r="216" spans="4:4" x14ac:dyDescent="0.2">
      <c r="D216" s="97"/>
    </row>
    <row r="217" spans="4:4" x14ac:dyDescent="0.2">
      <c r="D217" s="97"/>
    </row>
    <row r="218" spans="4:4" x14ac:dyDescent="0.2">
      <c r="D218" s="97"/>
    </row>
    <row r="219" spans="4:4" x14ac:dyDescent="0.2">
      <c r="D219" s="97"/>
    </row>
    <row r="220" spans="4:4" x14ac:dyDescent="0.2">
      <c r="D220" s="97"/>
    </row>
    <row r="221" spans="4:4" x14ac:dyDescent="0.2">
      <c r="D221" s="97"/>
    </row>
    <row r="222" spans="4:4" x14ac:dyDescent="0.2">
      <c r="D222" s="97"/>
    </row>
    <row r="223" spans="4:4" x14ac:dyDescent="0.2">
      <c r="D223" s="97"/>
    </row>
    <row r="224" spans="4:4" x14ac:dyDescent="0.2">
      <c r="D224" s="97"/>
    </row>
    <row r="225" spans="4:4" x14ac:dyDescent="0.2">
      <c r="D225" s="97"/>
    </row>
    <row r="226" spans="4:4" x14ac:dyDescent="0.2">
      <c r="D226" s="97"/>
    </row>
    <row r="227" spans="4:4" x14ac:dyDescent="0.2">
      <c r="D227" s="97"/>
    </row>
    <row r="228" spans="4:4" x14ac:dyDescent="0.2">
      <c r="D228" s="97"/>
    </row>
    <row r="229" spans="4:4" x14ac:dyDescent="0.2">
      <c r="D229" s="97"/>
    </row>
    <row r="230" spans="4:4" x14ac:dyDescent="0.2">
      <c r="D230" s="97"/>
    </row>
    <row r="231" spans="4:4" x14ac:dyDescent="0.2">
      <c r="D231" s="97"/>
    </row>
    <row r="232" spans="4:4" x14ac:dyDescent="0.2">
      <c r="D232" s="97"/>
    </row>
    <row r="233" spans="4:4" x14ac:dyDescent="0.2">
      <c r="D233" s="97"/>
    </row>
    <row r="234" spans="4:4" x14ac:dyDescent="0.2">
      <c r="D234" s="97"/>
    </row>
    <row r="235" spans="4:4" x14ac:dyDescent="0.2">
      <c r="D235" s="97"/>
    </row>
    <row r="236" spans="4:4" x14ac:dyDescent="0.2">
      <c r="D236" s="97"/>
    </row>
    <row r="237" spans="4:4" x14ac:dyDescent="0.2">
      <c r="D237" s="97"/>
    </row>
    <row r="238" spans="4:4" x14ac:dyDescent="0.2">
      <c r="D238" s="97"/>
    </row>
    <row r="239" spans="4:4" x14ac:dyDescent="0.2">
      <c r="D239" s="97"/>
    </row>
    <row r="240" spans="4:4" x14ac:dyDescent="0.2">
      <c r="D240" s="97"/>
    </row>
    <row r="241" spans="4:4" x14ac:dyDescent="0.2">
      <c r="D241" s="97"/>
    </row>
    <row r="242" spans="4:4" x14ac:dyDescent="0.2">
      <c r="D242" s="97"/>
    </row>
    <row r="243" spans="4:4" x14ac:dyDescent="0.2">
      <c r="D243" s="97"/>
    </row>
    <row r="244" spans="4:4" x14ac:dyDescent="0.2">
      <c r="D244" s="97"/>
    </row>
    <row r="245" spans="4:4" x14ac:dyDescent="0.2">
      <c r="D245" s="97"/>
    </row>
    <row r="246" spans="4:4" x14ac:dyDescent="0.2">
      <c r="D246" s="97"/>
    </row>
    <row r="247" spans="4:4" x14ac:dyDescent="0.2">
      <c r="D247" s="97"/>
    </row>
    <row r="248" spans="4:4" x14ac:dyDescent="0.2">
      <c r="D248" s="97"/>
    </row>
    <row r="249" spans="4:4" x14ac:dyDescent="0.2">
      <c r="D249" s="97"/>
    </row>
    <row r="250" spans="4:4" x14ac:dyDescent="0.2">
      <c r="D250" s="97"/>
    </row>
    <row r="251" spans="4:4" x14ac:dyDescent="0.2">
      <c r="D251" s="97"/>
    </row>
    <row r="252" spans="4:4" x14ac:dyDescent="0.2">
      <c r="D252" s="97"/>
    </row>
    <row r="253" spans="4:4" x14ac:dyDescent="0.2">
      <c r="D253" s="97"/>
    </row>
    <row r="254" spans="4:4" x14ac:dyDescent="0.2">
      <c r="D254" s="97"/>
    </row>
    <row r="255" spans="4:4" x14ac:dyDescent="0.2">
      <c r="D255" s="97"/>
    </row>
    <row r="256" spans="4:4" x14ac:dyDescent="0.2">
      <c r="D256" s="97"/>
    </row>
    <row r="257" spans="4:4" x14ac:dyDescent="0.2">
      <c r="D257" s="97"/>
    </row>
    <row r="258" spans="4:4" x14ac:dyDescent="0.2">
      <c r="D258" s="97"/>
    </row>
    <row r="259" spans="4:4" x14ac:dyDescent="0.2">
      <c r="D259" s="97"/>
    </row>
    <row r="260" spans="4:4" x14ac:dyDescent="0.2">
      <c r="D260" s="97"/>
    </row>
    <row r="261" spans="4:4" x14ac:dyDescent="0.2">
      <c r="D261" s="97"/>
    </row>
    <row r="262" spans="4:4" x14ac:dyDescent="0.2">
      <c r="D262" s="97"/>
    </row>
    <row r="263" spans="4:4" x14ac:dyDescent="0.2">
      <c r="D263" s="97"/>
    </row>
    <row r="264" spans="4:4" x14ac:dyDescent="0.2">
      <c r="D264" s="97"/>
    </row>
    <row r="265" spans="4:4" x14ac:dyDescent="0.2">
      <c r="D265" s="97"/>
    </row>
    <row r="266" spans="4:4" x14ac:dyDescent="0.2">
      <c r="D266" s="97"/>
    </row>
    <row r="267" spans="4:4" x14ac:dyDescent="0.2">
      <c r="D267" s="97"/>
    </row>
    <row r="268" spans="4:4" x14ac:dyDescent="0.2">
      <c r="D268" s="97"/>
    </row>
    <row r="269" spans="4:4" x14ac:dyDescent="0.2">
      <c r="D269" s="97"/>
    </row>
    <row r="270" spans="4:4" x14ac:dyDescent="0.2">
      <c r="D270" s="97"/>
    </row>
    <row r="271" spans="4:4" x14ac:dyDescent="0.2">
      <c r="D271" s="97"/>
    </row>
    <row r="272" spans="4:4" x14ac:dyDescent="0.2">
      <c r="D272" s="97"/>
    </row>
    <row r="273" spans="4:4" x14ac:dyDescent="0.2">
      <c r="D273" s="97"/>
    </row>
    <row r="274" spans="4:4" x14ac:dyDescent="0.2">
      <c r="D274" s="97"/>
    </row>
    <row r="275" spans="4:4" x14ac:dyDescent="0.2">
      <c r="D275" s="97"/>
    </row>
    <row r="276" spans="4:4" x14ac:dyDescent="0.2">
      <c r="D276" s="97"/>
    </row>
    <row r="277" spans="4:4" x14ac:dyDescent="0.2">
      <c r="D277" s="97"/>
    </row>
    <row r="278" spans="4:4" x14ac:dyDescent="0.2">
      <c r="D278" s="97"/>
    </row>
    <row r="279" spans="4:4" x14ac:dyDescent="0.2">
      <c r="D279" s="97"/>
    </row>
    <row r="280" spans="4:4" x14ac:dyDescent="0.2">
      <c r="D280" s="97"/>
    </row>
    <row r="281" spans="4:4" x14ac:dyDescent="0.2">
      <c r="D281" s="97"/>
    </row>
    <row r="282" spans="4:4" x14ac:dyDescent="0.2">
      <c r="D282" s="97"/>
    </row>
    <row r="283" spans="4:4" x14ac:dyDescent="0.2">
      <c r="D283" s="97"/>
    </row>
    <row r="284" spans="4:4" x14ac:dyDescent="0.2">
      <c r="D284" s="97"/>
    </row>
    <row r="285" spans="4:4" x14ac:dyDescent="0.2">
      <c r="D285" s="97"/>
    </row>
    <row r="286" spans="4:4" x14ac:dyDescent="0.2">
      <c r="D286" s="97"/>
    </row>
    <row r="287" spans="4:4" x14ac:dyDescent="0.2">
      <c r="D287" s="97"/>
    </row>
    <row r="288" spans="4:4" x14ac:dyDescent="0.2">
      <c r="D288" s="97"/>
    </row>
    <row r="289" spans="4:4" x14ac:dyDescent="0.2">
      <c r="D289" s="97"/>
    </row>
    <row r="290" spans="4:4" x14ac:dyDescent="0.2">
      <c r="D290" s="97"/>
    </row>
    <row r="291" spans="4:4" x14ac:dyDescent="0.2">
      <c r="D291" s="97"/>
    </row>
    <row r="292" spans="4:4" x14ac:dyDescent="0.2">
      <c r="D292" s="97"/>
    </row>
    <row r="293" spans="4:4" x14ac:dyDescent="0.2">
      <c r="D293" s="97"/>
    </row>
    <row r="294" spans="4:4" x14ac:dyDescent="0.2">
      <c r="D294" s="97"/>
    </row>
    <row r="295" spans="4:4" x14ac:dyDescent="0.2">
      <c r="D295" s="97"/>
    </row>
    <row r="296" spans="4:4" x14ac:dyDescent="0.2">
      <c r="D296" s="97"/>
    </row>
    <row r="297" spans="4:4" x14ac:dyDescent="0.2">
      <c r="D297" s="97"/>
    </row>
    <row r="298" spans="4:4" x14ac:dyDescent="0.2">
      <c r="D298" s="97"/>
    </row>
    <row r="299" spans="4:4" x14ac:dyDescent="0.2">
      <c r="D299" s="97"/>
    </row>
    <row r="300" spans="4:4" x14ac:dyDescent="0.2">
      <c r="D300" s="97"/>
    </row>
    <row r="301" spans="4:4" x14ac:dyDescent="0.2">
      <c r="D301" s="97"/>
    </row>
    <row r="302" spans="4:4" x14ac:dyDescent="0.2">
      <c r="D302" s="97"/>
    </row>
    <row r="303" spans="4:4" x14ac:dyDescent="0.2">
      <c r="D303" s="97"/>
    </row>
    <row r="304" spans="4:4" x14ac:dyDescent="0.2">
      <c r="D304" s="97"/>
    </row>
    <row r="305" spans="4:4" x14ac:dyDescent="0.2">
      <c r="D305" s="97"/>
    </row>
    <row r="306" spans="4:4" x14ac:dyDescent="0.2">
      <c r="D306" s="97"/>
    </row>
    <row r="307" spans="4:4" x14ac:dyDescent="0.2">
      <c r="D307" s="97"/>
    </row>
    <row r="308" spans="4:4" x14ac:dyDescent="0.2">
      <c r="D308" s="97"/>
    </row>
    <row r="309" spans="4:4" x14ac:dyDescent="0.2">
      <c r="D309" s="97"/>
    </row>
    <row r="310" spans="4:4" x14ac:dyDescent="0.2">
      <c r="D310" s="97"/>
    </row>
    <row r="311" spans="4:4" x14ac:dyDescent="0.2">
      <c r="D311" s="97"/>
    </row>
    <row r="312" spans="4:4" x14ac:dyDescent="0.2">
      <c r="D312" s="97"/>
    </row>
    <row r="313" spans="4:4" x14ac:dyDescent="0.2">
      <c r="D313" s="97"/>
    </row>
    <row r="314" spans="4:4" x14ac:dyDescent="0.2">
      <c r="D314" s="97"/>
    </row>
    <row r="315" spans="4:4" x14ac:dyDescent="0.2">
      <c r="D315" s="97"/>
    </row>
    <row r="316" spans="4:4" x14ac:dyDescent="0.2">
      <c r="D316" s="97"/>
    </row>
    <row r="317" spans="4:4" x14ac:dyDescent="0.2">
      <c r="D317" s="97"/>
    </row>
    <row r="318" spans="4:4" x14ac:dyDescent="0.2">
      <c r="D318" s="97"/>
    </row>
    <row r="319" spans="4:4" x14ac:dyDescent="0.2">
      <c r="D319" s="97"/>
    </row>
    <row r="320" spans="4:4" x14ac:dyDescent="0.2">
      <c r="D320" s="97"/>
    </row>
    <row r="321" spans="4:4" x14ac:dyDescent="0.2">
      <c r="D321" s="97"/>
    </row>
    <row r="322" spans="4:4" x14ac:dyDescent="0.2">
      <c r="D322" s="97"/>
    </row>
    <row r="323" spans="4:4" x14ac:dyDescent="0.2">
      <c r="D323" s="97"/>
    </row>
    <row r="324" spans="4:4" x14ac:dyDescent="0.2">
      <c r="D324" s="97"/>
    </row>
    <row r="325" spans="4:4" x14ac:dyDescent="0.2">
      <c r="D325" s="97"/>
    </row>
    <row r="326" spans="4:4" x14ac:dyDescent="0.2">
      <c r="D326" s="97"/>
    </row>
    <row r="327" spans="4:4" x14ac:dyDescent="0.2">
      <c r="D327" s="97"/>
    </row>
    <row r="328" spans="4:4" x14ac:dyDescent="0.2">
      <c r="D328" s="97"/>
    </row>
    <row r="329" spans="4:4" x14ac:dyDescent="0.2">
      <c r="D329" s="97"/>
    </row>
    <row r="330" spans="4:4" x14ac:dyDescent="0.2">
      <c r="D330" s="97"/>
    </row>
    <row r="331" spans="4:4" x14ac:dyDescent="0.2">
      <c r="D331" s="97"/>
    </row>
    <row r="332" spans="4:4" x14ac:dyDescent="0.2">
      <c r="D332" s="97"/>
    </row>
    <row r="333" spans="4:4" x14ac:dyDescent="0.2">
      <c r="D333" s="97"/>
    </row>
    <row r="334" spans="4:4" x14ac:dyDescent="0.2">
      <c r="D334" s="97"/>
    </row>
    <row r="335" spans="4:4" x14ac:dyDescent="0.2">
      <c r="D335" s="97"/>
    </row>
    <row r="336" spans="4:4" x14ac:dyDescent="0.2">
      <c r="D336" s="97"/>
    </row>
    <row r="337" spans="4:4" x14ac:dyDescent="0.2">
      <c r="D337" s="97"/>
    </row>
    <row r="338" spans="4:4" x14ac:dyDescent="0.2">
      <c r="D338" s="97"/>
    </row>
    <row r="339" spans="4:4" x14ac:dyDescent="0.2">
      <c r="D339" s="97"/>
    </row>
    <row r="340" spans="4:4" x14ac:dyDescent="0.2">
      <c r="D340" s="97"/>
    </row>
    <row r="341" spans="4:4" x14ac:dyDescent="0.2">
      <c r="D341" s="97"/>
    </row>
    <row r="342" spans="4:4" x14ac:dyDescent="0.2">
      <c r="D342" s="97"/>
    </row>
    <row r="343" spans="4:4" x14ac:dyDescent="0.2">
      <c r="D343" s="97"/>
    </row>
    <row r="344" spans="4:4" x14ac:dyDescent="0.2">
      <c r="D344" s="97"/>
    </row>
    <row r="345" spans="4:4" x14ac:dyDescent="0.2">
      <c r="D345" s="97"/>
    </row>
    <row r="346" spans="4:4" x14ac:dyDescent="0.2">
      <c r="D346" s="97"/>
    </row>
    <row r="347" spans="4:4" x14ac:dyDescent="0.2">
      <c r="D347" s="97"/>
    </row>
    <row r="348" spans="4:4" x14ac:dyDescent="0.2">
      <c r="D348" s="97"/>
    </row>
    <row r="349" spans="4:4" x14ac:dyDescent="0.2">
      <c r="D349" s="97"/>
    </row>
    <row r="350" spans="4:4" x14ac:dyDescent="0.2">
      <c r="D350" s="97"/>
    </row>
    <row r="351" spans="4:4" x14ac:dyDescent="0.2">
      <c r="D351" s="97"/>
    </row>
    <row r="352" spans="4:4" x14ac:dyDescent="0.2">
      <c r="D352" s="97"/>
    </row>
    <row r="353" spans="4:4" x14ac:dyDescent="0.2">
      <c r="D353" s="97"/>
    </row>
    <row r="354" spans="4:4" x14ac:dyDescent="0.2">
      <c r="D354" s="97"/>
    </row>
    <row r="355" spans="4:4" x14ac:dyDescent="0.2">
      <c r="D355" s="97"/>
    </row>
    <row r="356" spans="4:4" x14ac:dyDescent="0.2">
      <c r="D356" s="97"/>
    </row>
    <row r="357" spans="4:4" x14ac:dyDescent="0.2">
      <c r="D357" s="97"/>
    </row>
    <row r="358" spans="4:4" x14ac:dyDescent="0.2">
      <c r="D358" s="97"/>
    </row>
    <row r="359" spans="4:4" x14ac:dyDescent="0.2">
      <c r="D359" s="97"/>
    </row>
    <row r="360" spans="4:4" x14ac:dyDescent="0.2">
      <c r="D360" s="97"/>
    </row>
    <row r="361" spans="4:4" x14ac:dyDescent="0.2">
      <c r="D361" s="97"/>
    </row>
    <row r="362" spans="4:4" x14ac:dyDescent="0.2">
      <c r="D362" s="97"/>
    </row>
    <row r="363" spans="4:4" x14ac:dyDescent="0.2">
      <c r="D363" s="97"/>
    </row>
    <row r="364" spans="4:4" x14ac:dyDescent="0.2">
      <c r="D364" s="97"/>
    </row>
    <row r="365" spans="4:4" x14ac:dyDescent="0.2">
      <c r="D365" s="97"/>
    </row>
    <row r="366" spans="4:4" x14ac:dyDescent="0.2">
      <c r="D366" s="97"/>
    </row>
    <row r="367" spans="4:4" x14ac:dyDescent="0.2">
      <c r="D367" s="97"/>
    </row>
    <row r="368" spans="4:4" x14ac:dyDescent="0.2">
      <c r="D368" s="97"/>
    </row>
    <row r="369" spans="4:4" x14ac:dyDescent="0.2">
      <c r="D369" s="97"/>
    </row>
    <row r="370" spans="4:4" x14ac:dyDescent="0.2">
      <c r="D370" s="97"/>
    </row>
    <row r="371" spans="4:4" x14ac:dyDescent="0.2">
      <c r="D371" s="97"/>
    </row>
    <row r="372" spans="4:4" x14ac:dyDescent="0.2">
      <c r="D372" s="97"/>
    </row>
    <row r="373" spans="4:4" x14ac:dyDescent="0.2">
      <c r="D373" s="97"/>
    </row>
    <row r="374" spans="4:4" x14ac:dyDescent="0.2">
      <c r="D374" s="97"/>
    </row>
    <row r="375" spans="4:4" x14ac:dyDescent="0.2">
      <c r="D375" s="97"/>
    </row>
    <row r="376" spans="4:4" x14ac:dyDescent="0.2">
      <c r="D376" s="97"/>
    </row>
    <row r="377" spans="4:4" x14ac:dyDescent="0.2">
      <c r="D377" s="97"/>
    </row>
    <row r="378" spans="4:4" x14ac:dyDescent="0.2">
      <c r="D378" s="97"/>
    </row>
    <row r="379" spans="4:4" x14ac:dyDescent="0.2">
      <c r="D379" s="97"/>
    </row>
    <row r="380" spans="4:4" x14ac:dyDescent="0.2">
      <c r="D380" s="97"/>
    </row>
    <row r="381" spans="4:4" x14ac:dyDescent="0.2">
      <c r="D381" s="97"/>
    </row>
    <row r="382" spans="4:4" x14ac:dyDescent="0.2">
      <c r="D382" s="97"/>
    </row>
    <row r="383" spans="4:4" x14ac:dyDescent="0.2">
      <c r="D383" s="97"/>
    </row>
    <row r="384" spans="4:4" x14ac:dyDescent="0.2">
      <c r="D384" s="97"/>
    </row>
    <row r="385" spans="4:4" x14ac:dyDescent="0.2">
      <c r="D385" s="97"/>
    </row>
    <row r="386" spans="4:4" x14ac:dyDescent="0.2">
      <c r="D386" s="97"/>
    </row>
    <row r="387" spans="4:4" x14ac:dyDescent="0.2">
      <c r="D387" s="97"/>
    </row>
    <row r="388" spans="4:4" x14ac:dyDescent="0.2">
      <c r="D388" s="97"/>
    </row>
    <row r="389" spans="4:4" x14ac:dyDescent="0.2">
      <c r="D389" s="97"/>
    </row>
    <row r="390" spans="4:4" x14ac:dyDescent="0.2">
      <c r="D390" s="97"/>
    </row>
    <row r="391" spans="4:4" x14ac:dyDescent="0.2">
      <c r="D391" s="97"/>
    </row>
    <row r="392" spans="4:4" x14ac:dyDescent="0.2">
      <c r="D392" s="97"/>
    </row>
    <row r="393" spans="4:4" x14ac:dyDescent="0.2">
      <c r="D393" s="97"/>
    </row>
    <row r="394" spans="4:4" x14ac:dyDescent="0.2">
      <c r="D394" s="97"/>
    </row>
    <row r="395" spans="4:4" x14ac:dyDescent="0.2">
      <c r="D395" s="97"/>
    </row>
    <row r="396" spans="4:4" x14ac:dyDescent="0.2">
      <c r="D396" s="97"/>
    </row>
    <row r="397" spans="4:4" x14ac:dyDescent="0.2">
      <c r="D397" s="97"/>
    </row>
    <row r="398" spans="4:4" x14ac:dyDescent="0.2">
      <c r="D398" s="97"/>
    </row>
    <row r="399" spans="4:4" x14ac:dyDescent="0.2">
      <c r="D399" s="97"/>
    </row>
    <row r="400" spans="4:4" x14ac:dyDescent="0.2">
      <c r="D400" s="97"/>
    </row>
    <row r="401" spans="4:4" x14ac:dyDescent="0.2">
      <c r="D401" s="97"/>
    </row>
    <row r="402" spans="4:4" x14ac:dyDescent="0.2">
      <c r="D402" s="97"/>
    </row>
    <row r="403" spans="4:4" x14ac:dyDescent="0.2">
      <c r="D403" s="97"/>
    </row>
    <row r="404" spans="4:4" x14ac:dyDescent="0.2">
      <c r="D404" s="97"/>
    </row>
    <row r="405" spans="4:4" x14ac:dyDescent="0.2">
      <c r="D405" s="97"/>
    </row>
    <row r="406" spans="4:4" x14ac:dyDescent="0.2">
      <c r="D406" s="97"/>
    </row>
    <row r="407" spans="4:4" x14ac:dyDescent="0.2">
      <c r="D407" s="97"/>
    </row>
    <row r="408" spans="4:4" x14ac:dyDescent="0.2">
      <c r="D408" s="97"/>
    </row>
    <row r="409" spans="4:4" x14ac:dyDescent="0.2">
      <c r="D409" s="97"/>
    </row>
    <row r="410" spans="4:4" x14ac:dyDescent="0.2">
      <c r="D410" s="97"/>
    </row>
    <row r="411" spans="4:4" x14ac:dyDescent="0.2">
      <c r="D411" s="97"/>
    </row>
    <row r="412" spans="4:4" x14ac:dyDescent="0.2">
      <c r="D412" s="97"/>
    </row>
    <row r="413" spans="4:4" x14ac:dyDescent="0.2">
      <c r="D413" s="97"/>
    </row>
    <row r="414" spans="4:4" x14ac:dyDescent="0.2">
      <c r="D414" s="97"/>
    </row>
    <row r="415" spans="4:4" x14ac:dyDescent="0.2">
      <c r="D415" s="97"/>
    </row>
    <row r="416" spans="4:4" x14ac:dyDescent="0.2">
      <c r="D416" s="97"/>
    </row>
    <row r="417" spans="4:4" x14ac:dyDescent="0.2">
      <c r="D417" s="97"/>
    </row>
    <row r="418" spans="4:4" x14ac:dyDescent="0.2">
      <c r="D418" s="97"/>
    </row>
    <row r="419" spans="4:4" x14ac:dyDescent="0.2">
      <c r="D419" s="97"/>
    </row>
    <row r="420" spans="4:4" x14ac:dyDescent="0.2">
      <c r="D420" s="97"/>
    </row>
    <row r="421" spans="4:4" x14ac:dyDescent="0.2">
      <c r="D421" s="97"/>
    </row>
    <row r="422" spans="4:4" x14ac:dyDescent="0.2">
      <c r="D422" s="97"/>
    </row>
    <row r="423" spans="4:4" x14ac:dyDescent="0.2">
      <c r="D423" s="97"/>
    </row>
    <row r="424" spans="4:4" x14ac:dyDescent="0.2">
      <c r="D424" s="97"/>
    </row>
    <row r="425" spans="4:4" x14ac:dyDescent="0.2">
      <c r="D425" s="97"/>
    </row>
    <row r="426" spans="4:4" x14ac:dyDescent="0.2">
      <c r="D426" s="97"/>
    </row>
    <row r="427" spans="4:4" x14ac:dyDescent="0.2">
      <c r="D427" s="97"/>
    </row>
    <row r="428" spans="4:4" x14ac:dyDescent="0.2">
      <c r="D428" s="97"/>
    </row>
    <row r="429" spans="4:4" x14ac:dyDescent="0.2">
      <c r="D429" s="97"/>
    </row>
    <row r="430" spans="4:4" x14ac:dyDescent="0.2">
      <c r="D430" s="97"/>
    </row>
    <row r="431" spans="4:4" x14ac:dyDescent="0.2">
      <c r="D431" s="97"/>
    </row>
    <row r="432" spans="4:4" x14ac:dyDescent="0.2">
      <c r="D432" s="97"/>
    </row>
    <row r="433" spans="4:4" x14ac:dyDescent="0.2">
      <c r="D433" s="97"/>
    </row>
    <row r="434" spans="4:4" x14ac:dyDescent="0.2">
      <c r="D434" s="97"/>
    </row>
    <row r="435" spans="4:4" x14ac:dyDescent="0.2">
      <c r="D435" s="97"/>
    </row>
    <row r="436" spans="4:4" x14ac:dyDescent="0.2">
      <c r="D436" s="97"/>
    </row>
    <row r="437" spans="4:4" x14ac:dyDescent="0.2">
      <c r="D437" s="97"/>
    </row>
    <row r="438" spans="4:4" x14ac:dyDescent="0.2">
      <c r="D438" s="97"/>
    </row>
    <row r="439" spans="4:4" x14ac:dyDescent="0.2">
      <c r="D439" s="97"/>
    </row>
    <row r="440" spans="4:4" x14ac:dyDescent="0.2">
      <c r="D440" s="97"/>
    </row>
    <row r="441" spans="4:4" x14ac:dyDescent="0.2">
      <c r="D441" s="97"/>
    </row>
    <row r="442" spans="4:4" x14ac:dyDescent="0.2">
      <c r="D442" s="97"/>
    </row>
    <row r="443" spans="4:4" x14ac:dyDescent="0.2">
      <c r="D443" s="97"/>
    </row>
    <row r="444" spans="4:4" x14ac:dyDescent="0.2">
      <c r="D444" s="97"/>
    </row>
    <row r="445" spans="4:4" x14ac:dyDescent="0.2">
      <c r="D445" s="97"/>
    </row>
    <row r="446" spans="4:4" x14ac:dyDescent="0.2">
      <c r="D446" s="97"/>
    </row>
    <row r="447" spans="4:4" x14ac:dyDescent="0.2">
      <c r="D447" s="97"/>
    </row>
    <row r="448" spans="4:4" x14ac:dyDescent="0.2">
      <c r="D448" s="97"/>
    </row>
    <row r="449" spans="4:4" x14ac:dyDescent="0.2">
      <c r="D449" s="97"/>
    </row>
    <row r="450" spans="4:4" x14ac:dyDescent="0.2">
      <c r="D450" s="97"/>
    </row>
    <row r="451" spans="4:4" x14ac:dyDescent="0.2">
      <c r="D451" s="97"/>
    </row>
    <row r="452" spans="4:4" x14ac:dyDescent="0.2">
      <c r="D452" s="97"/>
    </row>
    <row r="453" spans="4:4" x14ac:dyDescent="0.2">
      <c r="D453" s="97"/>
    </row>
    <row r="454" spans="4:4" x14ac:dyDescent="0.2">
      <c r="D454" s="97"/>
    </row>
    <row r="455" spans="4:4" x14ac:dyDescent="0.2">
      <c r="D455" s="97"/>
    </row>
    <row r="456" spans="4:4" x14ac:dyDescent="0.2">
      <c r="D456" s="97"/>
    </row>
    <row r="457" spans="4:4" x14ac:dyDescent="0.2">
      <c r="D457" s="97"/>
    </row>
    <row r="458" spans="4:4" x14ac:dyDescent="0.2">
      <c r="D458" s="97"/>
    </row>
    <row r="459" spans="4:4" x14ac:dyDescent="0.2">
      <c r="D459" s="97"/>
    </row>
    <row r="460" spans="4:4" x14ac:dyDescent="0.2">
      <c r="D460" s="97"/>
    </row>
    <row r="461" spans="4:4" x14ac:dyDescent="0.2">
      <c r="D461" s="97"/>
    </row>
    <row r="462" spans="4:4" x14ac:dyDescent="0.2">
      <c r="D462" s="97"/>
    </row>
    <row r="463" spans="4:4" x14ac:dyDescent="0.2">
      <c r="D463" s="97"/>
    </row>
    <row r="464" spans="4:4" x14ac:dyDescent="0.2">
      <c r="D464" s="97"/>
    </row>
    <row r="465" spans="4:4" x14ac:dyDescent="0.2">
      <c r="D465" s="97"/>
    </row>
    <row r="466" spans="4:4" x14ac:dyDescent="0.2">
      <c r="D466" s="97"/>
    </row>
    <row r="467" spans="4:4" x14ac:dyDescent="0.2">
      <c r="D467" s="97"/>
    </row>
    <row r="468" spans="4:4" x14ac:dyDescent="0.2">
      <c r="D468" s="97"/>
    </row>
    <row r="469" spans="4:4" x14ac:dyDescent="0.2">
      <c r="D469" s="97"/>
    </row>
    <row r="470" spans="4:4" x14ac:dyDescent="0.2">
      <c r="D470" s="97"/>
    </row>
    <row r="471" spans="4:4" x14ac:dyDescent="0.2">
      <c r="D471" s="97"/>
    </row>
    <row r="472" spans="4:4" x14ac:dyDescent="0.2">
      <c r="D472" s="97"/>
    </row>
    <row r="473" spans="4:4" x14ac:dyDescent="0.2">
      <c r="D473" s="97"/>
    </row>
    <row r="474" spans="4:4" x14ac:dyDescent="0.2">
      <c r="D474" s="97"/>
    </row>
    <row r="475" spans="4:4" x14ac:dyDescent="0.2">
      <c r="D475" s="97"/>
    </row>
    <row r="476" spans="4:4" x14ac:dyDescent="0.2">
      <c r="D476" s="97"/>
    </row>
    <row r="477" spans="4:4" x14ac:dyDescent="0.2">
      <c r="D477" s="97"/>
    </row>
    <row r="478" spans="4:4" x14ac:dyDescent="0.2">
      <c r="D478" s="97"/>
    </row>
    <row r="479" spans="4:4" x14ac:dyDescent="0.2">
      <c r="D479" s="97"/>
    </row>
    <row r="480" spans="4:4" x14ac:dyDescent="0.2">
      <c r="D480" s="97"/>
    </row>
    <row r="481" spans="4:4" x14ac:dyDescent="0.2">
      <c r="D481" s="97"/>
    </row>
    <row r="482" spans="4:4" x14ac:dyDescent="0.2">
      <c r="D482" s="97"/>
    </row>
    <row r="483" spans="4:4" x14ac:dyDescent="0.2">
      <c r="D483" s="97"/>
    </row>
    <row r="484" spans="4:4" x14ac:dyDescent="0.2">
      <c r="D484" s="97"/>
    </row>
    <row r="485" spans="4:4" x14ac:dyDescent="0.2">
      <c r="D485" s="97"/>
    </row>
    <row r="486" spans="4:4" x14ac:dyDescent="0.2">
      <c r="D486" s="97"/>
    </row>
    <row r="487" spans="4:4" x14ac:dyDescent="0.2">
      <c r="D487" s="97"/>
    </row>
    <row r="488" spans="4:4" x14ac:dyDescent="0.2">
      <c r="D488" s="97"/>
    </row>
    <row r="489" spans="4:4" x14ac:dyDescent="0.2">
      <c r="D489" s="97"/>
    </row>
    <row r="490" spans="4:4" x14ac:dyDescent="0.2">
      <c r="D490" s="97"/>
    </row>
    <row r="491" spans="4:4" x14ac:dyDescent="0.2">
      <c r="D491" s="97"/>
    </row>
    <row r="492" spans="4:4" x14ac:dyDescent="0.2">
      <c r="D492" s="97"/>
    </row>
    <row r="493" spans="4:4" x14ac:dyDescent="0.2">
      <c r="D493" s="97"/>
    </row>
    <row r="494" spans="4:4" x14ac:dyDescent="0.2">
      <c r="D494" s="97"/>
    </row>
    <row r="495" spans="4:4" x14ac:dyDescent="0.2">
      <c r="D495" s="97"/>
    </row>
    <row r="496" spans="4:4" x14ac:dyDescent="0.2">
      <c r="D496" s="97"/>
    </row>
    <row r="497" spans="4:4" x14ac:dyDescent="0.2">
      <c r="D497" s="97"/>
    </row>
    <row r="498" spans="4:4" x14ac:dyDescent="0.2">
      <c r="D498" s="97"/>
    </row>
    <row r="499" spans="4:4" x14ac:dyDescent="0.2">
      <c r="D499" s="97"/>
    </row>
    <row r="500" spans="4:4" x14ac:dyDescent="0.2">
      <c r="D500" s="97"/>
    </row>
    <row r="501" spans="4:4" x14ac:dyDescent="0.2">
      <c r="D501" s="97"/>
    </row>
    <row r="502" spans="4:4" x14ac:dyDescent="0.2">
      <c r="D502" s="97"/>
    </row>
    <row r="503" spans="4:4" x14ac:dyDescent="0.2">
      <c r="D503" s="97"/>
    </row>
    <row r="504" spans="4:4" x14ac:dyDescent="0.2">
      <c r="D504" s="97"/>
    </row>
    <row r="505" spans="4:4" x14ac:dyDescent="0.2">
      <c r="D505" s="97"/>
    </row>
    <row r="506" spans="4:4" x14ac:dyDescent="0.2">
      <c r="D506" s="97"/>
    </row>
    <row r="507" spans="4:4" x14ac:dyDescent="0.2">
      <c r="D507" s="97"/>
    </row>
    <row r="508" spans="4:4" x14ac:dyDescent="0.2">
      <c r="D508" s="97"/>
    </row>
    <row r="509" spans="4:4" x14ac:dyDescent="0.2">
      <c r="D509" s="97"/>
    </row>
    <row r="510" spans="4:4" x14ac:dyDescent="0.2">
      <c r="D510" s="97"/>
    </row>
    <row r="511" spans="4:4" x14ac:dyDescent="0.2">
      <c r="D511" s="97"/>
    </row>
    <row r="512" spans="4:4" x14ac:dyDescent="0.2">
      <c r="D512" s="97"/>
    </row>
    <row r="513" spans="4:4" x14ac:dyDescent="0.2">
      <c r="D513" s="97"/>
    </row>
    <row r="514" spans="4:4" x14ac:dyDescent="0.2">
      <c r="D514" s="97"/>
    </row>
    <row r="515" spans="4:4" x14ac:dyDescent="0.2">
      <c r="D515" s="97"/>
    </row>
    <row r="516" spans="4:4" x14ac:dyDescent="0.2">
      <c r="D516" s="97"/>
    </row>
    <row r="517" spans="4:4" x14ac:dyDescent="0.2">
      <c r="D517" s="97"/>
    </row>
    <row r="518" spans="4:4" x14ac:dyDescent="0.2">
      <c r="D518" s="97"/>
    </row>
    <row r="519" spans="4:4" x14ac:dyDescent="0.2">
      <c r="D519" s="97"/>
    </row>
    <row r="520" spans="4:4" x14ac:dyDescent="0.2">
      <c r="D520" s="97"/>
    </row>
    <row r="521" spans="4:4" x14ac:dyDescent="0.2">
      <c r="D521" s="97"/>
    </row>
    <row r="522" spans="4:4" x14ac:dyDescent="0.2">
      <c r="D522" s="97"/>
    </row>
    <row r="523" spans="4:4" x14ac:dyDescent="0.2">
      <c r="D523" s="97"/>
    </row>
    <row r="524" spans="4:4" x14ac:dyDescent="0.2">
      <c r="D524" s="97"/>
    </row>
    <row r="525" spans="4:4" x14ac:dyDescent="0.2">
      <c r="D525" s="97"/>
    </row>
    <row r="526" spans="4:4" x14ac:dyDescent="0.2">
      <c r="D526" s="97"/>
    </row>
    <row r="527" spans="4:4" x14ac:dyDescent="0.2">
      <c r="D527" s="97"/>
    </row>
    <row r="528" spans="4:4" x14ac:dyDescent="0.2">
      <c r="D528" s="97"/>
    </row>
    <row r="529" spans="4:4" x14ac:dyDescent="0.2">
      <c r="D529" s="97"/>
    </row>
    <row r="530" spans="4:4" x14ac:dyDescent="0.2">
      <c r="D530" s="97"/>
    </row>
    <row r="531" spans="4:4" x14ac:dyDescent="0.2">
      <c r="D531" s="97"/>
    </row>
    <row r="532" spans="4:4" x14ac:dyDescent="0.2">
      <c r="D532" s="97"/>
    </row>
    <row r="533" spans="4:4" x14ac:dyDescent="0.2">
      <c r="D533" s="97"/>
    </row>
    <row r="534" spans="4:4" x14ac:dyDescent="0.2">
      <c r="D534" s="97"/>
    </row>
    <row r="535" spans="4:4" x14ac:dyDescent="0.2">
      <c r="D535" s="97"/>
    </row>
    <row r="536" spans="4:4" x14ac:dyDescent="0.2">
      <c r="D536" s="97"/>
    </row>
    <row r="537" spans="4:4" x14ac:dyDescent="0.2">
      <c r="D537" s="97"/>
    </row>
    <row r="538" spans="4:4" x14ac:dyDescent="0.2">
      <c r="D538" s="97"/>
    </row>
    <row r="539" spans="4:4" x14ac:dyDescent="0.2">
      <c r="D539" s="97"/>
    </row>
    <row r="540" spans="4:4" x14ac:dyDescent="0.2">
      <c r="D540" s="97"/>
    </row>
    <row r="541" spans="4:4" x14ac:dyDescent="0.2">
      <c r="D541" s="97"/>
    </row>
    <row r="542" spans="4:4" x14ac:dyDescent="0.2">
      <c r="D542" s="97"/>
    </row>
    <row r="543" spans="4:4" x14ac:dyDescent="0.2">
      <c r="D543" s="97"/>
    </row>
    <row r="544" spans="4:4" x14ac:dyDescent="0.2">
      <c r="D544" s="97"/>
    </row>
    <row r="545" spans="4:4" x14ac:dyDescent="0.2">
      <c r="D545" s="97"/>
    </row>
    <row r="546" spans="4:4" x14ac:dyDescent="0.2">
      <c r="D546" s="97"/>
    </row>
    <row r="547" spans="4:4" x14ac:dyDescent="0.2">
      <c r="D547" s="97"/>
    </row>
    <row r="548" spans="4:4" x14ac:dyDescent="0.2">
      <c r="D548" s="97"/>
    </row>
    <row r="549" spans="4:4" x14ac:dyDescent="0.2">
      <c r="D549" s="97"/>
    </row>
    <row r="550" spans="4:4" x14ac:dyDescent="0.2">
      <c r="D550" s="97"/>
    </row>
    <row r="551" spans="4:4" x14ac:dyDescent="0.2">
      <c r="D551" s="97"/>
    </row>
    <row r="552" spans="4:4" x14ac:dyDescent="0.2">
      <c r="D552" s="97"/>
    </row>
    <row r="553" spans="4:4" x14ac:dyDescent="0.2">
      <c r="D553" s="97"/>
    </row>
    <row r="554" spans="4:4" x14ac:dyDescent="0.2">
      <c r="D554" s="97"/>
    </row>
    <row r="555" spans="4:4" x14ac:dyDescent="0.2">
      <c r="D555" s="97"/>
    </row>
    <row r="556" spans="4:4" x14ac:dyDescent="0.2">
      <c r="D556" s="97"/>
    </row>
    <row r="557" spans="4:4" x14ac:dyDescent="0.2">
      <c r="D557" s="97"/>
    </row>
    <row r="558" spans="4:4" x14ac:dyDescent="0.2">
      <c r="D558" s="97"/>
    </row>
    <row r="559" spans="4:4" x14ac:dyDescent="0.2">
      <c r="D559" s="97"/>
    </row>
    <row r="560" spans="4:4" x14ac:dyDescent="0.2">
      <c r="D560" s="97"/>
    </row>
    <row r="561" spans="4:4" x14ac:dyDescent="0.2">
      <c r="D561" s="97"/>
    </row>
    <row r="562" spans="4:4" x14ac:dyDescent="0.2">
      <c r="D562" s="97"/>
    </row>
    <row r="563" spans="4:4" x14ac:dyDescent="0.2">
      <c r="D563" s="97"/>
    </row>
    <row r="564" spans="4:4" x14ac:dyDescent="0.2">
      <c r="D564" s="97"/>
    </row>
    <row r="565" spans="4:4" x14ac:dyDescent="0.2">
      <c r="D565" s="97"/>
    </row>
    <row r="566" spans="4:4" x14ac:dyDescent="0.2">
      <c r="D566" s="97"/>
    </row>
    <row r="567" spans="4:4" x14ac:dyDescent="0.2">
      <c r="D567" s="97"/>
    </row>
    <row r="568" spans="4:4" x14ac:dyDescent="0.2">
      <c r="D568" s="97"/>
    </row>
    <row r="569" spans="4:4" x14ac:dyDescent="0.2">
      <c r="D569" s="97"/>
    </row>
    <row r="570" spans="4:4" x14ac:dyDescent="0.2">
      <c r="D570" s="97"/>
    </row>
    <row r="571" spans="4:4" x14ac:dyDescent="0.2">
      <c r="D571" s="97"/>
    </row>
    <row r="572" spans="4:4" x14ac:dyDescent="0.2">
      <c r="D572" s="97"/>
    </row>
    <row r="573" spans="4:4" x14ac:dyDescent="0.2">
      <c r="D573" s="97"/>
    </row>
    <row r="574" spans="4:4" x14ac:dyDescent="0.2">
      <c r="D574" s="97"/>
    </row>
    <row r="575" spans="4:4" x14ac:dyDescent="0.2">
      <c r="D575" s="97"/>
    </row>
    <row r="576" spans="4:4" x14ac:dyDescent="0.2">
      <c r="D576" s="97"/>
    </row>
    <row r="577" spans="4:4" x14ac:dyDescent="0.2">
      <c r="D577" s="97"/>
    </row>
    <row r="578" spans="4:4" x14ac:dyDescent="0.2">
      <c r="D578" s="97"/>
    </row>
    <row r="579" spans="4:4" x14ac:dyDescent="0.2">
      <c r="D579" s="97"/>
    </row>
    <row r="580" spans="4:4" x14ac:dyDescent="0.2">
      <c r="D580" s="97"/>
    </row>
    <row r="581" spans="4:4" x14ac:dyDescent="0.2">
      <c r="D581" s="97"/>
    </row>
    <row r="582" spans="4:4" x14ac:dyDescent="0.2">
      <c r="D582" s="97"/>
    </row>
    <row r="583" spans="4:4" x14ac:dyDescent="0.2">
      <c r="D583" s="97"/>
    </row>
    <row r="584" spans="4:4" x14ac:dyDescent="0.2">
      <c r="D584" s="97"/>
    </row>
    <row r="585" spans="4:4" x14ac:dyDescent="0.2">
      <c r="D585" s="97"/>
    </row>
    <row r="586" spans="4:4" x14ac:dyDescent="0.2">
      <c r="D586" s="97"/>
    </row>
    <row r="587" spans="4:4" x14ac:dyDescent="0.2">
      <c r="D587" s="97"/>
    </row>
    <row r="588" spans="4:4" x14ac:dyDescent="0.2">
      <c r="D588" s="97"/>
    </row>
    <row r="589" spans="4:4" x14ac:dyDescent="0.2">
      <c r="D589" s="97"/>
    </row>
    <row r="590" spans="4:4" x14ac:dyDescent="0.2">
      <c r="D590" s="97"/>
    </row>
    <row r="591" spans="4:4" x14ac:dyDescent="0.2">
      <c r="D591" s="97"/>
    </row>
    <row r="592" spans="4:4" x14ac:dyDescent="0.2">
      <c r="D592" s="97"/>
    </row>
    <row r="593" spans="4:4" x14ac:dyDescent="0.2">
      <c r="D593" s="97"/>
    </row>
    <row r="594" spans="4:4" x14ac:dyDescent="0.2">
      <c r="D594" s="97"/>
    </row>
    <row r="595" spans="4:4" x14ac:dyDescent="0.2">
      <c r="D595" s="97"/>
    </row>
    <row r="596" spans="4:4" x14ac:dyDescent="0.2">
      <c r="D596" s="97"/>
    </row>
    <row r="597" spans="4:4" x14ac:dyDescent="0.2">
      <c r="D597" s="97"/>
    </row>
    <row r="598" spans="4:4" x14ac:dyDescent="0.2">
      <c r="D598" s="97"/>
    </row>
    <row r="599" spans="4:4" x14ac:dyDescent="0.2">
      <c r="D599" s="97"/>
    </row>
    <row r="600" spans="4:4" x14ac:dyDescent="0.2">
      <c r="D600" s="97"/>
    </row>
    <row r="601" spans="4:4" x14ac:dyDescent="0.2">
      <c r="D601" s="97"/>
    </row>
    <row r="602" spans="4:4" x14ac:dyDescent="0.2">
      <c r="D602" s="97"/>
    </row>
    <row r="603" spans="4:4" x14ac:dyDescent="0.2">
      <c r="D603" s="97"/>
    </row>
    <row r="604" spans="4:4" x14ac:dyDescent="0.2">
      <c r="D604" s="97"/>
    </row>
    <row r="605" spans="4:4" x14ac:dyDescent="0.2">
      <c r="D605" s="97"/>
    </row>
    <row r="606" spans="4:4" x14ac:dyDescent="0.2">
      <c r="D606" s="97"/>
    </row>
    <row r="607" spans="4:4" x14ac:dyDescent="0.2">
      <c r="D607" s="97"/>
    </row>
    <row r="608" spans="4:4" x14ac:dyDescent="0.2">
      <c r="D608" s="97"/>
    </row>
    <row r="609" spans="4:4" x14ac:dyDescent="0.2">
      <c r="D609" s="97"/>
    </row>
    <row r="610" spans="4:4" x14ac:dyDescent="0.2">
      <c r="D610" s="97"/>
    </row>
    <row r="611" spans="4:4" x14ac:dyDescent="0.2">
      <c r="D611" s="97"/>
    </row>
    <row r="612" spans="4:4" x14ac:dyDescent="0.2">
      <c r="D612" s="97"/>
    </row>
    <row r="613" spans="4:4" x14ac:dyDescent="0.2">
      <c r="D613" s="97"/>
    </row>
    <row r="614" spans="4:4" x14ac:dyDescent="0.2">
      <c r="D614" s="97"/>
    </row>
    <row r="615" spans="4:4" x14ac:dyDescent="0.2">
      <c r="D615" s="97"/>
    </row>
    <row r="616" spans="4:4" x14ac:dyDescent="0.2">
      <c r="D616" s="97"/>
    </row>
    <row r="617" spans="4:4" x14ac:dyDescent="0.2">
      <c r="D617" s="97"/>
    </row>
    <row r="618" spans="4:4" x14ac:dyDescent="0.2">
      <c r="D618" s="97"/>
    </row>
    <row r="619" spans="4:4" x14ac:dyDescent="0.2">
      <c r="D619" s="97"/>
    </row>
    <row r="620" spans="4:4" x14ac:dyDescent="0.2">
      <c r="D620" s="97"/>
    </row>
    <row r="621" spans="4:4" x14ac:dyDescent="0.2">
      <c r="D621" s="97"/>
    </row>
    <row r="622" spans="4:4" x14ac:dyDescent="0.2">
      <c r="D622" s="97"/>
    </row>
    <row r="623" spans="4:4" x14ac:dyDescent="0.2">
      <c r="D623" s="97"/>
    </row>
    <row r="624" spans="4:4" x14ac:dyDescent="0.2">
      <c r="D624" s="97"/>
    </row>
    <row r="625" spans="4:4" x14ac:dyDescent="0.2">
      <c r="D625" s="97"/>
    </row>
    <row r="626" spans="4:4" x14ac:dyDescent="0.2">
      <c r="D626" s="97"/>
    </row>
    <row r="627" spans="4:4" x14ac:dyDescent="0.2">
      <c r="D627" s="97"/>
    </row>
    <row r="628" spans="4:4" x14ac:dyDescent="0.2">
      <c r="D628" s="97"/>
    </row>
    <row r="629" spans="4:4" x14ac:dyDescent="0.2">
      <c r="D629" s="97"/>
    </row>
    <row r="630" spans="4:4" x14ac:dyDescent="0.2">
      <c r="D630" s="97"/>
    </row>
    <row r="631" spans="4:4" x14ac:dyDescent="0.2">
      <c r="D631" s="97"/>
    </row>
    <row r="632" spans="4:4" x14ac:dyDescent="0.2">
      <c r="D632" s="97"/>
    </row>
    <row r="633" spans="4:4" x14ac:dyDescent="0.2">
      <c r="D633" s="97"/>
    </row>
    <row r="634" spans="4:4" x14ac:dyDescent="0.2">
      <c r="D634" s="97"/>
    </row>
    <row r="635" spans="4:4" x14ac:dyDescent="0.2">
      <c r="D635" s="97"/>
    </row>
    <row r="636" spans="4:4" x14ac:dyDescent="0.2">
      <c r="D636" s="97"/>
    </row>
    <row r="637" spans="4:4" x14ac:dyDescent="0.2">
      <c r="D637" s="97"/>
    </row>
    <row r="638" spans="4:4" x14ac:dyDescent="0.2">
      <c r="D638" s="97"/>
    </row>
    <row r="639" spans="4:4" x14ac:dyDescent="0.2">
      <c r="D639" s="97"/>
    </row>
    <row r="640" spans="4:4" x14ac:dyDescent="0.2">
      <c r="D640" s="97"/>
    </row>
    <row r="641" spans="4:4" x14ac:dyDescent="0.2">
      <c r="D641" s="97"/>
    </row>
    <row r="642" spans="4:4" x14ac:dyDescent="0.2">
      <c r="D642" s="97"/>
    </row>
    <row r="643" spans="4:4" x14ac:dyDescent="0.2">
      <c r="D643" s="97"/>
    </row>
    <row r="644" spans="4:4" x14ac:dyDescent="0.2">
      <c r="D644" s="97"/>
    </row>
    <row r="645" spans="4:4" x14ac:dyDescent="0.2">
      <c r="D645" s="97"/>
    </row>
    <row r="646" spans="4:4" x14ac:dyDescent="0.2">
      <c r="D646" s="97"/>
    </row>
    <row r="647" spans="4:4" x14ac:dyDescent="0.2">
      <c r="D647" s="97"/>
    </row>
    <row r="648" spans="4:4" x14ac:dyDescent="0.2">
      <c r="D648" s="97"/>
    </row>
    <row r="649" spans="4:4" x14ac:dyDescent="0.2">
      <c r="D649" s="97"/>
    </row>
    <row r="650" spans="4:4" x14ac:dyDescent="0.2">
      <c r="D650" s="97"/>
    </row>
    <row r="651" spans="4:4" x14ac:dyDescent="0.2">
      <c r="D651" s="97"/>
    </row>
    <row r="652" spans="4:4" x14ac:dyDescent="0.2">
      <c r="D652" s="97"/>
    </row>
    <row r="653" spans="4:4" x14ac:dyDescent="0.2">
      <c r="D653" s="97"/>
    </row>
    <row r="654" spans="4:4" x14ac:dyDescent="0.2">
      <c r="D654" s="97"/>
    </row>
    <row r="655" spans="4:4" x14ac:dyDescent="0.2">
      <c r="D655" s="97"/>
    </row>
    <row r="656" spans="4:4" x14ac:dyDescent="0.2">
      <c r="D656" s="97"/>
    </row>
    <row r="657" spans="4:4" x14ac:dyDescent="0.2">
      <c r="D657" s="97"/>
    </row>
    <row r="658" spans="4:4" x14ac:dyDescent="0.2">
      <c r="D658" s="97"/>
    </row>
    <row r="659" spans="4:4" x14ac:dyDescent="0.2">
      <c r="D659" s="97"/>
    </row>
    <row r="660" spans="4:4" x14ac:dyDescent="0.2">
      <c r="D660" s="97"/>
    </row>
    <row r="661" spans="4:4" x14ac:dyDescent="0.2">
      <c r="D661" s="97"/>
    </row>
    <row r="662" spans="4:4" x14ac:dyDescent="0.2">
      <c r="D662" s="97"/>
    </row>
    <row r="663" spans="4:4" x14ac:dyDescent="0.2">
      <c r="D663" s="97"/>
    </row>
    <row r="664" spans="4:4" x14ac:dyDescent="0.2">
      <c r="D664" s="97"/>
    </row>
    <row r="665" spans="4:4" x14ac:dyDescent="0.2">
      <c r="D665" s="97"/>
    </row>
    <row r="666" spans="4:4" x14ac:dyDescent="0.2">
      <c r="D666" s="97"/>
    </row>
    <row r="667" spans="4:4" x14ac:dyDescent="0.2">
      <c r="D667" s="97"/>
    </row>
    <row r="668" spans="4:4" x14ac:dyDescent="0.2">
      <c r="D668" s="97"/>
    </row>
    <row r="669" spans="4:4" x14ac:dyDescent="0.2">
      <c r="D669" s="97"/>
    </row>
    <row r="670" spans="4:4" x14ac:dyDescent="0.2">
      <c r="D670" s="97"/>
    </row>
    <row r="671" spans="4:4" x14ac:dyDescent="0.2">
      <c r="D671" s="97"/>
    </row>
    <row r="672" spans="4:4" x14ac:dyDescent="0.2">
      <c r="D672" s="97"/>
    </row>
    <row r="673" spans="4:4" x14ac:dyDescent="0.2">
      <c r="D673" s="97"/>
    </row>
    <row r="674" spans="4:4" x14ac:dyDescent="0.2">
      <c r="D674" s="97"/>
    </row>
    <row r="675" spans="4:4" x14ac:dyDescent="0.2">
      <c r="D675" s="97"/>
    </row>
    <row r="676" spans="4:4" x14ac:dyDescent="0.2">
      <c r="D676" s="97"/>
    </row>
    <row r="677" spans="4:4" x14ac:dyDescent="0.2">
      <c r="D677" s="97"/>
    </row>
    <row r="678" spans="4:4" x14ac:dyDescent="0.2">
      <c r="D678" s="97"/>
    </row>
    <row r="679" spans="4:4" x14ac:dyDescent="0.2">
      <c r="D679" s="97"/>
    </row>
    <row r="680" spans="4:4" x14ac:dyDescent="0.2">
      <c r="D680" s="97"/>
    </row>
    <row r="681" spans="4:4" x14ac:dyDescent="0.2">
      <c r="D681" s="97"/>
    </row>
    <row r="682" spans="4:4" x14ac:dyDescent="0.2">
      <c r="D682" s="97"/>
    </row>
    <row r="683" spans="4:4" x14ac:dyDescent="0.2">
      <c r="D683" s="97"/>
    </row>
    <row r="684" spans="4:4" x14ac:dyDescent="0.2">
      <c r="D684" s="97"/>
    </row>
    <row r="685" spans="4:4" x14ac:dyDescent="0.2">
      <c r="D685" s="97"/>
    </row>
    <row r="686" spans="4:4" x14ac:dyDescent="0.2">
      <c r="D686" s="97"/>
    </row>
    <row r="687" spans="4:4" x14ac:dyDescent="0.2">
      <c r="D687" s="97"/>
    </row>
    <row r="688" spans="4:4" x14ac:dyDescent="0.2">
      <c r="D688" s="97"/>
    </row>
    <row r="689" spans="4:4" x14ac:dyDescent="0.2">
      <c r="D689" s="97"/>
    </row>
    <row r="690" spans="4:4" x14ac:dyDescent="0.2">
      <c r="D690" s="97"/>
    </row>
    <row r="691" spans="4:4" x14ac:dyDescent="0.2">
      <c r="D691" s="97"/>
    </row>
    <row r="692" spans="4:4" x14ac:dyDescent="0.2">
      <c r="D692" s="97"/>
    </row>
    <row r="693" spans="4:4" x14ac:dyDescent="0.2">
      <c r="D693" s="97"/>
    </row>
    <row r="694" spans="4:4" x14ac:dyDescent="0.2">
      <c r="D694" s="97"/>
    </row>
    <row r="695" spans="4:4" x14ac:dyDescent="0.2">
      <c r="D695" s="97"/>
    </row>
    <row r="696" spans="4:4" x14ac:dyDescent="0.2">
      <c r="D696" s="97"/>
    </row>
    <row r="697" spans="4:4" x14ac:dyDescent="0.2">
      <c r="D697" s="97"/>
    </row>
    <row r="698" spans="4:4" x14ac:dyDescent="0.2">
      <c r="D698" s="97"/>
    </row>
    <row r="699" spans="4:4" x14ac:dyDescent="0.2">
      <c r="D699" s="97"/>
    </row>
    <row r="700" spans="4:4" x14ac:dyDescent="0.2">
      <c r="D700" s="97"/>
    </row>
    <row r="701" spans="4:4" x14ac:dyDescent="0.2">
      <c r="D701" s="97"/>
    </row>
    <row r="702" spans="4:4" x14ac:dyDescent="0.2">
      <c r="D702" s="97"/>
    </row>
    <row r="703" spans="4:4" x14ac:dyDescent="0.2">
      <c r="D703" s="97"/>
    </row>
    <row r="704" spans="4:4" x14ac:dyDescent="0.2">
      <c r="D704" s="97"/>
    </row>
    <row r="705" spans="4:4" x14ac:dyDescent="0.2">
      <c r="D705" s="97"/>
    </row>
    <row r="706" spans="4:4" x14ac:dyDescent="0.2">
      <c r="D706" s="97"/>
    </row>
    <row r="707" spans="4:4" x14ac:dyDescent="0.2">
      <c r="D707" s="97"/>
    </row>
    <row r="708" spans="4:4" x14ac:dyDescent="0.2">
      <c r="D708" s="97"/>
    </row>
    <row r="709" spans="4:4" x14ac:dyDescent="0.2">
      <c r="D709" s="97"/>
    </row>
    <row r="710" spans="4:4" x14ac:dyDescent="0.2">
      <c r="D710" s="97"/>
    </row>
    <row r="711" spans="4:4" x14ac:dyDescent="0.2">
      <c r="D711" s="97"/>
    </row>
    <row r="712" spans="4:4" x14ac:dyDescent="0.2">
      <c r="D712" s="97"/>
    </row>
    <row r="713" spans="4:4" x14ac:dyDescent="0.2">
      <c r="D713" s="97"/>
    </row>
    <row r="714" spans="4:4" x14ac:dyDescent="0.2">
      <c r="D714" s="97"/>
    </row>
    <row r="715" spans="4:4" x14ac:dyDescent="0.2">
      <c r="D715" s="97"/>
    </row>
    <row r="716" spans="4:4" x14ac:dyDescent="0.2">
      <c r="D716" s="97"/>
    </row>
    <row r="717" spans="4:4" x14ac:dyDescent="0.2">
      <c r="D717" s="97"/>
    </row>
    <row r="718" spans="4:4" x14ac:dyDescent="0.2">
      <c r="D718" s="97"/>
    </row>
    <row r="719" spans="4:4" x14ac:dyDescent="0.2">
      <c r="D719" s="97"/>
    </row>
    <row r="720" spans="4:4" x14ac:dyDescent="0.2">
      <c r="D720" s="97"/>
    </row>
    <row r="721" spans="4:4" x14ac:dyDescent="0.2">
      <c r="D721" s="97"/>
    </row>
    <row r="722" spans="4:4" x14ac:dyDescent="0.2">
      <c r="D722" s="97"/>
    </row>
    <row r="723" spans="4:4" x14ac:dyDescent="0.2">
      <c r="D723" s="97"/>
    </row>
    <row r="724" spans="4:4" x14ac:dyDescent="0.2">
      <c r="D724" s="97"/>
    </row>
    <row r="725" spans="4:4" x14ac:dyDescent="0.2">
      <c r="D725" s="97"/>
    </row>
    <row r="726" spans="4:4" x14ac:dyDescent="0.2">
      <c r="D726" s="97"/>
    </row>
    <row r="727" spans="4:4" x14ac:dyDescent="0.2">
      <c r="D727" s="97"/>
    </row>
    <row r="728" spans="4:4" x14ac:dyDescent="0.2">
      <c r="D728" s="97"/>
    </row>
    <row r="729" spans="4:4" x14ac:dyDescent="0.2">
      <c r="D729" s="97"/>
    </row>
    <row r="730" spans="4:4" x14ac:dyDescent="0.2">
      <c r="D730" s="97"/>
    </row>
    <row r="731" spans="4:4" x14ac:dyDescent="0.2">
      <c r="D731" s="97"/>
    </row>
    <row r="732" spans="4:4" x14ac:dyDescent="0.2">
      <c r="D732" s="97"/>
    </row>
    <row r="733" spans="4:4" x14ac:dyDescent="0.2">
      <c r="D733" s="97"/>
    </row>
    <row r="734" spans="4:4" x14ac:dyDescent="0.2">
      <c r="D734" s="97"/>
    </row>
    <row r="735" spans="4:4" x14ac:dyDescent="0.2">
      <c r="D735" s="97"/>
    </row>
    <row r="736" spans="4:4" x14ac:dyDescent="0.2">
      <c r="D736" s="97"/>
    </row>
    <row r="737" spans="4:4" x14ac:dyDescent="0.2">
      <c r="D737" s="97"/>
    </row>
    <row r="738" spans="4:4" x14ac:dyDescent="0.2">
      <c r="D738" s="97"/>
    </row>
    <row r="739" spans="4:4" x14ac:dyDescent="0.2">
      <c r="D739" s="97"/>
    </row>
    <row r="740" spans="4:4" x14ac:dyDescent="0.2">
      <c r="D740" s="97"/>
    </row>
    <row r="741" spans="4:4" x14ac:dyDescent="0.2">
      <c r="D741" s="97"/>
    </row>
    <row r="742" spans="4:4" x14ac:dyDescent="0.2">
      <c r="D742" s="97"/>
    </row>
    <row r="743" spans="4:4" x14ac:dyDescent="0.2">
      <c r="D743" s="97"/>
    </row>
    <row r="744" spans="4:4" x14ac:dyDescent="0.2">
      <c r="D744" s="97"/>
    </row>
    <row r="745" spans="4:4" x14ac:dyDescent="0.2">
      <c r="D745" s="97"/>
    </row>
    <row r="746" spans="4:4" x14ac:dyDescent="0.2">
      <c r="D746" s="97"/>
    </row>
    <row r="747" spans="4:4" x14ac:dyDescent="0.2">
      <c r="D747" s="97"/>
    </row>
    <row r="748" spans="4:4" x14ac:dyDescent="0.2">
      <c r="D748" s="97"/>
    </row>
    <row r="749" spans="4:4" x14ac:dyDescent="0.2">
      <c r="D749" s="97"/>
    </row>
    <row r="750" spans="4:4" x14ac:dyDescent="0.2">
      <c r="D750" s="97"/>
    </row>
    <row r="751" spans="4:4" x14ac:dyDescent="0.2">
      <c r="D751" s="97"/>
    </row>
    <row r="752" spans="4:4" x14ac:dyDescent="0.2">
      <c r="D752" s="97"/>
    </row>
    <row r="753" spans="4:4" x14ac:dyDescent="0.2">
      <c r="D753" s="97"/>
    </row>
    <row r="754" spans="4:4" x14ac:dyDescent="0.2">
      <c r="D754" s="97"/>
    </row>
    <row r="755" spans="4:4" x14ac:dyDescent="0.2">
      <c r="D755" s="97"/>
    </row>
    <row r="756" spans="4:4" x14ac:dyDescent="0.2">
      <c r="D756" s="97"/>
    </row>
    <row r="757" spans="4:4" x14ac:dyDescent="0.2">
      <c r="D757" s="97"/>
    </row>
    <row r="758" spans="4:4" x14ac:dyDescent="0.2">
      <c r="D758" s="97"/>
    </row>
    <row r="759" spans="4:4" x14ac:dyDescent="0.2">
      <c r="D759" s="97"/>
    </row>
    <row r="760" spans="4:4" x14ac:dyDescent="0.2">
      <c r="D760" s="97"/>
    </row>
    <row r="761" spans="4:4" x14ac:dyDescent="0.2">
      <c r="D761" s="97"/>
    </row>
    <row r="762" spans="4:4" x14ac:dyDescent="0.2">
      <c r="D762" s="97"/>
    </row>
    <row r="763" spans="4:4" x14ac:dyDescent="0.2">
      <c r="D763" s="97"/>
    </row>
    <row r="764" spans="4:4" x14ac:dyDescent="0.2">
      <c r="D764" s="97"/>
    </row>
    <row r="765" spans="4:4" x14ac:dyDescent="0.2">
      <c r="D765" s="97"/>
    </row>
    <row r="766" spans="4:4" x14ac:dyDescent="0.2">
      <c r="D766" s="97"/>
    </row>
    <row r="767" spans="4:4" x14ac:dyDescent="0.2">
      <c r="D767" s="97"/>
    </row>
    <row r="768" spans="4:4" x14ac:dyDescent="0.2">
      <c r="D768" s="97"/>
    </row>
    <row r="769" spans="4:4" x14ac:dyDescent="0.2">
      <c r="D769" s="97"/>
    </row>
    <row r="770" spans="4:4" x14ac:dyDescent="0.2">
      <c r="D770" s="97"/>
    </row>
    <row r="771" spans="4:4" x14ac:dyDescent="0.2">
      <c r="D771" s="97"/>
    </row>
    <row r="772" spans="4:4" x14ac:dyDescent="0.2">
      <c r="D772" s="97"/>
    </row>
    <row r="773" spans="4:4" x14ac:dyDescent="0.2">
      <c r="D773" s="97"/>
    </row>
    <row r="774" spans="4:4" x14ac:dyDescent="0.2">
      <c r="D774" s="97"/>
    </row>
    <row r="775" spans="4:4" x14ac:dyDescent="0.2">
      <c r="D775" s="97"/>
    </row>
    <row r="776" spans="4:4" x14ac:dyDescent="0.2">
      <c r="D776" s="97"/>
    </row>
    <row r="777" spans="4:4" x14ac:dyDescent="0.2">
      <c r="D777" s="97"/>
    </row>
    <row r="778" spans="4:4" x14ac:dyDescent="0.2">
      <c r="D778" s="97"/>
    </row>
    <row r="779" spans="4:4" x14ac:dyDescent="0.2">
      <c r="D779" s="97"/>
    </row>
    <row r="780" spans="4:4" x14ac:dyDescent="0.2">
      <c r="D780" s="97"/>
    </row>
    <row r="781" spans="4:4" x14ac:dyDescent="0.2">
      <c r="D781" s="97"/>
    </row>
    <row r="782" spans="4:4" x14ac:dyDescent="0.2">
      <c r="D782" s="97"/>
    </row>
    <row r="783" spans="4:4" x14ac:dyDescent="0.2">
      <c r="D783" s="97"/>
    </row>
    <row r="784" spans="4:4" x14ac:dyDescent="0.2">
      <c r="D784" s="97"/>
    </row>
    <row r="785" spans="4:4" x14ac:dyDescent="0.2">
      <c r="D785" s="97"/>
    </row>
    <row r="786" spans="4:4" x14ac:dyDescent="0.2">
      <c r="D786" s="97"/>
    </row>
    <row r="787" spans="4:4" x14ac:dyDescent="0.2">
      <c r="D787" s="97"/>
    </row>
    <row r="788" spans="4:4" x14ac:dyDescent="0.2">
      <c r="D788" s="97"/>
    </row>
    <row r="789" spans="4:4" x14ac:dyDescent="0.2">
      <c r="D789" s="97"/>
    </row>
    <row r="790" spans="4:4" x14ac:dyDescent="0.2">
      <c r="D790" s="97"/>
    </row>
    <row r="791" spans="4:4" x14ac:dyDescent="0.2">
      <c r="D791" s="97"/>
    </row>
    <row r="792" spans="4:4" x14ac:dyDescent="0.2">
      <c r="D792" s="97"/>
    </row>
    <row r="793" spans="4:4" x14ac:dyDescent="0.2">
      <c r="D793" s="97"/>
    </row>
    <row r="794" spans="4:4" x14ac:dyDescent="0.2">
      <c r="D794" s="97"/>
    </row>
    <row r="795" spans="4:4" x14ac:dyDescent="0.2">
      <c r="D795" s="97"/>
    </row>
    <row r="796" spans="4:4" x14ac:dyDescent="0.2">
      <c r="D796" s="97"/>
    </row>
    <row r="797" spans="4:4" x14ac:dyDescent="0.2">
      <c r="D797" s="97"/>
    </row>
    <row r="798" spans="4:4" x14ac:dyDescent="0.2">
      <c r="D798" s="97"/>
    </row>
    <row r="799" spans="4:4" x14ac:dyDescent="0.2">
      <c r="D799" s="97"/>
    </row>
    <row r="800" spans="4:4" x14ac:dyDescent="0.2">
      <c r="D800" s="97"/>
    </row>
    <row r="801" spans="4:4" x14ac:dyDescent="0.2">
      <c r="D801" s="97"/>
    </row>
    <row r="802" spans="4:4" x14ac:dyDescent="0.2">
      <c r="D802" s="97"/>
    </row>
    <row r="803" spans="4:4" x14ac:dyDescent="0.2">
      <c r="D803" s="97"/>
    </row>
    <row r="804" spans="4:4" x14ac:dyDescent="0.2">
      <c r="D804" s="97"/>
    </row>
    <row r="805" spans="4:4" x14ac:dyDescent="0.2">
      <c r="D805" s="97"/>
    </row>
    <row r="806" spans="4:4" x14ac:dyDescent="0.2">
      <c r="D806" s="97"/>
    </row>
    <row r="807" spans="4:4" x14ac:dyDescent="0.2">
      <c r="D807" s="97"/>
    </row>
    <row r="808" spans="4:4" x14ac:dyDescent="0.2">
      <c r="D808" s="97"/>
    </row>
    <row r="809" spans="4:4" x14ac:dyDescent="0.2">
      <c r="D809" s="97"/>
    </row>
    <row r="810" spans="4:4" x14ac:dyDescent="0.2">
      <c r="D810" s="97"/>
    </row>
    <row r="811" spans="4:4" x14ac:dyDescent="0.2">
      <c r="D811" s="97"/>
    </row>
    <row r="812" spans="4:4" x14ac:dyDescent="0.2">
      <c r="D812" s="97"/>
    </row>
    <row r="813" spans="4:4" x14ac:dyDescent="0.2">
      <c r="D813" s="97"/>
    </row>
    <row r="814" spans="4:4" x14ac:dyDescent="0.2">
      <c r="D814" s="97"/>
    </row>
    <row r="815" spans="4:4" x14ac:dyDescent="0.2">
      <c r="D815" s="97"/>
    </row>
    <row r="816" spans="4:4" x14ac:dyDescent="0.2">
      <c r="D816" s="97"/>
    </row>
    <row r="817" spans="4:4" x14ac:dyDescent="0.2">
      <c r="D817" s="97"/>
    </row>
    <row r="818" spans="4:4" x14ac:dyDescent="0.2">
      <c r="D818" s="97"/>
    </row>
    <row r="819" spans="4:4" x14ac:dyDescent="0.2">
      <c r="D819" s="97"/>
    </row>
    <row r="820" spans="4:4" x14ac:dyDescent="0.2">
      <c r="D820" s="97"/>
    </row>
    <row r="821" spans="4:4" x14ac:dyDescent="0.2">
      <c r="D821" s="97"/>
    </row>
    <row r="822" spans="4:4" x14ac:dyDescent="0.2">
      <c r="D822" s="97"/>
    </row>
    <row r="823" spans="4:4" x14ac:dyDescent="0.2">
      <c r="D823" s="97"/>
    </row>
    <row r="824" spans="4:4" x14ac:dyDescent="0.2">
      <c r="D824" s="97"/>
    </row>
    <row r="825" spans="4:4" x14ac:dyDescent="0.2">
      <c r="D825" s="97"/>
    </row>
    <row r="826" spans="4:4" x14ac:dyDescent="0.2">
      <c r="D826" s="97"/>
    </row>
    <row r="827" spans="4:4" x14ac:dyDescent="0.2">
      <c r="D827" s="97"/>
    </row>
    <row r="828" spans="4:4" x14ac:dyDescent="0.2">
      <c r="D828" s="97"/>
    </row>
    <row r="829" spans="4:4" x14ac:dyDescent="0.2">
      <c r="D829" s="97"/>
    </row>
    <row r="830" spans="4:4" x14ac:dyDescent="0.2">
      <c r="D830" s="97"/>
    </row>
    <row r="831" spans="4:4" x14ac:dyDescent="0.2">
      <c r="D831" s="97"/>
    </row>
    <row r="832" spans="4:4" x14ac:dyDescent="0.2">
      <c r="D832" s="97"/>
    </row>
    <row r="833" spans="4:4" x14ac:dyDescent="0.2">
      <c r="D833" s="97"/>
    </row>
    <row r="834" spans="4:4" x14ac:dyDescent="0.2">
      <c r="D834" s="97"/>
    </row>
    <row r="835" spans="4:4" x14ac:dyDescent="0.2">
      <c r="D835" s="97"/>
    </row>
    <row r="836" spans="4:4" x14ac:dyDescent="0.2">
      <c r="D836" s="97"/>
    </row>
    <row r="837" spans="4:4" x14ac:dyDescent="0.2">
      <c r="D837" s="97"/>
    </row>
    <row r="838" spans="4:4" x14ac:dyDescent="0.2">
      <c r="D838" s="97"/>
    </row>
    <row r="839" spans="4:4" x14ac:dyDescent="0.2">
      <c r="D839" s="97"/>
    </row>
    <row r="840" spans="4:4" x14ac:dyDescent="0.2">
      <c r="D840" s="97"/>
    </row>
    <row r="841" spans="4:4" x14ac:dyDescent="0.2">
      <c r="D841" s="97"/>
    </row>
    <row r="842" spans="4:4" x14ac:dyDescent="0.2">
      <c r="D842" s="97"/>
    </row>
    <row r="843" spans="4:4" x14ac:dyDescent="0.2">
      <c r="D843" s="97"/>
    </row>
    <row r="844" spans="4:4" x14ac:dyDescent="0.2">
      <c r="D844" s="97"/>
    </row>
    <row r="845" spans="4:4" x14ac:dyDescent="0.2">
      <c r="D845" s="97"/>
    </row>
    <row r="846" spans="4:4" x14ac:dyDescent="0.2">
      <c r="D846" s="97"/>
    </row>
    <row r="847" spans="4:4" x14ac:dyDescent="0.2">
      <c r="D847" s="97"/>
    </row>
    <row r="848" spans="4:4" x14ac:dyDescent="0.2">
      <c r="D848" s="97"/>
    </row>
    <row r="849" spans="4:4" x14ac:dyDescent="0.2">
      <c r="D849" s="97"/>
    </row>
    <row r="850" spans="4:4" x14ac:dyDescent="0.2">
      <c r="D850" s="97"/>
    </row>
    <row r="851" spans="4:4" x14ac:dyDescent="0.2">
      <c r="D851" s="97"/>
    </row>
    <row r="852" spans="4:4" x14ac:dyDescent="0.2">
      <c r="D852" s="97"/>
    </row>
    <row r="853" spans="4:4" x14ac:dyDescent="0.2">
      <c r="D853" s="97"/>
    </row>
    <row r="854" spans="4:4" x14ac:dyDescent="0.2">
      <c r="D854" s="97"/>
    </row>
    <row r="855" spans="4:4" x14ac:dyDescent="0.2">
      <c r="D855" s="97"/>
    </row>
    <row r="856" spans="4:4" x14ac:dyDescent="0.2">
      <c r="D856" s="97"/>
    </row>
    <row r="857" spans="4:4" x14ac:dyDescent="0.2">
      <c r="D857" s="97"/>
    </row>
    <row r="858" spans="4:4" x14ac:dyDescent="0.2">
      <c r="D858" s="97"/>
    </row>
    <row r="859" spans="4:4" x14ac:dyDescent="0.2">
      <c r="D859" s="97"/>
    </row>
    <row r="860" spans="4:4" x14ac:dyDescent="0.2">
      <c r="D860" s="97"/>
    </row>
    <row r="861" spans="4:4" x14ac:dyDescent="0.2">
      <c r="D861" s="97"/>
    </row>
    <row r="862" spans="4:4" x14ac:dyDescent="0.2">
      <c r="D862" s="97"/>
    </row>
    <row r="863" spans="4:4" x14ac:dyDescent="0.2">
      <c r="D863" s="97"/>
    </row>
    <row r="864" spans="4:4" x14ac:dyDescent="0.2">
      <c r="D864" s="97"/>
    </row>
    <row r="865" spans="4:4" x14ac:dyDescent="0.2">
      <c r="D865" s="97"/>
    </row>
    <row r="866" spans="4:4" x14ac:dyDescent="0.2">
      <c r="D866" s="97"/>
    </row>
    <row r="867" spans="4:4" x14ac:dyDescent="0.2">
      <c r="D867" s="97"/>
    </row>
    <row r="868" spans="4:4" x14ac:dyDescent="0.2">
      <c r="D868" s="97"/>
    </row>
    <row r="869" spans="4:4" x14ac:dyDescent="0.2">
      <c r="D869" s="97"/>
    </row>
    <row r="870" spans="4:4" x14ac:dyDescent="0.2">
      <c r="D870" s="97"/>
    </row>
    <row r="871" spans="4:4" x14ac:dyDescent="0.2">
      <c r="D871" s="97"/>
    </row>
    <row r="872" spans="4:4" x14ac:dyDescent="0.2">
      <c r="D872" s="97"/>
    </row>
    <row r="873" spans="4:4" x14ac:dyDescent="0.2">
      <c r="D873" s="97"/>
    </row>
    <row r="874" spans="4:4" x14ac:dyDescent="0.2">
      <c r="D874" s="97"/>
    </row>
    <row r="875" spans="4:4" x14ac:dyDescent="0.2">
      <c r="D875" s="97"/>
    </row>
    <row r="876" spans="4:4" x14ac:dyDescent="0.2">
      <c r="D876" s="97"/>
    </row>
    <row r="877" spans="4:4" x14ac:dyDescent="0.2">
      <c r="D877" s="97"/>
    </row>
    <row r="878" spans="4:4" x14ac:dyDescent="0.2">
      <c r="D878" s="97"/>
    </row>
    <row r="879" spans="4:4" x14ac:dyDescent="0.2">
      <c r="D879" s="97"/>
    </row>
    <row r="880" spans="4:4" x14ac:dyDescent="0.2">
      <c r="D880" s="97"/>
    </row>
    <row r="881" spans="4:4" x14ac:dyDescent="0.2">
      <c r="D881" s="97"/>
    </row>
    <row r="882" spans="4:4" x14ac:dyDescent="0.2">
      <c r="D882" s="97"/>
    </row>
    <row r="883" spans="4:4" x14ac:dyDescent="0.2">
      <c r="D883" s="97"/>
    </row>
    <row r="884" spans="4:4" x14ac:dyDescent="0.2">
      <c r="D884" s="97"/>
    </row>
    <row r="885" spans="4:4" x14ac:dyDescent="0.2">
      <c r="D885" s="97"/>
    </row>
    <row r="886" spans="4:4" x14ac:dyDescent="0.2">
      <c r="D886" s="97"/>
    </row>
    <row r="887" spans="4:4" x14ac:dyDescent="0.2">
      <c r="D887" s="97"/>
    </row>
    <row r="888" spans="4:4" x14ac:dyDescent="0.2">
      <c r="D888" s="97"/>
    </row>
    <row r="889" spans="4:4" x14ac:dyDescent="0.2">
      <c r="D889" s="97"/>
    </row>
    <row r="890" spans="4:4" x14ac:dyDescent="0.2">
      <c r="D890" s="97"/>
    </row>
    <row r="891" spans="4:4" x14ac:dyDescent="0.2">
      <c r="D891" s="97"/>
    </row>
    <row r="892" spans="4:4" x14ac:dyDescent="0.2">
      <c r="D892" s="97"/>
    </row>
    <row r="893" spans="4:4" x14ac:dyDescent="0.2">
      <c r="D893" s="97"/>
    </row>
    <row r="894" spans="4:4" x14ac:dyDescent="0.2">
      <c r="D894" s="97"/>
    </row>
    <row r="895" spans="4:4" x14ac:dyDescent="0.2">
      <c r="D895" s="97"/>
    </row>
    <row r="896" spans="4:4" x14ac:dyDescent="0.2">
      <c r="D896" s="97"/>
    </row>
    <row r="897" spans="4:4" x14ac:dyDescent="0.2">
      <c r="D897" s="97"/>
    </row>
    <row r="898" spans="4:4" x14ac:dyDescent="0.2">
      <c r="D898" s="97"/>
    </row>
    <row r="899" spans="4:4" x14ac:dyDescent="0.2">
      <c r="D899" s="97"/>
    </row>
    <row r="900" spans="4:4" x14ac:dyDescent="0.2">
      <c r="D900" s="97"/>
    </row>
    <row r="901" spans="4:4" x14ac:dyDescent="0.2">
      <c r="D901" s="97"/>
    </row>
    <row r="902" spans="4:4" x14ac:dyDescent="0.2">
      <c r="D902" s="97"/>
    </row>
    <row r="903" spans="4:4" x14ac:dyDescent="0.2">
      <c r="D903" s="97"/>
    </row>
    <row r="904" spans="4:4" x14ac:dyDescent="0.2">
      <c r="D904" s="97"/>
    </row>
    <row r="905" spans="4:4" x14ac:dyDescent="0.2">
      <c r="D905" s="97"/>
    </row>
    <row r="906" spans="4:4" x14ac:dyDescent="0.2">
      <c r="D906" s="97"/>
    </row>
    <row r="907" spans="4:4" x14ac:dyDescent="0.2">
      <c r="D907" s="97"/>
    </row>
    <row r="908" spans="4:4" x14ac:dyDescent="0.2">
      <c r="D908" s="97"/>
    </row>
    <row r="909" spans="4:4" x14ac:dyDescent="0.2">
      <c r="D909" s="97"/>
    </row>
    <row r="910" spans="4:4" x14ac:dyDescent="0.2">
      <c r="D910" s="97"/>
    </row>
    <row r="911" spans="4:4" x14ac:dyDescent="0.2">
      <c r="D911" s="97"/>
    </row>
    <row r="912" spans="4:4" x14ac:dyDescent="0.2">
      <c r="D912" s="97"/>
    </row>
    <row r="913" spans="4:4" x14ac:dyDescent="0.2">
      <c r="D913" s="97"/>
    </row>
    <row r="914" spans="4:4" x14ac:dyDescent="0.2">
      <c r="D914" s="97"/>
    </row>
    <row r="915" spans="4:4" x14ac:dyDescent="0.2">
      <c r="D915" s="97"/>
    </row>
    <row r="916" spans="4:4" x14ac:dyDescent="0.2">
      <c r="D916" s="97"/>
    </row>
    <row r="917" spans="4:4" x14ac:dyDescent="0.2">
      <c r="D917" s="97"/>
    </row>
    <row r="918" spans="4:4" x14ac:dyDescent="0.2">
      <c r="D918" s="97"/>
    </row>
    <row r="919" spans="4:4" x14ac:dyDescent="0.2">
      <c r="D919" s="97"/>
    </row>
    <row r="920" spans="4:4" x14ac:dyDescent="0.2">
      <c r="D920" s="97"/>
    </row>
    <row r="921" spans="4:4" x14ac:dyDescent="0.2">
      <c r="D921" s="97"/>
    </row>
    <row r="922" spans="4:4" x14ac:dyDescent="0.2">
      <c r="D922" s="97"/>
    </row>
    <row r="923" spans="4:4" x14ac:dyDescent="0.2">
      <c r="D923" s="97"/>
    </row>
    <row r="924" spans="4:4" x14ac:dyDescent="0.2">
      <c r="D924" s="97"/>
    </row>
    <row r="925" spans="4:4" x14ac:dyDescent="0.2">
      <c r="D925" s="97"/>
    </row>
    <row r="926" spans="4:4" x14ac:dyDescent="0.2">
      <c r="D926" s="97"/>
    </row>
    <row r="927" spans="4:4" x14ac:dyDescent="0.2">
      <c r="D927" s="97"/>
    </row>
    <row r="928" spans="4:4" x14ac:dyDescent="0.2">
      <c r="D928" s="97"/>
    </row>
    <row r="929" spans="4:4" x14ac:dyDescent="0.2">
      <c r="D929" s="97"/>
    </row>
    <row r="930" spans="4:4" x14ac:dyDescent="0.2">
      <c r="D930" s="97"/>
    </row>
    <row r="931" spans="4:4" x14ac:dyDescent="0.2">
      <c r="D931" s="97"/>
    </row>
    <row r="932" spans="4:4" x14ac:dyDescent="0.2">
      <c r="D932" s="97"/>
    </row>
    <row r="933" spans="4:4" x14ac:dyDescent="0.2">
      <c r="D933" s="97"/>
    </row>
    <row r="934" spans="4:4" x14ac:dyDescent="0.2">
      <c r="D934" s="97"/>
    </row>
    <row r="935" spans="4:4" x14ac:dyDescent="0.2">
      <c r="D935" s="97"/>
    </row>
    <row r="936" spans="4:4" x14ac:dyDescent="0.2">
      <c r="D936" s="97"/>
    </row>
    <row r="937" spans="4:4" x14ac:dyDescent="0.2">
      <c r="D937" s="97"/>
    </row>
    <row r="938" spans="4:4" x14ac:dyDescent="0.2">
      <c r="D938" s="97"/>
    </row>
    <row r="939" spans="4:4" x14ac:dyDescent="0.2">
      <c r="D939" s="97"/>
    </row>
    <row r="940" spans="4:4" x14ac:dyDescent="0.2">
      <c r="D940" s="97"/>
    </row>
    <row r="941" spans="4:4" x14ac:dyDescent="0.2">
      <c r="D941" s="97"/>
    </row>
    <row r="942" spans="4:4" x14ac:dyDescent="0.2">
      <c r="D942" s="97"/>
    </row>
    <row r="943" spans="4:4" x14ac:dyDescent="0.2">
      <c r="D943" s="97"/>
    </row>
    <row r="944" spans="4:4" x14ac:dyDescent="0.2">
      <c r="D944" s="97"/>
    </row>
    <row r="945" spans="4:4" x14ac:dyDescent="0.2">
      <c r="D945" s="97"/>
    </row>
    <row r="946" spans="4:4" x14ac:dyDescent="0.2">
      <c r="D946" s="97"/>
    </row>
    <row r="947" spans="4:4" x14ac:dyDescent="0.2">
      <c r="D947" s="97"/>
    </row>
    <row r="948" spans="4:4" x14ac:dyDescent="0.2">
      <c r="D948" s="97"/>
    </row>
    <row r="949" spans="4:4" x14ac:dyDescent="0.2">
      <c r="D949" s="97"/>
    </row>
    <row r="950" spans="4:4" x14ac:dyDescent="0.2">
      <c r="D950" s="97"/>
    </row>
    <row r="951" spans="4:4" x14ac:dyDescent="0.2">
      <c r="D951" s="97"/>
    </row>
    <row r="952" spans="4:4" x14ac:dyDescent="0.2">
      <c r="D952" s="97"/>
    </row>
    <row r="953" spans="4:4" x14ac:dyDescent="0.2">
      <c r="D953" s="97"/>
    </row>
    <row r="954" spans="4:4" x14ac:dyDescent="0.2">
      <c r="D954" s="97"/>
    </row>
    <row r="955" spans="4:4" x14ac:dyDescent="0.2">
      <c r="D955" s="97"/>
    </row>
    <row r="956" spans="4:4" x14ac:dyDescent="0.2">
      <c r="D956" s="97"/>
    </row>
    <row r="957" spans="4:4" x14ac:dyDescent="0.2">
      <c r="D957" s="97"/>
    </row>
    <row r="958" spans="4:4" x14ac:dyDescent="0.2">
      <c r="D958" s="97"/>
    </row>
    <row r="959" spans="4:4" x14ac:dyDescent="0.2">
      <c r="D959" s="97"/>
    </row>
    <row r="960" spans="4:4" x14ac:dyDescent="0.2">
      <c r="D960" s="97"/>
    </row>
    <row r="961" spans="4:4" x14ac:dyDescent="0.2">
      <c r="D961" s="97"/>
    </row>
    <row r="962" spans="4:4" x14ac:dyDescent="0.2">
      <c r="D962" s="97"/>
    </row>
    <row r="963" spans="4:4" x14ac:dyDescent="0.2">
      <c r="D963" s="97"/>
    </row>
    <row r="964" spans="4:4" x14ac:dyDescent="0.2">
      <c r="D964" s="97"/>
    </row>
    <row r="965" spans="4:4" x14ac:dyDescent="0.2">
      <c r="D965" s="97"/>
    </row>
    <row r="966" spans="4:4" x14ac:dyDescent="0.2">
      <c r="D966" s="97"/>
    </row>
    <row r="967" spans="4:4" x14ac:dyDescent="0.2">
      <c r="D967" s="97"/>
    </row>
    <row r="968" spans="4:4" x14ac:dyDescent="0.2">
      <c r="D968" s="97"/>
    </row>
    <row r="969" spans="4:4" x14ac:dyDescent="0.2">
      <c r="D969" s="97"/>
    </row>
    <row r="970" spans="4:4" x14ac:dyDescent="0.2">
      <c r="D970" s="97"/>
    </row>
    <row r="971" spans="4:4" x14ac:dyDescent="0.2">
      <c r="D971" s="97"/>
    </row>
    <row r="972" spans="4:4" x14ac:dyDescent="0.2">
      <c r="D972" s="97"/>
    </row>
    <row r="973" spans="4:4" x14ac:dyDescent="0.2">
      <c r="D973" s="97"/>
    </row>
    <row r="974" spans="4:4" x14ac:dyDescent="0.2">
      <c r="D974" s="97"/>
    </row>
    <row r="975" spans="4:4" x14ac:dyDescent="0.2">
      <c r="D975" s="97"/>
    </row>
    <row r="976" spans="4:4" x14ac:dyDescent="0.2">
      <c r="D976" s="97"/>
    </row>
    <row r="977" spans="4:4" x14ac:dyDescent="0.2">
      <c r="D977" s="97"/>
    </row>
    <row r="978" spans="4:4" x14ac:dyDescent="0.2">
      <c r="D978" s="97"/>
    </row>
    <row r="979" spans="4:4" x14ac:dyDescent="0.2">
      <c r="D979" s="97"/>
    </row>
    <row r="980" spans="4:4" x14ac:dyDescent="0.2">
      <c r="D980" s="97"/>
    </row>
    <row r="981" spans="4:4" x14ac:dyDescent="0.2">
      <c r="D981" s="97"/>
    </row>
    <row r="982" spans="4:4" x14ac:dyDescent="0.2">
      <c r="D982" s="97"/>
    </row>
    <row r="983" spans="4:4" x14ac:dyDescent="0.2">
      <c r="D983" s="97"/>
    </row>
    <row r="984" spans="4:4" x14ac:dyDescent="0.2">
      <c r="D984" s="97"/>
    </row>
    <row r="985" spans="4:4" x14ac:dyDescent="0.2">
      <c r="D985" s="97"/>
    </row>
    <row r="986" spans="4:4" x14ac:dyDescent="0.2">
      <c r="D986" s="97"/>
    </row>
    <row r="987" spans="4:4" x14ac:dyDescent="0.2">
      <c r="D987" s="97"/>
    </row>
    <row r="988" spans="4:4" x14ac:dyDescent="0.2">
      <c r="D988" s="97"/>
    </row>
    <row r="989" spans="4:4" x14ac:dyDescent="0.2">
      <c r="D989" s="97"/>
    </row>
    <row r="990" spans="4:4" x14ac:dyDescent="0.2">
      <c r="D990" s="97"/>
    </row>
    <row r="991" spans="4:4" x14ac:dyDescent="0.2">
      <c r="D991" s="97"/>
    </row>
    <row r="992" spans="4:4" x14ac:dyDescent="0.2">
      <c r="D992" s="97"/>
    </row>
    <row r="993" spans="4:4" x14ac:dyDescent="0.2">
      <c r="D993" s="97"/>
    </row>
    <row r="994" spans="4:4" x14ac:dyDescent="0.2">
      <c r="D994" s="97"/>
    </row>
    <row r="995" spans="4:4" x14ac:dyDescent="0.2">
      <c r="D995" s="97"/>
    </row>
    <row r="996" spans="4:4" x14ac:dyDescent="0.2">
      <c r="D996" s="97"/>
    </row>
    <row r="997" spans="4:4" x14ac:dyDescent="0.2">
      <c r="D997" s="97"/>
    </row>
    <row r="998" spans="4:4" x14ac:dyDescent="0.2">
      <c r="D998" s="97"/>
    </row>
    <row r="999" spans="4:4" x14ac:dyDescent="0.2">
      <c r="D999" s="97"/>
    </row>
    <row r="1000" spans="4:4" x14ac:dyDescent="0.2">
      <c r="D1000" s="97"/>
    </row>
    <row r="1001" spans="4:4" x14ac:dyDescent="0.2">
      <c r="D1001" s="97"/>
    </row>
    <row r="1002" spans="4:4" x14ac:dyDescent="0.2">
      <c r="D1002" s="97"/>
    </row>
    <row r="1003" spans="4:4" x14ac:dyDescent="0.2">
      <c r="D1003" s="97"/>
    </row>
    <row r="1004" spans="4:4" x14ac:dyDescent="0.2">
      <c r="D1004" s="97"/>
    </row>
    <row r="1005" spans="4:4" x14ac:dyDescent="0.2">
      <c r="D1005" s="97"/>
    </row>
    <row r="1006" spans="4:4" x14ac:dyDescent="0.2">
      <c r="D1006" s="97"/>
    </row>
    <row r="1007" spans="4:4" x14ac:dyDescent="0.2">
      <c r="D1007" s="97"/>
    </row>
    <row r="1008" spans="4:4" x14ac:dyDescent="0.2">
      <c r="D1008" s="97"/>
    </row>
    <row r="1009" spans="4:4" x14ac:dyDescent="0.2">
      <c r="D1009" s="97"/>
    </row>
    <row r="1010" spans="4:4" x14ac:dyDescent="0.2">
      <c r="D1010" s="97"/>
    </row>
    <row r="1011" spans="4:4" x14ac:dyDescent="0.2">
      <c r="D1011" s="97"/>
    </row>
    <row r="1012" spans="4:4" x14ac:dyDescent="0.2">
      <c r="D1012" s="97"/>
    </row>
    <row r="1013" spans="4:4" x14ac:dyDescent="0.2">
      <c r="D1013" s="97"/>
    </row>
    <row r="1014" spans="4:4" x14ac:dyDescent="0.2">
      <c r="D1014" s="97"/>
    </row>
    <row r="1015" spans="4:4" x14ac:dyDescent="0.2">
      <c r="D1015" s="97"/>
    </row>
    <row r="1016" spans="4:4" x14ac:dyDescent="0.2">
      <c r="D1016" s="97"/>
    </row>
    <row r="1017" spans="4:4" x14ac:dyDescent="0.2">
      <c r="D1017" s="97"/>
    </row>
    <row r="1018" spans="4:4" x14ac:dyDescent="0.2">
      <c r="D1018" s="97"/>
    </row>
    <row r="1019" spans="4:4" x14ac:dyDescent="0.2">
      <c r="D1019" s="97"/>
    </row>
    <row r="1020" spans="4:4" x14ac:dyDescent="0.2">
      <c r="D1020" s="97"/>
    </row>
    <row r="1021" spans="4:4" x14ac:dyDescent="0.2">
      <c r="D1021" s="97"/>
    </row>
    <row r="1022" spans="4:4" x14ac:dyDescent="0.2">
      <c r="D1022" s="97"/>
    </row>
    <row r="1023" spans="4:4" x14ac:dyDescent="0.2">
      <c r="D1023" s="97"/>
    </row>
    <row r="1024" spans="4:4" x14ac:dyDescent="0.2">
      <c r="D1024" s="97"/>
    </row>
    <row r="1025" spans="4:4" x14ac:dyDescent="0.2">
      <c r="D1025" s="97"/>
    </row>
    <row r="1026" spans="4:4" x14ac:dyDescent="0.2">
      <c r="D1026" s="97"/>
    </row>
    <row r="1027" spans="4:4" x14ac:dyDescent="0.2">
      <c r="D1027" s="97"/>
    </row>
    <row r="1028" spans="4:4" x14ac:dyDescent="0.2">
      <c r="D1028" s="97"/>
    </row>
    <row r="1029" spans="4:4" x14ac:dyDescent="0.2">
      <c r="D1029" s="97"/>
    </row>
    <row r="1030" spans="4:4" x14ac:dyDescent="0.2">
      <c r="D1030" s="97"/>
    </row>
    <row r="1031" spans="4:4" x14ac:dyDescent="0.2">
      <c r="D1031" s="97"/>
    </row>
    <row r="1032" spans="4:4" x14ac:dyDescent="0.2">
      <c r="D1032" s="97"/>
    </row>
    <row r="1033" spans="4:4" x14ac:dyDescent="0.2">
      <c r="D1033" s="97"/>
    </row>
    <row r="1034" spans="4:4" x14ac:dyDescent="0.2">
      <c r="D1034" s="97"/>
    </row>
    <row r="1035" spans="4:4" x14ac:dyDescent="0.2">
      <c r="D1035" s="97"/>
    </row>
    <row r="1036" spans="4:4" x14ac:dyDescent="0.2">
      <c r="D1036" s="97"/>
    </row>
    <row r="1037" spans="4:4" x14ac:dyDescent="0.2">
      <c r="D1037" s="97"/>
    </row>
    <row r="1038" spans="4:4" x14ac:dyDescent="0.2">
      <c r="D1038" s="97"/>
    </row>
    <row r="1039" spans="4:4" x14ac:dyDescent="0.2">
      <c r="D1039" s="97"/>
    </row>
    <row r="1040" spans="4:4" x14ac:dyDescent="0.2">
      <c r="D1040" s="97"/>
    </row>
    <row r="1041" spans="4:4" x14ac:dyDescent="0.2">
      <c r="D1041" s="97"/>
    </row>
    <row r="1042" spans="4:4" x14ac:dyDescent="0.2">
      <c r="D1042" s="97"/>
    </row>
    <row r="1043" spans="4:4" x14ac:dyDescent="0.2">
      <c r="D1043" s="97"/>
    </row>
    <row r="1044" spans="4:4" x14ac:dyDescent="0.2">
      <c r="D1044" s="97"/>
    </row>
    <row r="1045" spans="4:4" x14ac:dyDescent="0.2">
      <c r="D1045" s="97"/>
    </row>
    <row r="1046" spans="4:4" x14ac:dyDescent="0.2">
      <c r="D1046" s="97"/>
    </row>
    <row r="1047" spans="4:4" x14ac:dyDescent="0.2">
      <c r="D1047" s="97"/>
    </row>
    <row r="1048" spans="4:4" x14ac:dyDescent="0.2">
      <c r="D1048" s="97"/>
    </row>
    <row r="1049" spans="4:4" x14ac:dyDescent="0.2">
      <c r="D1049" s="97"/>
    </row>
    <row r="1050" spans="4:4" x14ac:dyDescent="0.2">
      <c r="D1050" s="97"/>
    </row>
    <row r="1051" spans="4:4" x14ac:dyDescent="0.2">
      <c r="D1051" s="97"/>
    </row>
    <row r="1052" spans="4:4" x14ac:dyDescent="0.2">
      <c r="D1052" s="97"/>
    </row>
    <row r="1053" spans="4:4" x14ac:dyDescent="0.2">
      <c r="D1053" s="97"/>
    </row>
    <row r="1054" spans="4:4" x14ac:dyDescent="0.2">
      <c r="D1054" s="97"/>
    </row>
    <row r="1055" spans="4:4" x14ac:dyDescent="0.2">
      <c r="D1055" s="97"/>
    </row>
    <row r="1056" spans="4:4" x14ac:dyDescent="0.2">
      <c r="D1056" s="97"/>
    </row>
    <row r="1057" spans="4:4" x14ac:dyDescent="0.2">
      <c r="D1057" s="97"/>
    </row>
    <row r="1058" spans="4:4" x14ac:dyDescent="0.2">
      <c r="D1058" s="97"/>
    </row>
    <row r="1059" spans="4:4" x14ac:dyDescent="0.2">
      <c r="D1059" s="97"/>
    </row>
    <row r="1060" spans="4:4" x14ac:dyDescent="0.2">
      <c r="D1060" s="97"/>
    </row>
    <row r="1061" spans="4:4" x14ac:dyDescent="0.2">
      <c r="D1061" s="97"/>
    </row>
    <row r="1062" spans="4:4" x14ac:dyDescent="0.2">
      <c r="D1062" s="97"/>
    </row>
    <row r="1063" spans="4:4" x14ac:dyDescent="0.2">
      <c r="D1063" s="97"/>
    </row>
    <row r="1064" spans="4:4" x14ac:dyDescent="0.2">
      <c r="D1064" s="97"/>
    </row>
    <row r="1065" spans="4:4" x14ac:dyDescent="0.2">
      <c r="D1065" s="97"/>
    </row>
    <row r="1066" spans="4:4" x14ac:dyDescent="0.2">
      <c r="D1066" s="97"/>
    </row>
    <row r="1067" spans="4:4" x14ac:dyDescent="0.2">
      <c r="D1067" s="97"/>
    </row>
    <row r="1068" spans="4:4" x14ac:dyDescent="0.2">
      <c r="D1068" s="97"/>
    </row>
    <row r="1069" spans="4:4" x14ac:dyDescent="0.2">
      <c r="D1069" s="97"/>
    </row>
    <row r="1070" spans="4:4" x14ac:dyDescent="0.2">
      <c r="D1070" s="97"/>
    </row>
    <row r="1071" spans="4:4" x14ac:dyDescent="0.2">
      <c r="D1071" s="97"/>
    </row>
    <row r="1072" spans="4:4" x14ac:dyDescent="0.2">
      <c r="D1072" s="97"/>
    </row>
    <row r="1073" spans="4:4" x14ac:dyDescent="0.2">
      <c r="D1073" s="97"/>
    </row>
    <row r="1074" spans="4:4" x14ac:dyDescent="0.2">
      <c r="D1074" s="97"/>
    </row>
  </sheetData>
  <sheetProtection algorithmName="SHA-512" hashValue="SyMocLNOkQzlV7qTxWhmv7mnCcLBkezwELU0E2oQyEjFo4+N77Ve75auZqcnGv5tWZzzXc1UDXFrNsJvekae4Q==" saltValue="NnbkiYo6bCLGAubTNNndYg==" spinCount="100000" sheet="1"/>
  <mergeCells count="14">
    <mergeCell ref="C54:G54"/>
    <mergeCell ref="C56:G56"/>
    <mergeCell ref="C64:G64"/>
    <mergeCell ref="C68:G68"/>
    <mergeCell ref="C11:G11"/>
    <mergeCell ref="C13:G13"/>
    <mergeCell ref="C23:G23"/>
    <mergeCell ref="C25:G25"/>
    <mergeCell ref="C27:G27"/>
    <mergeCell ref="A1:G1"/>
    <mergeCell ref="C2:G2"/>
    <mergeCell ref="C3:G3"/>
    <mergeCell ref="C4:G4"/>
    <mergeCell ref="C10:G10"/>
  </mergeCells>
  <pageMargins left="0.39374999999999999" right="0.196527777777778" top="0.59027777777777801" bottom="0.39305555555555599" header="0.51180555555555496" footer="0.196527777777778"/>
  <pageSetup paperSize="9" scale="70" firstPageNumber="0" fitToHeight="0" orientation="portrait" r:id="rId1"/>
  <headerFooter>
    <oddFooter>&amp;L&amp;9Zpracováno programem BUILDpower S,  © RTS, a.s.&amp;R&amp;9Stránka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H1042"/>
  <sheetViews>
    <sheetView tabSelected="1" zoomScaleNormal="100" workbookViewId="0">
      <pane ySplit="7" topLeftCell="A29" activePane="bottomLeft" state="frozen"/>
      <selection activeCell="D11" sqref="D11:G11"/>
      <selection pane="bottomLeft" activeCell="D11" sqref="D11:G11"/>
    </sheetView>
  </sheetViews>
  <sheetFormatPr defaultColWidth="8.7109375" defaultRowHeight="12.75" outlineLevelRow="1" x14ac:dyDescent="0.2"/>
  <cols>
    <col min="1" max="1" width="3.42578125" customWidth="1"/>
    <col min="2" max="2" width="12.7109375" style="156" customWidth="1"/>
    <col min="3" max="3" width="63.28515625" style="15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11.5703125" hidden="1" customWidth="1"/>
    <col min="18" max="18" width="6.85546875" customWidth="1"/>
    <col min="20" max="20" width="8.42578125" customWidth="1"/>
    <col min="21" max="24" width="11.5703125" hidden="1" customWidth="1"/>
    <col min="29" max="29" width="11.5703125" hidden="1" customWidth="1"/>
    <col min="31" max="41" width="11.5703125" hidden="1" customWidth="1"/>
  </cols>
  <sheetData>
    <row r="1" spans="1:60" ht="15.75" customHeight="1" x14ac:dyDescent="0.25">
      <c r="A1" s="225" t="s">
        <v>137</v>
      </c>
      <c r="B1" s="225"/>
      <c r="C1" s="225"/>
      <c r="D1" s="225"/>
      <c r="E1" s="225"/>
      <c r="F1" s="225"/>
      <c r="G1" s="225"/>
      <c r="AG1" t="s">
        <v>138</v>
      </c>
    </row>
    <row r="2" spans="1:60" ht="25.15" customHeight="1" x14ac:dyDescent="0.2">
      <c r="A2" s="157" t="s">
        <v>134</v>
      </c>
      <c r="B2" s="152" t="s">
        <v>5</v>
      </c>
      <c r="C2" s="226" t="s">
        <v>58</v>
      </c>
      <c r="D2" s="226"/>
      <c r="E2" s="226"/>
      <c r="F2" s="226"/>
      <c r="G2" s="226"/>
      <c r="AG2" t="s">
        <v>139</v>
      </c>
    </row>
    <row r="3" spans="1:60" ht="25.15" customHeight="1" x14ac:dyDescent="0.2">
      <c r="A3" s="157" t="s">
        <v>135</v>
      </c>
      <c r="B3" s="152" t="s">
        <v>57</v>
      </c>
      <c r="C3" s="226" t="s">
        <v>58</v>
      </c>
      <c r="D3" s="226"/>
      <c r="E3" s="226"/>
      <c r="F3" s="226"/>
      <c r="G3" s="226"/>
      <c r="AC3" s="156" t="s">
        <v>139</v>
      </c>
      <c r="AG3" t="s">
        <v>140</v>
      </c>
    </row>
    <row r="4" spans="1:60" ht="25.15" customHeight="1" x14ac:dyDescent="0.2">
      <c r="A4" s="158" t="s">
        <v>136</v>
      </c>
      <c r="B4" s="159" t="s">
        <v>68</v>
      </c>
      <c r="C4" s="227" t="s">
        <v>69</v>
      </c>
      <c r="D4" s="227"/>
      <c r="E4" s="227"/>
      <c r="F4" s="227"/>
      <c r="G4" s="227"/>
      <c r="AG4" t="s">
        <v>141</v>
      </c>
    </row>
    <row r="5" spans="1:60" x14ac:dyDescent="0.2">
      <c r="D5" s="97"/>
    </row>
    <row r="6" spans="1:60" ht="38.25" x14ac:dyDescent="0.2">
      <c r="A6" s="160" t="s">
        <v>142</v>
      </c>
      <c r="B6" s="161" t="s">
        <v>143</v>
      </c>
      <c r="C6" s="161" t="s">
        <v>144</v>
      </c>
      <c r="D6" s="162" t="s">
        <v>145</v>
      </c>
      <c r="E6" s="160" t="s">
        <v>146</v>
      </c>
      <c r="F6" s="163" t="s">
        <v>147</v>
      </c>
      <c r="G6" s="160" t="s">
        <v>27</v>
      </c>
      <c r="H6" s="164" t="s">
        <v>148</v>
      </c>
      <c r="I6" s="164" t="s">
        <v>149</v>
      </c>
      <c r="J6" s="164" t="s">
        <v>150</v>
      </c>
      <c r="K6" s="164" t="s">
        <v>151</v>
      </c>
      <c r="L6" s="164" t="s">
        <v>152</v>
      </c>
      <c r="M6" s="164" t="s">
        <v>153</v>
      </c>
      <c r="N6" s="164" t="s">
        <v>154</v>
      </c>
      <c r="O6" s="164" t="s">
        <v>155</v>
      </c>
      <c r="P6" s="164" t="s">
        <v>156</v>
      </c>
      <c r="Q6" s="164" t="s">
        <v>157</v>
      </c>
      <c r="R6" s="164" t="s">
        <v>158</v>
      </c>
      <c r="S6" s="164" t="s">
        <v>159</v>
      </c>
      <c r="T6" s="164" t="s">
        <v>160</v>
      </c>
      <c r="U6" s="164" t="s">
        <v>161</v>
      </c>
      <c r="V6" s="164" t="s">
        <v>162</v>
      </c>
      <c r="W6" s="164" t="s">
        <v>163</v>
      </c>
      <c r="X6" s="164" t="s">
        <v>164</v>
      </c>
    </row>
    <row r="7" spans="1:60" hidden="1" x14ac:dyDescent="0.2">
      <c r="A7" s="149"/>
      <c r="B7" s="153"/>
      <c r="C7" s="153"/>
      <c r="D7" s="155"/>
      <c r="E7" s="165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</row>
    <row r="8" spans="1:60" x14ac:dyDescent="0.2">
      <c r="A8" s="167" t="s">
        <v>165</v>
      </c>
      <c r="B8" s="168" t="s">
        <v>97</v>
      </c>
      <c r="C8" s="169" t="s">
        <v>69</v>
      </c>
      <c r="D8" s="170"/>
      <c r="E8" s="171"/>
      <c r="F8" s="172"/>
      <c r="G8" s="172">
        <f>SUMIF(AG9:AG39,"&lt;&gt;NOR",G9:G39)</f>
        <v>0</v>
      </c>
      <c r="H8" s="172"/>
      <c r="I8" s="172">
        <f>SUM(I9:I39)</f>
        <v>28388.670000000002</v>
      </c>
      <c r="J8" s="172"/>
      <c r="K8" s="172">
        <f>SUM(K9:K39)</f>
        <v>7804.9599999999991</v>
      </c>
      <c r="L8" s="172"/>
      <c r="M8" s="172">
        <f>SUM(M9:M39)</f>
        <v>0</v>
      </c>
      <c r="N8" s="172"/>
      <c r="O8" s="172">
        <f>SUM(O9:O39)</f>
        <v>0.06</v>
      </c>
      <c r="P8" s="172"/>
      <c r="Q8" s="172">
        <f>SUM(Q9:Q39)</f>
        <v>0.21000000000000002</v>
      </c>
      <c r="R8" s="172"/>
      <c r="S8" s="172"/>
      <c r="T8" s="173"/>
      <c r="U8" s="174"/>
      <c r="V8" s="174">
        <f>SUM(V9:V39)</f>
        <v>16.579999999999998</v>
      </c>
      <c r="W8" s="174"/>
      <c r="X8" s="174"/>
      <c r="AG8" t="s">
        <v>166</v>
      </c>
    </row>
    <row r="9" spans="1:60" outlineLevel="1" x14ac:dyDescent="0.2">
      <c r="A9" s="175">
        <v>1</v>
      </c>
      <c r="B9" s="176" t="s">
        <v>544</v>
      </c>
      <c r="C9" s="177" t="s">
        <v>545</v>
      </c>
      <c r="D9" s="178" t="s">
        <v>221</v>
      </c>
      <c r="E9" s="179">
        <v>1</v>
      </c>
      <c r="F9" s="180"/>
      <c r="G9" s="181">
        <f t="shared" ref="G9:G15" si="0">ROUND(E9*F9,2)</f>
        <v>0</v>
      </c>
      <c r="H9" s="180">
        <v>1600</v>
      </c>
      <c r="I9" s="181">
        <f t="shared" ref="I9:I15" si="1">ROUND(E9*H9,2)</f>
        <v>1600</v>
      </c>
      <c r="J9" s="180">
        <v>0</v>
      </c>
      <c r="K9" s="181">
        <f t="shared" ref="K9:K15" si="2">ROUND(E9*J9,2)</f>
        <v>0</v>
      </c>
      <c r="L9" s="181">
        <v>15</v>
      </c>
      <c r="M9" s="181">
        <f t="shared" ref="M9:M15" si="3">G9*(1+L9/100)</f>
        <v>0</v>
      </c>
      <c r="N9" s="181">
        <v>3.2000000000000003E-4</v>
      </c>
      <c r="O9" s="181">
        <f t="shared" ref="O9:O15" si="4">ROUND(E9*N9,2)</f>
        <v>0</v>
      </c>
      <c r="P9" s="181">
        <v>0</v>
      </c>
      <c r="Q9" s="181">
        <f t="shared" ref="Q9:Q15" si="5">ROUND(E9*P9,2)</f>
        <v>0</v>
      </c>
      <c r="R9" s="181"/>
      <c r="S9" s="181" t="s">
        <v>183</v>
      </c>
      <c r="T9" s="182" t="s">
        <v>171</v>
      </c>
      <c r="U9" s="183">
        <v>0</v>
      </c>
      <c r="V9" s="183">
        <f t="shared" ref="V9:V15" si="6">ROUND(E9*U9,2)</f>
        <v>0</v>
      </c>
      <c r="W9" s="183"/>
      <c r="X9" s="183" t="s">
        <v>215</v>
      </c>
      <c r="Y9" s="184"/>
      <c r="Z9" s="184"/>
      <c r="AA9" s="184"/>
      <c r="AB9" s="184"/>
      <c r="AC9" s="184"/>
      <c r="AD9" s="184"/>
      <c r="AE9" s="184"/>
      <c r="AF9" s="184"/>
      <c r="AG9" s="184" t="s">
        <v>216</v>
      </c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  <c r="AY9" s="184"/>
      <c r="AZ9" s="184"/>
      <c r="BA9" s="184"/>
      <c r="BB9" s="184"/>
      <c r="BC9" s="184"/>
      <c r="BD9" s="184"/>
      <c r="BE9" s="184"/>
      <c r="BF9" s="184"/>
      <c r="BG9" s="184"/>
      <c r="BH9" s="184"/>
    </row>
    <row r="10" spans="1:60" ht="22.5" outlineLevel="1" x14ac:dyDescent="0.2">
      <c r="A10" s="175">
        <v>2</v>
      </c>
      <c r="B10" s="176" t="s">
        <v>546</v>
      </c>
      <c r="C10" s="177" t="s">
        <v>547</v>
      </c>
      <c r="D10" s="178" t="s">
        <v>221</v>
      </c>
      <c r="E10" s="179">
        <v>1</v>
      </c>
      <c r="F10" s="180"/>
      <c r="G10" s="181">
        <f t="shared" si="0"/>
        <v>0</v>
      </c>
      <c r="H10" s="180">
        <v>5905</v>
      </c>
      <c r="I10" s="181">
        <f t="shared" si="1"/>
        <v>5905</v>
      </c>
      <c r="J10" s="180">
        <v>0</v>
      </c>
      <c r="K10" s="181">
        <f t="shared" si="2"/>
        <v>0</v>
      </c>
      <c r="L10" s="181">
        <v>15</v>
      </c>
      <c r="M10" s="181">
        <f t="shared" si="3"/>
        <v>0</v>
      </c>
      <c r="N10" s="181">
        <v>1.4500000000000001E-2</v>
      </c>
      <c r="O10" s="181">
        <f t="shared" si="4"/>
        <v>0.01</v>
      </c>
      <c r="P10" s="181">
        <v>0</v>
      </c>
      <c r="Q10" s="181">
        <f t="shared" si="5"/>
        <v>0</v>
      </c>
      <c r="R10" s="181"/>
      <c r="S10" s="181" t="s">
        <v>183</v>
      </c>
      <c r="T10" s="182" t="s">
        <v>171</v>
      </c>
      <c r="U10" s="183">
        <v>0</v>
      </c>
      <c r="V10" s="183">
        <f t="shared" si="6"/>
        <v>0</v>
      </c>
      <c r="W10" s="183"/>
      <c r="X10" s="183" t="s">
        <v>215</v>
      </c>
      <c r="Y10" s="184"/>
      <c r="Z10" s="184"/>
      <c r="AA10" s="184"/>
      <c r="AB10" s="184"/>
      <c r="AC10" s="184"/>
      <c r="AD10" s="184"/>
      <c r="AE10" s="184"/>
      <c r="AF10" s="184"/>
      <c r="AG10" s="184" t="s">
        <v>216</v>
      </c>
      <c r="AH10" s="184"/>
      <c r="AI10" s="184"/>
      <c r="AJ10" s="184"/>
      <c r="AK10" s="184"/>
      <c r="AL10" s="184"/>
      <c r="AM10" s="184"/>
      <c r="AN10" s="184"/>
      <c r="AO10" s="184"/>
      <c r="AP10" s="184"/>
      <c r="AQ10" s="184"/>
      <c r="AR10" s="184"/>
      <c r="AS10" s="184"/>
      <c r="AT10" s="184"/>
      <c r="AU10" s="184"/>
      <c r="AV10" s="184"/>
      <c r="AW10" s="184"/>
      <c r="AX10" s="184"/>
      <c r="AY10" s="184"/>
      <c r="AZ10" s="184"/>
      <c r="BA10" s="184"/>
      <c r="BB10" s="184"/>
      <c r="BC10" s="184"/>
      <c r="BD10" s="184"/>
      <c r="BE10" s="184"/>
      <c r="BF10" s="184"/>
      <c r="BG10" s="184"/>
      <c r="BH10" s="184"/>
    </row>
    <row r="11" spans="1:60" ht="22.5" outlineLevel="1" x14ac:dyDescent="0.2">
      <c r="A11" s="175">
        <v>3</v>
      </c>
      <c r="B11" s="176" t="s">
        <v>548</v>
      </c>
      <c r="C11" s="177" t="s">
        <v>549</v>
      </c>
      <c r="D11" s="178" t="s">
        <v>221</v>
      </c>
      <c r="E11" s="179">
        <v>10</v>
      </c>
      <c r="F11" s="180"/>
      <c r="G11" s="181">
        <f t="shared" si="0"/>
        <v>0</v>
      </c>
      <c r="H11" s="180">
        <v>255.5</v>
      </c>
      <c r="I11" s="181">
        <f t="shared" si="1"/>
        <v>2555</v>
      </c>
      <c r="J11" s="180">
        <v>0</v>
      </c>
      <c r="K11" s="181">
        <f t="shared" si="2"/>
        <v>0</v>
      </c>
      <c r="L11" s="181">
        <v>15</v>
      </c>
      <c r="M11" s="181">
        <f t="shared" si="3"/>
        <v>0</v>
      </c>
      <c r="N11" s="181">
        <v>2.0000000000000001E-4</v>
      </c>
      <c r="O11" s="181">
        <f t="shared" si="4"/>
        <v>0</v>
      </c>
      <c r="P11" s="181">
        <v>0</v>
      </c>
      <c r="Q11" s="181">
        <f t="shared" si="5"/>
        <v>0</v>
      </c>
      <c r="R11" s="181" t="s">
        <v>281</v>
      </c>
      <c r="S11" s="181" t="s">
        <v>170</v>
      </c>
      <c r="T11" s="182" t="s">
        <v>171</v>
      </c>
      <c r="U11" s="183">
        <v>0</v>
      </c>
      <c r="V11" s="183">
        <f t="shared" si="6"/>
        <v>0</v>
      </c>
      <c r="W11" s="183"/>
      <c r="X11" s="183" t="s">
        <v>215</v>
      </c>
      <c r="Y11" s="184"/>
      <c r="Z11" s="184"/>
      <c r="AA11" s="184"/>
      <c r="AB11" s="184"/>
      <c r="AC11" s="184"/>
      <c r="AD11" s="184"/>
      <c r="AE11" s="184"/>
      <c r="AF11" s="184"/>
      <c r="AG11" s="184" t="s">
        <v>216</v>
      </c>
      <c r="AH11" s="184"/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4"/>
      <c r="BF11" s="184"/>
      <c r="BG11" s="184"/>
      <c r="BH11" s="184"/>
    </row>
    <row r="12" spans="1:60" outlineLevel="1" x14ac:dyDescent="0.2">
      <c r="A12" s="175">
        <v>4</v>
      </c>
      <c r="B12" s="176" t="s">
        <v>550</v>
      </c>
      <c r="C12" s="177" t="s">
        <v>551</v>
      </c>
      <c r="D12" s="178" t="s">
        <v>221</v>
      </c>
      <c r="E12" s="179">
        <v>1</v>
      </c>
      <c r="F12" s="180"/>
      <c r="G12" s="181">
        <f t="shared" si="0"/>
        <v>0</v>
      </c>
      <c r="H12" s="180">
        <v>1731</v>
      </c>
      <c r="I12" s="181">
        <f t="shared" si="1"/>
        <v>1731</v>
      </c>
      <c r="J12" s="180">
        <v>0</v>
      </c>
      <c r="K12" s="181">
        <f t="shared" si="2"/>
        <v>0</v>
      </c>
      <c r="L12" s="181">
        <v>15</v>
      </c>
      <c r="M12" s="181">
        <f t="shared" si="3"/>
        <v>0</v>
      </c>
      <c r="N12" s="181">
        <v>1.64E-3</v>
      </c>
      <c r="O12" s="181">
        <f t="shared" si="4"/>
        <v>0</v>
      </c>
      <c r="P12" s="181">
        <v>0</v>
      </c>
      <c r="Q12" s="181">
        <f t="shared" si="5"/>
        <v>0</v>
      </c>
      <c r="R12" s="181" t="s">
        <v>281</v>
      </c>
      <c r="S12" s="181" t="s">
        <v>170</v>
      </c>
      <c r="T12" s="182" t="s">
        <v>171</v>
      </c>
      <c r="U12" s="183">
        <v>0</v>
      </c>
      <c r="V12" s="183">
        <f t="shared" si="6"/>
        <v>0</v>
      </c>
      <c r="W12" s="183"/>
      <c r="X12" s="183" t="s">
        <v>215</v>
      </c>
      <c r="Y12" s="184"/>
      <c r="Z12" s="184"/>
      <c r="AA12" s="184"/>
      <c r="AB12" s="184"/>
      <c r="AC12" s="184"/>
      <c r="AD12" s="184"/>
      <c r="AE12" s="184"/>
      <c r="AF12" s="184"/>
      <c r="AG12" s="184" t="s">
        <v>216</v>
      </c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184"/>
      <c r="AT12" s="184"/>
      <c r="AU12" s="184"/>
      <c r="AV12" s="184"/>
      <c r="AW12" s="184"/>
      <c r="AX12" s="184"/>
      <c r="AY12" s="184"/>
      <c r="AZ12" s="184"/>
      <c r="BA12" s="184"/>
      <c r="BB12" s="184"/>
      <c r="BC12" s="184"/>
      <c r="BD12" s="184"/>
      <c r="BE12" s="184"/>
      <c r="BF12" s="184"/>
      <c r="BG12" s="184"/>
      <c r="BH12" s="184"/>
    </row>
    <row r="13" spans="1:60" outlineLevel="1" x14ac:dyDescent="0.2">
      <c r="A13" s="175">
        <v>5</v>
      </c>
      <c r="B13" s="176" t="s">
        <v>552</v>
      </c>
      <c r="C13" s="177" t="s">
        <v>553</v>
      </c>
      <c r="D13" s="178" t="s">
        <v>221</v>
      </c>
      <c r="E13" s="179">
        <v>1</v>
      </c>
      <c r="F13" s="180"/>
      <c r="G13" s="181">
        <f t="shared" si="0"/>
        <v>0</v>
      </c>
      <c r="H13" s="180">
        <v>1425</v>
      </c>
      <c r="I13" s="181">
        <f t="shared" si="1"/>
        <v>1425</v>
      </c>
      <c r="J13" s="180">
        <v>0</v>
      </c>
      <c r="K13" s="181">
        <f t="shared" si="2"/>
        <v>0</v>
      </c>
      <c r="L13" s="181">
        <v>15</v>
      </c>
      <c r="M13" s="181">
        <f t="shared" si="3"/>
        <v>0</v>
      </c>
      <c r="N13" s="181">
        <v>1.2999999999999999E-3</v>
      </c>
      <c r="O13" s="181">
        <f t="shared" si="4"/>
        <v>0</v>
      </c>
      <c r="P13" s="181">
        <v>0</v>
      </c>
      <c r="Q13" s="181">
        <f t="shared" si="5"/>
        <v>0</v>
      </c>
      <c r="R13" s="181" t="s">
        <v>281</v>
      </c>
      <c r="S13" s="181" t="s">
        <v>170</v>
      </c>
      <c r="T13" s="182" t="s">
        <v>170</v>
      </c>
      <c r="U13" s="183">
        <v>0</v>
      </c>
      <c r="V13" s="183">
        <f t="shared" si="6"/>
        <v>0</v>
      </c>
      <c r="W13" s="183"/>
      <c r="X13" s="183" t="s">
        <v>215</v>
      </c>
      <c r="Y13" s="184"/>
      <c r="Z13" s="184"/>
      <c r="AA13" s="184"/>
      <c r="AB13" s="184"/>
      <c r="AC13" s="184"/>
      <c r="AD13" s="184"/>
      <c r="AE13" s="184"/>
      <c r="AF13" s="184"/>
      <c r="AG13" s="184" t="s">
        <v>216</v>
      </c>
      <c r="AH13" s="184"/>
      <c r="AI13" s="184"/>
      <c r="AJ13" s="184"/>
      <c r="AK13" s="184"/>
      <c r="AL13" s="184"/>
      <c r="AM13" s="184"/>
      <c r="AN13" s="184"/>
      <c r="AO13" s="184"/>
      <c r="AP13" s="184"/>
      <c r="AQ13" s="184"/>
      <c r="AR13" s="184"/>
      <c r="AS13" s="184"/>
      <c r="AT13" s="184"/>
      <c r="AU13" s="184"/>
      <c r="AV13" s="184"/>
      <c r="AW13" s="184"/>
      <c r="AX13" s="184"/>
      <c r="AY13" s="184"/>
      <c r="AZ13" s="184"/>
      <c r="BA13" s="184"/>
      <c r="BB13" s="184"/>
      <c r="BC13" s="184"/>
      <c r="BD13" s="184"/>
      <c r="BE13" s="184"/>
      <c r="BF13" s="184"/>
      <c r="BG13" s="184"/>
      <c r="BH13" s="184"/>
    </row>
    <row r="14" spans="1:60" outlineLevel="1" x14ac:dyDescent="0.2">
      <c r="A14" s="175">
        <v>6</v>
      </c>
      <c r="B14" s="176" t="s">
        <v>554</v>
      </c>
      <c r="C14" s="177" t="s">
        <v>555</v>
      </c>
      <c r="D14" s="178" t="s">
        <v>486</v>
      </c>
      <c r="E14" s="179">
        <v>1</v>
      </c>
      <c r="F14" s="180"/>
      <c r="G14" s="181">
        <f t="shared" si="0"/>
        <v>0</v>
      </c>
      <c r="H14" s="180">
        <v>0</v>
      </c>
      <c r="I14" s="181">
        <f t="shared" si="1"/>
        <v>0</v>
      </c>
      <c r="J14" s="180">
        <v>439</v>
      </c>
      <c r="K14" s="181">
        <f t="shared" si="2"/>
        <v>439</v>
      </c>
      <c r="L14" s="181">
        <v>15</v>
      </c>
      <c r="M14" s="181">
        <f t="shared" si="3"/>
        <v>0</v>
      </c>
      <c r="N14" s="181">
        <v>0</v>
      </c>
      <c r="O14" s="181">
        <f t="shared" si="4"/>
        <v>0</v>
      </c>
      <c r="P14" s="181">
        <v>0.125</v>
      </c>
      <c r="Q14" s="181">
        <f t="shared" si="5"/>
        <v>0.13</v>
      </c>
      <c r="R14" s="181" t="s">
        <v>407</v>
      </c>
      <c r="S14" s="181" t="s">
        <v>170</v>
      </c>
      <c r="T14" s="182" t="s">
        <v>170</v>
      </c>
      <c r="U14" s="183">
        <v>1.1499999999999999</v>
      </c>
      <c r="V14" s="183">
        <f t="shared" si="6"/>
        <v>1.1499999999999999</v>
      </c>
      <c r="W14" s="183"/>
      <c r="X14" s="183" t="s">
        <v>184</v>
      </c>
      <c r="Y14" s="184"/>
      <c r="Z14" s="184"/>
      <c r="AA14" s="184"/>
      <c r="AB14" s="184"/>
      <c r="AC14" s="184"/>
      <c r="AD14" s="184"/>
      <c r="AE14" s="184"/>
      <c r="AF14" s="184"/>
      <c r="AG14" s="184" t="s">
        <v>185</v>
      </c>
      <c r="AH14" s="184"/>
      <c r="AI14" s="184"/>
      <c r="AJ14" s="184"/>
      <c r="AK14" s="184"/>
      <c r="AL14" s="184"/>
      <c r="AM14" s="184"/>
      <c r="AN14" s="184"/>
      <c r="AO14" s="184"/>
      <c r="AP14" s="184"/>
      <c r="AQ14" s="184"/>
      <c r="AR14" s="184"/>
      <c r="AS14" s="184"/>
      <c r="AT14" s="184"/>
      <c r="AU14" s="184"/>
      <c r="AV14" s="184"/>
      <c r="AW14" s="184"/>
      <c r="AX14" s="184"/>
      <c r="AY14" s="184"/>
      <c r="AZ14" s="184"/>
      <c r="BA14" s="184"/>
      <c r="BB14" s="184"/>
      <c r="BC14" s="184"/>
      <c r="BD14" s="184"/>
      <c r="BE14" s="184"/>
      <c r="BF14" s="184"/>
      <c r="BG14" s="184"/>
      <c r="BH14" s="184"/>
    </row>
    <row r="15" spans="1:60" outlineLevel="1" x14ac:dyDescent="0.2">
      <c r="A15" s="185">
        <v>7</v>
      </c>
      <c r="B15" s="186" t="s">
        <v>556</v>
      </c>
      <c r="C15" s="187" t="s">
        <v>557</v>
      </c>
      <c r="D15" s="188" t="s">
        <v>486</v>
      </c>
      <c r="E15" s="189">
        <v>1</v>
      </c>
      <c r="F15" s="190"/>
      <c r="G15" s="191">
        <f t="shared" si="0"/>
        <v>0</v>
      </c>
      <c r="H15" s="190">
        <v>457.46</v>
      </c>
      <c r="I15" s="191">
        <f t="shared" si="1"/>
        <v>457.46</v>
      </c>
      <c r="J15" s="190">
        <v>1767.54</v>
      </c>
      <c r="K15" s="191">
        <f t="shared" si="2"/>
        <v>1767.54</v>
      </c>
      <c r="L15" s="191">
        <v>15</v>
      </c>
      <c r="M15" s="191">
        <f t="shared" si="3"/>
        <v>0</v>
      </c>
      <c r="N15" s="191">
        <v>4.8999999999999998E-4</v>
      </c>
      <c r="O15" s="191">
        <f t="shared" si="4"/>
        <v>0</v>
      </c>
      <c r="P15" s="191">
        <v>0</v>
      </c>
      <c r="Q15" s="191">
        <f t="shared" si="5"/>
        <v>0</v>
      </c>
      <c r="R15" s="191" t="s">
        <v>407</v>
      </c>
      <c r="S15" s="191" t="s">
        <v>170</v>
      </c>
      <c r="T15" s="202" t="s">
        <v>170</v>
      </c>
      <c r="U15" s="183">
        <v>3.6</v>
      </c>
      <c r="V15" s="183">
        <f t="shared" si="6"/>
        <v>3.6</v>
      </c>
      <c r="W15" s="183"/>
      <c r="X15" s="183" t="s">
        <v>184</v>
      </c>
      <c r="Y15" s="184"/>
      <c r="Z15" s="184"/>
      <c r="AA15" s="184"/>
      <c r="AB15" s="184"/>
      <c r="AC15" s="184"/>
      <c r="AD15" s="184"/>
      <c r="AE15" s="184"/>
      <c r="AF15" s="184"/>
      <c r="AG15" s="184" t="s">
        <v>185</v>
      </c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  <c r="AW15" s="184"/>
      <c r="AX15" s="184"/>
      <c r="AY15" s="184"/>
      <c r="AZ15" s="184"/>
      <c r="BA15" s="184"/>
      <c r="BB15" s="184"/>
      <c r="BC15" s="184"/>
      <c r="BD15" s="184"/>
      <c r="BE15" s="184"/>
      <c r="BF15" s="184"/>
      <c r="BG15" s="184"/>
      <c r="BH15" s="184"/>
    </row>
    <row r="16" spans="1:60" ht="12.75" customHeight="1" outlineLevel="1" x14ac:dyDescent="0.2">
      <c r="A16" s="192"/>
      <c r="B16" s="193"/>
      <c r="C16" s="228" t="s">
        <v>558</v>
      </c>
      <c r="D16" s="228"/>
      <c r="E16" s="228"/>
      <c r="F16" s="228"/>
      <c r="G16" s="228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4"/>
      <c r="Z16" s="184"/>
      <c r="AA16" s="184"/>
      <c r="AB16" s="184"/>
      <c r="AC16" s="184"/>
      <c r="AD16" s="184"/>
      <c r="AE16" s="184"/>
      <c r="AF16" s="184"/>
      <c r="AG16" s="184" t="s">
        <v>177</v>
      </c>
      <c r="AH16" s="184"/>
      <c r="AI16" s="184"/>
      <c r="AJ16" s="184"/>
      <c r="AK16" s="184"/>
      <c r="AL16" s="184"/>
      <c r="AM16" s="184"/>
      <c r="AN16" s="184"/>
      <c r="AO16" s="184"/>
      <c r="AP16" s="184"/>
      <c r="AQ16" s="184"/>
      <c r="AR16" s="184"/>
      <c r="AS16" s="184"/>
      <c r="AT16" s="184"/>
      <c r="AU16" s="184"/>
      <c r="AV16" s="184"/>
      <c r="AW16" s="184"/>
      <c r="AX16" s="184"/>
      <c r="AY16" s="184"/>
      <c r="AZ16" s="184"/>
      <c r="BA16" s="184"/>
      <c r="BB16" s="184"/>
      <c r="BC16" s="184"/>
      <c r="BD16" s="184"/>
      <c r="BE16" s="184"/>
      <c r="BF16" s="184"/>
      <c r="BG16" s="184"/>
      <c r="BH16" s="184"/>
    </row>
    <row r="17" spans="1:60" ht="22.5" outlineLevel="1" x14ac:dyDescent="0.2">
      <c r="A17" s="175">
        <v>8</v>
      </c>
      <c r="B17" s="176" t="s">
        <v>559</v>
      </c>
      <c r="C17" s="177" t="s">
        <v>560</v>
      </c>
      <c r="D17" s="178" t="s">
        <v>221</v>
      </c>
      <c r="E17" s="179">
        <v>1</v>
      </c>
      <c r="F17" s="180"/>
      <c r="G17" s="181">
        <f t="shared" ref="G17:G27" si="7">ROUND(E17*F17,2)</f>
        <v>0</v>
      </c>
      <c r="H17" s="180">
        <v>6565</v>
      </c>
      <c r="I17" s="181">
        <f t="shared" ref="I17:I27" si="8">ROUND(E17*H17,2)</f>
        <v>6565</v>
      </c>
      <c r="J17" s="180">
        <v>0</v>
      </c>
      <c r="K17" s="181">
        <f t="shared" ref="K17:K27" si="9">ROUND(E17*J17,2)</f>
        <v>0</v>
      </c>
      <c r="L17" s="181">
        <v>15</v>
      </c>
      <c r="M17" s="181">
        <f t="shared" ref="M17:M27" si="10">G17*(1+L17/100)</f>
        <v>0</v>
      </c>
      <c r="N17" s="181">
        <v>1.7999999999999999E-2</v>
      </c>
      <c r="O17" s="181">
        <f t="shared" ref="O17:O27" si="11">ROUND(E17*N17,2)</f>
        <v>0.02</v>
      </c>
      <c r="P17" s="181">
        <v>0</v>
      </c>
      <c r="Q17" s="181">
        <f t="shared" ref="Q17:Q27" si="12">ROUND(E17*P17,2)</f>
        <v>0</v>
      </c>
      <c r="R17" s="181" t="s">
        <v>281</v>
      </c>
      <c r="S17" s="181" t="s">
        <v>170</v>
      </c>
      <c r="T17" s="182" t="s">
        <v>170</v>
      </c>
      <c r="U17" s="183">
        <v>0</v>
      </c>
      <c r="V17" s="183">
        <f t="shared" ref="V17:V27" si="13">ROUND(E17*U17,2)</f>
        <v>0</v>
      </c>
      <c r="W17" s="183"/>
      <c r="X17" s="183" t="s">
        <v>215</v>
      </c>
      <c r="Y17" s="184"/>
      <c r="Z17" s="184"/>
      <c r="AA17" s="184"/>
      <c r="AB17" s="184"/>
      <c r="AC17" s="184"/>
      <c r="AD17" s="184"/>
      <c r="AE17" s="184"/>
      <c r="AF17" s="184"/>
      <c r="AG17" s="184" t="s">
        <v>216</v>
      </c>
      <c r="AH17" s="184"/>
      <c r="AI17" s="184"/>
      <c r="AJ17" s="184"/>
      <c r="AK17" s="184"/>
      <c r="AL17" s="184"/>
      <c r="AM17" s="184"/>
      <c r="AN17" s="184"/>
      <c r="AO17" s="184"/>
      <c r="AP17" s="184"/>
      <c r="AQ17" s="184"/>
      <c r="AR17" s="184"/>
      <c r="AS17" s="184"/>
      <c r="AT17" s="184"/>
      <c r="AU17" s="184"/>
      <c r="AV17" s="184"/>
      <c r="AW17" s="184"/>
      <c r="AX17" s="184"/>
      <c r="AY17" s="184"/>
      <c r="AZ17" s="184"/>
      <c r="BA17" s="184"/>
      <c r="BB17" s="184"/>
      <c r="BC17" s="184"/>
      <c r="BD17" s="184"/>
      <c r="BE17" s="184"/>
      <c r="BF17" s="184"/>
      <c r="BG17" s="184"/>
      <c r="BH17" s="184"/>
    </row>
    <row r="18" spans="1:60" outlineLevel="1" x14ac:dyDescent="0.2">
      <c r="A18" s="175">
        <v>9</v>
      </c>
      <c r="B18" s="176" t="s">
        <v>561</v>
      </c>
      <c r="C18" s="177" t="s">
        <v>562</v>
      </c>
      <c r="D18" s="178" t="s">
        <v>221</v>
      </c>
      <c r="E18" s="179">
        <v>1</v>
      </c>
      <c r="F18" s="180"/>
      <c r="G18" s="181">
        <f t="shared" si="7"/>
        <v>0</v>
      </c>
      <c r="H18" s="180">
        <v>0</v>
      </c>
      <c r="I18" s="181">
        <f t="shared" si="8"/>
        <v>0</v>
      </c>
      <c r="J18" s="180">
        <v>190</v>
      </c>
      <c r="K18" s="181">
        <f t="shared" si="9"/>
        <v>190</v>
      </c>
      <c r="L18" s="181">
        <v>15</v>
      </c>
      <c r="M18" s="181">
        <f t="shared" si="10"/>
        <v>0</v>
      </c>
      <c r="N18" s="181">
        <v>0</v>
      </c>
      <c r="O18" s="181">
        <f t="shared" si="11"/>
        <v>0</v>
      </c>
      <c r="P18" s="181">
        <v>0</v>
      </c>
      <c r="Q18" s="181">
        <f t="shared" si="12"/>
        <v>0</v>
      </c>
      <c r="R18" s="181"/>
      <c r="S18" s="181" t="s">
        <v>170</v>
      </c>
      <c r="T18" s="182" t="s">
        <v>171</v>
      </c>
      <c r="U18" s="183">
        <v>0.4</v>
      </c>
      <c r="V18" s="183">
        <f t="shared" si="13"/>
        <v>0.4</v>
      </c>
      <c r="W18" s="183"/>
      <c r="X18" s="183" t="s">
        <v>184</v>
      </c>
      <c r="Y18" s="184"/>
      <c r="Z18" s="184"/>
      <c r="AA18" s="184"/>
      <c r="AB18" s="184"/>
      <c r="AC18" s="184"/>
      <c r="AD18" s="184"/>
      <c r="AE18" s="184"/>
      <c r="AF18" s="184"/>
      <c r="AG18" s="184" t="s">
        <v>185</v>
      </c>
      <c r="AH18" s="184"/>
      <c r="AI18" s="184"/>
      <c r="AJ18" s="184"/>
      <c r="AK18" s="184"/>
      <c r="AL18" s="184"/>
      <c r="AM18" s="184"/>
      <c r="AN18" s="184"/>
      <c r="AO18" s="184"/>
      <c r="AP18" s="184"/>
      <c r="AQ18" s="184"/>
      <c r="AR18" s="184"/>
      <c r="AS18" s="184"/>
      <c r="AT18" s="184"/>
      <c r="AU18" s="184"/>
      <c r="AV18" s="184"/>
      <c r="AW18" s="184"/>
      <c r="AX18" s="184"/>
      <c r="AY18" s="184"/>
      <c r="AZ18" s="184"/>
      <c r="BA18" s="184"/>
      <c r="BB18" s="184"/>
      <c r="BC18" s="184"/>
      <c r="BD18" s="184"/>
      <c r="BE18" s="184"/>
      <c r="BF18" s="184"/>
      <c r="BG18" s="184"/>
      <c r="BH18" s="184"/>
    </row>
    <row r="19" spans="1:60" outlineLevel="1" x14ac:dyDescent="0.2">
      <c r="A19" s="175">
        <v>10</v>
      </c>
      <c r="B19" s="176" t="s">
        <v>563</v>
      </c>
      <c r="C19" s="177" t="s">
        <v>564</v>
      </c>
      <c r="D19" s="178" t="s">
        <v>221</v>
      </c>
      <c r="E19" s="179">
        <v>1</v>
      </c>
      <c r="F19" s="180"/>
      <c r="G19" s="181">
        <f t="shared" si="7"/>
        <v>0</v>
      </c>
      <c r="H19" s="180">
        <v>94.7</v>
      </c>
      <c r="I19" s="181">
        <f t="shared" si="8"/>
        <v>94.7</v>
      </c>
      <c r="J19" s="180">
        <v>0</v>
      </c>
      <c r="K19" s="181">
        <f t="shared" si="9"/>
        <v>0</v>
      </c>
      <c r="L19" s="181">
        <v>15</v>
      </c>
      <c r="M19" s="181">
        <f t="shared" si="10"/>
        <v>0</v>
      </c>
      <c r="N19" s="181">
        <v>2.5999999999999998E-4</v>
      </c>
      <c r="O19" s="181">
        <f t="shared" si="11"/>
        <v>0</v>
      </c>
      <c r="P19" s="181">
        <v>0</v>
      </c>
      <c r="Q19" s="181">
        <f t="shared" si="12"/>
        <v>0</v>
      </c>
      <c r="R19" s="181" t="s">
        <v>281</v>
      </c>
      <c r="S19" s="181" t="s">
        <v>170</v>
      </c>
      <c r="T19" s="182" t="s">
        <v>171</v>
      </c>
      <c r="U19" s="183">
        <v>0</v>
      </c>
      <c r="V19" s="183">
        <f t="shared" si="13"/>
        <v>0</v>
      </c>
      <c r="W19" s="183"/>
      <c r="X19" s="183" t="s">
        <v>215</v>
      </c>
      <c r="Y19" s="184"/>
      <c r="Z19" s="184"/>
      <c r="AA19" s="184"/>
      <c r="AB19" s="184"/>
      <c r="AC19" s="184"/>
      <c r="AD19" s="184"/>
      <c r="AE19" s="184"/>
      <c r="AF19" s="184"/>
      <c r="AG19" s="184" t="s">
        <v>216</v>
      </c>
      <c r="AH19" s="184"/>
      <c r="AI19" s="184"/>
      <c r="AJ19" s="184"/>
      <c r="AK19" s="184"/>
      <c r="AL19" s="184"/>
      <c r="AM19" s="184"/>
      <c r="AN19" s="184"/>
      <c r="AO19" s="184"/>
      <c r="AP19" s="184"/>
      <c r="AQ19" s="184"/>
      <c r="AR19" s="184"/>
      <c r="AS19" s="184"/>
      <c r="AT19" s="184"/>
      <c r="AU19" s="184"/>
      <c r="AV19" s="184"/>
      <c r="AW19" s="184"/>
      <c r="AX19" s="184"/>
      <c r="AY19" s="184"/>
      <c r="AZ19" s="184"/>
      <c r="BA19" s="184"/>
      <c r="BB19" s="184"/>
      <c r="BC19" s="184"/>
      <c r="BD19" s="184"/>
      <c r="BE19" s="184"/>
      <c r="BF19" s="184"/>
      <c r="BG19" s="184"/>
      <c r="BH19" s="184"/>
    </row>
    <row r="20" spans="1:60" ht="22.5" outlineLevel="1" x14ac:dyDescent="0.2">
      <c r="A20" s="175">
        <v>11</v>
      </c>
      <c r="B20" s="176" t="s">
        <v>565</v>
      </c>
      <c r="C20" s="177" t="s">
        <v>566</v>
      </c>
      <c r="D20" s="178" t="s">
        <v>221</v>
      </c>
      <c r="E20" s="179">
        <v>1</v>
      </c>
      <c r="F20" s="180"/>
      <c r="G20" s="181">
        <f t="shared" si="7"/>
        <v>0</v>
      </c>
      <c r="H20" s="180">
        <v>587</v>
      </c>
      <c r="I20" s="181">
        <f t="shared" si="8"/>
        <v>587</v>
      </c>
      <c r="J20" s="180">
        <v>0</v>
      </c>
      <c r="K20" s="181">
        <f t="shared" si="9"/>
        <v>0</v>
      </c>
      <c r="L20" s="181">
        <v>15</v>
      </c>
      <c r="M20" s="181">
        <f t="shared" si="10"/>
        <v>0</v>
      </c>
      <c r="N20" s="181">
        <v>2.5999999999999999E-3</v>
      </c>
      <c r="O20" s="181">
        <f t="shared" si="11"/>
        <v>0</v>
      </c>
      <c r="P20" s="181">
        <v>0</v>
      </c>
      <c r="Q20" s="181">
        <f t="shared" si="12"/>
        <v>0</v>
      </c>
      <c r="R20" s="181" t="s">
        <v>281</v>
      </c>
      <c r="S20" s="181" t="s">
        <v>170</v>
      </c>
      <c r="T20" s="182" t="s">
        <v>171</v>
      </c>
      <c r="U20" s="183">
        <v>0</v>
      </c>
      <c r="V20" s="183">
        <f t="shared" si="13"/>
        <v>0</v>
      </c>
      <c r="W20" s="183"/>
      <c r="X20" s="183" t="s">
        <v>215</v>
      </c>
      <c r="Y20" s="184"/>
      <c r="Z20" s="184"/>
      <c r="AA20" s="184"/>
      <c r="AB20" s="184"/>
      <c r="AC20" s="184"/>
      <c r="AD20" s="184"/>
      <c r="AE20" s="184"/>
      <c r="AF20" s="184"/>
      <c r="AG20" s="184" t="s">
        <v>216</v>
      </c>
      <c r="AH20" s="184"/>
      <c r="AI20" s="184"/>
      <c r="AJ20" s="184"/>
      <c r="AK20" s="184"/>
      <c r="AL20" s="184"/>
      <c r="AM20" s="184"/>
      <c r="AN20" s="184"/>
      <c r="AO20" s="184"/>
      <c r="AP20" s="184"/>
      <c r="AQ20" s="184"/>
      <c r="AR20" s="184"/>
      <c r="AS20" s="184"/>
      <c r="AT20" s="184"/>
      <c r="AU20" s="184"/>
      <c r="AV20" s="184"/>
      <c r="AW20" s="184"/>
      <c r="AX20" s="184"/>
      <c r="AY20" s="184"/>
      <c r="AZ20" s="184"/>
      <c r="BA20" s="184"/>
      <c r="BB20" s="184"/>
      <c r="BC20" s="184"/>
      <c r="BD20" s="184"/>
      <c r="BE20" s="184"/>
      <c r="BF20" s="184"/>
      <c r="BG20" s="184"/>
      <c r="BH20" s="184"/>
    </row>
    <row r="21" spans="1:60" ht="22.5" outlineLevel="1" x14ac:dyDescent="0.2">
      <c r="A21" s="175">
        <v>12</v>
      </c>
      <c r="B21" s="176" t="s">
        <v>567</v>
      </c>
      <c r="C21" s="177" t="s">
        <v>568</v>
      </c>
      <c r="D21" s="178" t="s">
        <v>221</v>
      </c>
      <c r="E21" s="179">
        <v>1</v>
      </c>
      <c r="F21" s="180"/>
      <c r="G21" s="181">
        <f t="shared" si="7"/>
        <v>0</v>
      </c>
      <c r="H21" s="180">
        <v>2065</v>
      </c>
      <c r="I21" s="181">
        <f t="shared" si="8"/>
        <v>2065</v>
      </c>
      <c r="J21" s="180">
        <v>0</v>
      </c>
      <c r="K21" s="181">
        <f t="shared" si="9"/>
        <v>0</v>
      </c>
      <c r="L21" s="181">
        <v>15</v>
      </c>
      <c r="M21" s="181">
        <f t="shared" si="10"/>
        <v>0</v>
      </c>
      <c r="N21" s="181">
        <v>1.46E-2</v>
      </c>
      <c r="O21" s="181">
        <f t="shared" si="11"/>
        <v>0.01</v>
      </c>
      <c r="P21" s="181">
        <v>0</v>
      </c>
      <c r="Q21" s="181">
        <f t="shared" si="12"/>
        <v>0</v>
      </c>
      <c r="R21" s="181" t="s">
        <v>281</v>
      </c>
      <c r="S21" s="181" t="s">
        <v>569</v>
      </c>
      <c r="T21" s="182" t="s">
        <v>171</v>
      </c>
      <c r="U21" s="183">
        <v>0</v>
      </c>
      <c r="V21" s="183">
        <f t="shared" si="13"/>
        <v>0</v>
      </c>
      <c r="W21" s="183"/>
      <c r="X21" s="183" t="s">
        <v>215</v>
      </c>
      <c r="Y21" s="184"/>
      <c r="Z21" s="184"/>
      <c r="AA21" s="184"/>
      <c r="AB21" s="184"/>
      <c r="AC21" s="184"/>
      <c r="AD21" s="184"/>
      <c r="AE21" s="184"/>
      <c r="AF21" s="184"/>
      <c r="AG21" s="184" t="s">
        <v>216</v>
      </c>
      <c r="AH21" s="184"/>
      <c r="AI21" s="184"/>
      <c r="AJ21" s="184"/>
      <c r="AK21" s="184"/>
      <c r="AL21" s="184"/>
      <c r="AM21" s="184"/>
      <c r="AN21" s="184"/>
      <c r="AO21" s="184"/>
      <c r="AP21" s="184"/>
      <c r="AQ21" s="184"/>
      <c r="AR21" s="184"/>
      <c r="AS21" s="184"/>
      <c r="AT21" s="184"/>
      <c r="AU21" s="184"/>
      <c r="AV21" s="184"/>
      <c r="AW21" s="184"/>
      <c r="AX21" s="184"/>
      <c r="AY21" s="184"/>
      <c r="AZ21" s="184"/>
      <c r="BA21" s="184"/>
      <c r="BB21" s="184"/>
      <c r="BC21" s="184"/>
      <c r="BD21" s="184"/>
      <c r="BE21" s="184"/>
      <c r="BF21" s="184"/>
      <c r="BG21" s="184"/>
      <c r="BH21" s="184"/>
    </row>
    <row r="22" spans="1:60" ht="22.5" outlineLevel="1" x14ac:dyDescent="0.2">
      <c r="A22" s="175">
        <v>13</v>
      </c>
      <c r="B22" s="176" t="s">
        <v>570</v>
      </c>
      <c r="C22" s="177" t="s">
        <v>571</v>
      </c>
      <c r="D22" s="178" t="s">
        <v>486</v>
      </c>
      <c r="E22" s="179">
        <v>1</v>
      </c>
      <c r="F22" s="180"/>
      <c r="G22" s="181">
        <f t="shared" si="7"/>
        <v>0</v>
      </c>
      <c r="H22" s="180">
        <v>2802.13</v>
      </c>
      <c r="I22" s="181">
        <f t="shared" si="8"/>
        <v>2802.13</v>
      </c>
      <c r="J22" s="180">
        <v>547.87</v>
      </c>
      <c r="K22" s="181">
        <f t="shared" si="9"/>
        <v>547.87</v>
      </c>
      <c r="L22" s="181">
        <v>15</v>
      </c>
      <c r="M22" s="181">
        <f t="shared" si="10"/>
        <v>0</v>
      </c>
      <c r="N22" s="181">
        <v>1.8890000000000001E-2</v>
      </c>
      <c r="O22" s="181">
        <f t="shared" si="11"/>
        <v>0.02</v>
      </c>
      <c r="P22" s="181">
        <v>0</v>
      </c>
      <c r="Q22" s="181">
        <f t="shared" si="12"/>
        <v>0</v>
      </c>
      <c r="R22" s="181" t="s">
        <v>407</v>
      </c>
      <c r="S22" s="181" t="s">
        <v>170</v>
      </c>
      <c r="T22" s="182" t="s">
        <v>171</v>
      </c>
      <c r="U22" s="183">
        <v>0.97299999999999998</v>
      </c>
      <c r="V22" s="183">
        <f t="shared" si="13"/>
        <v>0.97</v>
      </c>
      <c r="W22" s="183"/>
      <c r="X22" s="183" t="s">
        <v>184</v>
      </c>
      <c r="Y22" s="184"/>
      <c r="Z22" s="184"/>
      <c r="AA22" s="184"/>
      <c r="AB22" s="184"/>
      <c r="AC22" s="184"/>
      <c r="AD22" s="184"/>
      <c r="AE22" s="184"/>
      <c r="AF22" s="184"/>
      <c r="AG22" s="184" t="s">
        <v>185</v>
      </c>
      <c r="AH22" s="184"/>
      <c r="AI22" s="184"/>
      <c r="AJ22" s="184"/>
      <c r="AK22" s="184"/>
      <c r="AL22" s="184"/>
      <c r="AM22" s="184"/>
      <c r="AN22" s="184"/>
      <c r="AO22" s="184"/>
      <c r="AP22" s="184"/>
      <c r="AQ22" s="184"/>
      <c r="AR22" s="184"/>
      <c r="AS22" s="184"/>
      <c r="AT22" s="184"/>
      <c r="AU22" s="184"/>
      <c r="AV22" s="184"/>
      <c r="AW22" s="184"/>
      <c r="AX22" s="184"/>
      <c r="AY22" s="184"/>
      <c r="AZ22" s="184"/>
      <c r="BA22" s="184"/>
      <c r="BB22" s="184"/>
      <c r="BC22" s="184"/>
      <c r="BD22" s="184"/>
      <c r="BE22" s="184"/>
      <c r="BF22" s="184"/>
      <c r="BG22" s="184"/>
      <c r="BH22" s="184"/>
    </row>
    <row r="23" spans="1:60" outlineLevel="1" x14ac:dyDescent="0.2">
      <c r="A23" s="175">
        <v>14</v>
      </c>
      <c r="B23" s="176" t="s">
        <v>572</v>
      </c>
      <c r="C23" s="177" t="s">
        <v>573</v>
      </c>
      <c r="D23" s="178" t="s">
        <v>486</v>
      </c>
      <c r="E23" s="179">
        <v>2</v>
      </c>
      <c r="F23" s="180"/>
      <c r="G23" s="181">
        <f t="shared" si="7"/>
        <v>0</v>
      </c>
      <c r="H23" s="180">
        <v>0</v>
      </c>
      <c r="I23" s="181">
        <f t="shared" si="8"/>
        <v>0</v>
      </c>
      <c r="J23" s="180">
        <v>225</v>
      </c>
      <c r="K23" s="181">
        <f t="shared" si="9"/>
        <v>450</v>
      </c>
      <c r="L23" s="181">
        <v>15</v>
      </c>
      <c r="M23" s="181">
        <f t="shared" si="10"/>
        <v>0</v>
      </c>
      <c r="N23" s="181">
        <v>0</v>
      </c>
      <c r="O23" s="181">
        <f t="shared" si="11"/>
        <v>0</v>
      </c>
      <c r="P23" s="181">
        <v>1.933E-2</v>
      </c>
      <c r="Q23" s="181">
        <f t="shared" si="12"/>
        <v>0.04</v>
      </c>
      <c r="R23" s="181" t="s">
        <v>407</v>
      </c>
      <c r="S23" s="181" t="s">
        <v>170</v>
      </c>
      <c r="T23" s="182" t="s">
        <v>171</v>
      </c>
      <c r="U23" s="183">
        <v>0.59</v>
      </c>
      <c r="V23" s="183">
        <f t="shared" si="13"/>
        <v>1.18</v>
      </c>
      <c r="W23" s="183"/>
      <c r="X23" s="183" t="s">
        <v>184</v>
      </c>
      <c r="Y23" s="184"/>
      <c r="Z23" s="184"/>
      <c r="AA23" s="184"/>
      <c r="AB23" s="184"/>
      <c r="AC23" s="184"/>
      <c r="AD23" s="184"/>
      <c r="AE23" s="184"/>
      <c r="AF23" s="184"/>
      <c r="AG23" s="184" t="s">
        <v>185</v>
      </c>
      <c r="AH23" s="184"/>
      <c r="AI23" s="184"/>
      <c r="AJ23" s="184"/>
      <c r="AK23" s="184"/>
      <c r="AL23" s="184"/>
      <c r="AM23" s="184"/>
      <c r="AN23" s="184"/>
      <c r="AO23" s="184"/>
      <c r="AP23" s="184"/>
      <c r="AQ23" s="184"/>
      <c r="AR23" s="184"/>
      <c r="AS23" s="184"/>
      <c r="AT23" s="184"/>
      <c r="AU23" s="184"/>
      <c r="AV23" s="184"/>
      <c r="AW23" s="184"/>
      <c r="AX23" s="184"/>
      <c r="AY23" s="184"/>
      <c r="AZ23" s="184"/>
      <c r="BA23" s="184"/>
      <c r="BB23" s="184"/>
      <c r="BC23" s="184"/>
      <c r="BD23" s="184"/>
      <c r="BE23" s="184"/>
      <c r="BF23" s="184"/>
      <c r="BG23" s="184"/>
      <c r="BH23" s="184"/>
    </row>
    <row r="24" spans="1:60" outlineLevel="1" x14ac:dyDescent="0.2">
      <c r="A24" s="175">
        <v>15</v>
      </c>
      <c r="B24" s="176" t="s">
        <v>574</v>
      </c>
      <c r="C24" s="177" t="s">
        <v>575</v>
      </c>
      <c r="D24" s="178" t="s">
        <v>221</v>
      </c>
      <c r="E24" s="179">
        <v>1</v>
      </c>
      <c r="F24" s="180"/>
      <c r="G24" s="181">
        <f t="shared" si="7"/>
        <v>0</v>
      </c>
      <c r="H24" s="180">
        <v>0</v>
      </c>
      <c r="I24" s="181">
        <f t="shared" si="8"/>
        <v>0</v>
      </c>
      <c r="J24" s="180">
        <v>938</v>
      </c>
      <c r="K24" s="181">
        <f t="shared" si="9"/>
        <v>938</v>
      </c>
      <c r="L24" s="181">
        <v>15</v>
      </c>
      <c r="M24" s="181">
        <f t="shared" si="10"/>
        <v>0</v>
      </c>
      <c r="N24" s="181">
        <v>0</v>
      </c>
      <c r="O24" s="181">
        <f t="shared" si="11"/>
        <v>0</v>
      </c>
      <c r="P24" s="181">
        <v>0</v>
      </c>
      <c r="Q24" s="181">
        <f t="shared" si="12"/>
        <v>0</v>
      </c>
      <c r="R24" s="181" t="s">
        <v>407</v>
      </c>
      <c r="S24" s="181" t="s">
        <v>170</v>
      </c>
      <c r="T24" s="182" t="s">
        <v>171</v>
      </c>
      <c r="U24" s="183">
        <v>1.77</v>
      </c>
      <c r="V24" s="183">
        <f t="shared" si="13"/>
        <v>1.77</v>
      </c>
      <c r="W24" s="183"/>
      <c r="X24" s="183" t="s">
        <v>184</v>
      </c>
      <c r="Y24" s="184"/>
      <c r="Z24" s="184"/>
      <c r="AA24" s="184"/>
      <c r="AB24" s="184"/>
      <c r="AC24" s="184"/>
      <c r="AD24" s="184"/>
      <c r="AE24" s="184"/>
      <c r="AF24" s="184"/>
      <c r="AG24" s="184" t="s">
        <v>185</v>
      </c>
      <c r="AH24" s="184"/>
      <c r="AI24" s="184"/>
      <c r="AJ24" s="184"/>
      <c r="AK24" s="184"/>
      <c r="AL24" s="184"/>
      <c r="AM24" s="184"/>
      <c r="AN24" s="184"/>
      <c r="AO24" s="184"/>
      <c r="AP24" s="184"/>
      <c r="AQ24" s="184"/>
      <c r="AR24" s="184"/>
      <c r="AS24" s="184"/>
      <c r="AT24" s="184"/>
      <c r="AU24" s="184"/>
      <c r="AV24" s="184"/>
      <c r="AW24" s="184"/>
      <c r="AX24" s="184"/>
      <c r="AY24" s="184"/>
      <c r="AZ24" s="184"/>
      <c r="BA24" s="184"/>
      <c r="BB24" s="184"/>
      <c r="BC24" s="184"/>
      <c r="BD24" s="184"/>
      <c r="BE24" s="184"/>
      <c r="BF24" s="184"/>
      <c r="BG24" s="184"/>
      <c r="BH24" s="184"/>
    </row>
    <row r="25" spans="1:60" outlineLevel="1" x14ac:dyDescent="0.2">
      <c r="A25" s="175">
        <v>16</v>
      </c>
      <c r="B25" s="176" t="s">
        <v>576</v>
      </c>
      <c r="C25" s="177" t="s">
        <v>577</v>
      </c>
      <c r="D25" s="178" t="s">
        <v>486</v>
      </c>
      <c r="E25" s="179">
        <v>2</v>
      </c>
      <c r="F25" s="180"/>
      <c r="G25" s="181">
        <f t="shared" si="7"/>
        <v>0</v>
      </c>
      <c r="H25" s="180">
        <v>0</v>
      </c>
      <c r="I25" s="181">
        <f t="shared" si="8"/>
        <v>0</v>
      </c>
      <c r="J25" s="180">
        <v>145.5</v>
      </c>
      <c r="K25" s="181">
        <f t="shared" si="9"/>
        <v>291</v>
      </c>
      <c r="L25" s="181">
        <v>15</v>
      </c>
      <c r="M25" s="181">
        <f t="shared" si="10"/>
        <v>0</v>
      </c>
      <c r="N25" s="181">
        <v>0</v>
      </c>
      <c r="O25" s="181">
        <f t="shared" si="11"/>
        <v>0</v>
      </c>
      <c r="P25" s="181">
        <v>1.9460000000000002E-2</v>
      </c>
      <c r="Q25" s="181">
        <f t="shared" si="12"/>
        <v>0.04</v>
      </c>
      <c r="R25" s="181" t="s">
        <v>407</v>
      </c>
      <c r="S25" s="181" t="s">
        <v>170</v>
      </c>
      <c r="T25" s="182" t="s">
        <v>171</v>
      </c>
      <c r="U25" s="183">
        <v>0.38200000000000001</v>
      </c>
      <c r="V25" s="183">
        <f t="shared" si="13"/>
        <v>0.76</v>
      </c>
      <c r="W25" s="183"/>
      <c r="X25" s="183" t="s">
        <v>184</v>
      </c>
      <c r="Y25" s="184"/>
      <c r="Z25" s="184"/>
      <c r="AA25" s="184"/>
      <c r="AB25" s="184"/>
      <c r="AC25" s="184"/>
      <c r="AD25" s="184"/>
      <c r="AE25" s="184"/>
      <c r="AF25" s="184"/>
      <c r="AG25" s="184" t="s">
        <v>185</v>
      </c>
      <c r="AH25" s="184"/>
      <c r="AI25" s="184"/>
      <c r="AJ25" s="184"/>
      <c r="AK25" s="184"/>
      <c r="AL25" s="184"/>
      <c r="AM25" s="184"/>
      <c r="AN25" s="184"/>
      <c r="AO25" s="184"/>
      <c r="AP25" s="184"/>
      <c r="AQ25" s="184"/>
      <c r="AR25" s="184"/>
      <c r="AS25" s="184"/>
      <c r="AT25" s="184"/>
      <c r="AU25" s="184"/>
      <c r="AV25" s="184"/>
      <c r="AW25" s="184"/>
      <c r="AX25" s="184"/>
      <c r="AY25" s="184"/>
      <c r="AZ25" s="184"/>
      <c r="BA25" s="184"/>
      <c r="BB25" s="184"/>
      <c r="BC25" s="184"/>
      <c r="BD25" s="184"/>
      <c r="BE25" s="184"/>
      <c r="BF25" s="184"/>
      <c r="BG25" s="184"/>
      <c r="BH25" s="184"/>
    </row>
    <row r="26" spans="1:60" outlineLevel="1" x14ac:dyDescent="0.2">
      <c r="A26" s="175">
        <v>17</v>
      </c>
      <c r="B26" s="176" t="s">
        <v>578</v>
      </c>
      <c r="C26" s="177" t="s">
        <v>579</v>
      </c>
      <c r="D26" s="178" t="s">
        <v>486</v>
      </c>
      <c r="E26" s="179">
        <v>1</v>
      </c>
      <c r="F26" s="180"/>
      <c r="G26" s="181">
        <f t="shared" si="7"/>
        <v>0</v>
      </c>
      <c r="H26" s="180">
        <v>89.29</v>
      </c>
      <c r="I26" s="181">
        <f t="shared" si="8"/>
        <v>89.29</v>
      </c>
      <c r="J26" s="180">
        <v>737.71</v>
      </c>
      <c r="K26" s="181">
        <f t="shared" si="9"/>
        <v>737.71</v>
      </c>
      <c r="L26" s="181">
        <v>15</v>
      </c>
      <c r="M26" s="181">
        <f t="shared" si="10"/>
        <v>0</v>
      </c>
      <c r="N26" s="181">
        <v>1.41E-3</v>
      </c>
      <c r="O26" s="181">
        <f t="shared" si="11"/>
        <v>0</v>
      </c>
      <c r="P26" s="181">
        <v>0</v>
      </c>
      <c r="Q26" s="181">
        <f t="shared" si="12"/>
        <v>0</v>
      </c>
      <c r="R26" s="181" t="s">
        <v>407</v>
      </c>
      <c r="S26" s="181" t="s">
        <v>170</v>
      </c>
      <c r="T26" s="182" t="s">
        <v>171</v>
      </c>
      <c r="U26" s="183">
        <v>1.575</v>
      </c>
      <c r="V26" s="183">
        <f t="shared" si="13"/>
        <v>1.58</v>
      </c>
      <c r="W26" s="183"/>
      <c r="X26" s="183" t="s">
        <v>184</v>
      </c>
      <c r="Y26" s="184"/>
      <c r="Z26" s="184"/>
      <c r="AA26" s="184"/>
      <c r="AB26" s="184"/>
      <c r="AC26" s="184"/>
      <c r="AD26" s="184"/>
      <c r="AE26" s="184"/>
      <c r="AF26" s="184"/>
      <c r="AG26" s="184" t="s">
        <v>185</v>
      </c>
      <c r="AH26" s="184"/>
      <c r="AI26" s="184"/>
      <c r="AJ26" s="184"/>
      <c r="AK26" s="184"/>
      <c r="AL26" s="184"/>
      <c r="AM26" s="184"/>
      <c r="AN26" s="184"/>
      <c r="AO26" s="184"/>
      <c r="AP26" s="184"/>
      <c r="AQ26" s="184"/>
      <c r="AR26" s="184"/>
      <c r="AS26" s="184"/>
      <c r="AT26" s="184"/>
      <c r="AU26" s="184"/>
      <c r="AV26" s="184"/>
      <c r="AW26" s="184"/>
      <c r="AX26" s="184"/>
      <c r="AY26" s="184"/>
      <c r="AZ26" s="184"/>
      <c r="BA26" s="184"/>
      <c r="BB26" s="184"/>
      <c r="BC26" s="184"/>
      <c r="BD26" s="184"/>
      <c r="BE26" s="184"/>
      <c r="BF26" s="184"/>
      <c r="BG26" s="184"/>
      <c r="BH26" s="184"/>
    </row>
    <row r="27" spans="1:60" outlineLevel="1" x14ac:dyDescent="0.2">
      <c r="A27" s="185">
        <v>18</v>
      </c>
      <c r="B27" s="186" t="s">
        <v>580</v>
      </c>
      <c r="C27" s="187" t="s">
        <v>581</v>
      </c>
      <c r="D27" s="188" t="s">
        <v>486</v>
      </c>
      <c r="E27" s="189">
        <v>10</v>
      </c>
      <c r="F27" s="190"/>
      <c r="G27" s="191">
        <f t="shared" si="7"/>
        <v>0</v>
      </c>
      <c r="H27" s="190">
        <v>38.57</v>
      </c>
      <c r="I27" s="191">
        <f t="shared" si="8"/>
        <v>385.7</v>
      </c>
      <c r="J27" s="190">
        <v>137.43</v>
      </c>
      <c r="K27" s="191">
        <f t="shared" si="9"/>
        <v>1374.3</v>
      </c>
      <c r="L27" s="191">
        <v>15</v>
      </c>
      <c r="M27" s="191">
        <f t="shared" si="10"/>
        <v>0</v>
      </c>
      <c r="N27" s="191">
        <v>8.0000000000000007E-5</v>
      </c>
      <c r="O27" s="191">
        <f t="shared" si="11"/>
        <v>0</v>
      </c>
      <c r="P27" s="191">
        <v>0</v>
      </c>
      <c r="Q27" s="191">
        <f t="shared" si="12"/>
        <v>0</v>
      </c>
      <c r="R27" s="191" t="s">
        <v>407</v>
      </c>
      <c r="S27" s="191" t="s">
        <v>170</v>
      </c>
      <c r="T27" s="202" t="s">
        <v>171</v>
      </c>
      <c r="U27" s="183">
        <v>0.28999999999999998</v>
      </c>
      <c r="V27" s="183">
        <f t="shared" si="13"/>
        <v>2.9</v>
      </c>
      <c r="W27" s="183"/>
      <c r="X27" s="183" t="s">
        <v>184</v>
      </c>
      <c r="Y27" s="184"/>
      <c r="Z27" s="184"/>
      <c r="AA27" s="184"/>
      <c r="AB27" s="184"/>
      <c r="AC27" s="184"/>
      <c r="AD27" s="184"/>
      <c r="AE27" s="184"/>
      <c r="AF27" s="184"/>
      <c r="AG27" s="184" t="s">
        <v>185</v>
      </c>
      <c r="AH27" s="184"/>
      <c r="AI27" s="184"/>
      <c r="AJ27" s="184"/>
      <c r="AK27" s="184"/>
      <c r="AL27" s="184"/>
      <c r="AM27" s="184"/>
      <c r="AN27" s="184"/>
      <c r="AO27" s="184"/>
      <c r="AP27" s="184"/>
      <c r="AQ27" s="184"/>
      <c r="AR27" s="184"/>
      <c r="AS27" s="184"/>
      <c r="AT27" s="184"/>
      <c r="AU27" s="184"/>
      <c r="AV27" s="184"/>
      <c r="AW27" s="184"/>
      <c r="AX27" s="184"/>
      <c r="AY27" s="184"/>
      <c r="AZ27" s="184"/>
      <c r="BA27" s="184"/>
      <c r="BB27" s="184"/>
      <c r="BC27" s="184"/>
      <c r="BD27" s="184"/>
      <c r="BE27" s="184"/>
      <c r="BF27" s="184"/>
      <c r="BG27" s="184"/>
      <c r="BH27" s="184"/>
    </row>
    <row r="28" spans="1:60" outlineLevel="1" x14ac:dyDescent="0.2">
      <c r="A28" s="192"/>
      <c r="B28" s="193"/>
      <c r="C28" s="203" t="s">
        <v>582</v>
      </c>
      <c r="D28" s="204"/>
      <c r="E28" s="205">
        <v>4</v>
      </c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W28" s="183"/>
      <c r="X28" s="183"/>
      <c r="Y28" s="184"/>
      <c r="Z28" s="184"/>
      <c r="AA28" s="184"/>
      <c r="AB28" s="184"/>
      <c r="AC28" s="184"/>
      <c r="AD28" s="184"/>
      <c r="AE28" s="184"/>
      <c r="AF28" s="184"/>
      <c r="AG28" s="184" t="s">
        <v>187</v>
      </c>
      <c r="AH28" s="184">
        <v>0</v>
      </c>
      <c r="AI28" s="184"/>
      <c r="AJ28" s="184"/>
      <c r="AK28" s="184"/>
      <c r="AL28" s="184"/>
      <c r="AM28" s="184"/>
      <c r="AN28" s="184"/>
      <c r="AO28" s="184"/>
      <c r="AP28" s="184"/>
      <c r="AQ28" s="184"/>
      <c r="AR28" s="184"/>
      <c r="AS28" s="184"/>
      <c r="AT28" s="184"/>
      <c r="AU28" s="184"/>
      <c r="AV28" s="184"/>
      <c r="AW28" s="184"/>
      <c r="AX28" s="184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</row>
    <row r="29" spans="1:60" outlineLevel="1" x14ac:dyDescent="0.2">
      <c r="A29" s="192"/>
      <c r="B29" s="193"/>
      <c r="C29" s="203" t="s">
        <v>583</v>
      </c>
      <c r="D29" s="204"/>
      <c r="E29" s="205">
        <v>2</v>
      </c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83"/>
      <c r="S29" s="183"/>
      <c r="T29" s="183"/>
      <c r="U29" s="183"/>
      <c r="V29" s="183"/>
      <c r="W29" s="183"/>
      <c r="X29" s="183"/>
      <c r="Y29" s="184"/>
      <c r="Z29" s="184"/>
      <c r="AA29" s="184"/>
      <c r="AB29" s="184"/>
      <c r="AC29" s="184"/>
      <c r="AD29" s="184"/>
      <c r="AE29" s="184"/>
      <c r="AF29" s="184"/>
      <c r="AG29" s="184" t="s">
        <v>187</v>
      </c>
      <c r="AH29" s="184">
        <v>0</v>
      </c>
      <c r="AI29" s="184"/>
      <c r="AJ29" s="184"/>
      <c r="AK29" s="184"/>
      <c r="AL29" s="184"/>
      <c r="AM29" s="184"/>
      <c r="AN29" s="184"/>
      <c r="AO29" s="184"/>
      <c r="AP29" s="184"/>
      <c r="AQ29" s="184"/>
      <c r="AR29" s="184"/>
      <c r="AS29" s="184"/>
      <c r="AT29" s="184"/>
      <c r="AU29" s="184"/>
      <c r="AV29" s="184"/>
      <c r="AW29" s="184"/>
      <c r="AX29" s="184"/>
      <c r="AY29" s="184"/>
      <c r="AZ29" s="184"/>
      <c r="BA29" s="184"/>
      <c r="BB29" s="184"/>
      <c r="BC29" s="184"/>
      <c r="BD29" s="184"/>
      <c r="BE29" s="184"/>
      <c r="BF29" s="184"/>
      <c r="BG29" s="184"/>
      <c r="BH29" s="184"/>
    </row>
    <row r="30" spans="1:60" outlineLevel="1" x14ac:dyDescent="0.2">
      <c r="A30" s="192"/>
      <c r="B30" s="193"/>
      <c r="C30" s="203" t="s">
        <v>584</v>
      </c>
      <c r="D30" s="204"/>
      <c r="E30" s="205">
        <v>2</v>
      </c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83"/>
      <c r="S30" s="183"/>
      <c r="T30" s="183"/>
      <c r="U30" s="183"/>
      <c r="V30" s="183"/>
      <c r="W30" s="183"/>
      <c r="X30" s="183"/>
      <c r="Y30" s="184"/>
      <c r="Z30" s="184"/>
      <c r="AA30" s="184"/>
      <c r="AB30" s="184"/>
      <c r="AC30" s="184"/>
      <c r="AD30" s="184"/>
      <c r="AE30" s="184"/>
      <c r="AF30" s="184"/>
      <c r="AG30" s="184" t="s">
        <v>187</v>
      </c>
      <c r="AH30" s="184">
        <v>0</v>
      </c>
      <c r="AI30" s="184"/>
      <c r="AJ30" s="184"/>
      <c r="AK30" s="184"/>
      <c r="AL30" s="184"/>
      <c r="AM30" s="184"/>
      <c r="AN30" s="184"/>
      <c r="AO30" s="184"/>
      <c r="AP30" s="184"/>
      <c r="AQ30" s="184"/>
      <c r="AR30" s="184"/>
      <c r="AS30" s="184"/>
      <c r="AT30" s="184"/>
      <c r="AU30" s="184"/>
      <c r="AV30" s="184"/>
      <c r="AW30" s="184"/>
      <c r="AX30" s="184"/>
      <c r="AY30" s="184"/>
      <c r="AZ30" s="184"/>
      <c r="BA30" s="184"/>
      <c r="BB30" s="184"/>
      <c r="BC30" s="184"/>
      <c r="BD30" s="184"/>
      <c r="BE30" s="184"/>
      <c r="BF30" s="184"/>
      <c r="BG30" s="184"/>
      <c r="BH30" s="184"/>
    </row>
    <row r="31" spans="1:60" outlineLevel="1" x14ac:dyDescent="0.2">
      <c r="A31" s="192"/>
      <c r="B31" s="193"/>
      <c r="C31" s="203" t="s">
        <v>585</v>
      </c>
      <c r="D31" s="204"/>
      <c r="E31" s="205">
        <v>1</v>
      </c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4"/>
      <c r="Z31" s="184"/>
      <c r="AA31" s="184"/>
      <c r="AB31" s="184"/>
      <c r="AC31" s="184"/>
      <c r="AD31" s="184"/>
      <c r="AE31" s="184"/>
      <c r="AF31" s="184"/>
      <c r="AG31" s="184" t="s">
        <v>187</v>
      </c>
      <c r="AH31" s="184">
        <v>0</v>
      </c>
      <c r="AI31" s="184"/>
      <c r="AJ31" s="184"/>
      <c r="AK31" s="184"/>
      <c r="AL31" s="184"/>
      <c r="AM31" s="184"/>
      <c r="AN31" s="184"/>
      <c r="AO31" s="184"/>
      <c r="AP31" s="184"/>
      <c r="AQ31" s="184"/>
      <c r="AR31" s="184"/>
      <c r="AS31" s="184"/>
      <c r="AT31" s="184"/>
      <c r="AU31" s="184"/>
      <c r="AV31" s="184"/>
      <c r="AW31" s="184"/>
      <c r="AX31" s="184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</row>
    <row r="32" spans="1:60" outlineLevel="1" x14ac:dyDescent="0.2">
      <c r="A32" s="192"/>
      <c r="B32" s="193"/>
      <c r="C32" s="203" t="s">
        <v>586</v>
      </c>
      <c r="D32" s="204"/>
      <c r="E32" s="205">
        <v>1</v>
      </c>
      <c r="F32" s="183"/>
      <c r="G32" s="183"/>
      <c r="H32" s="183"/>
      <c r="I32" s="183"/>
      <c r="J32" s="183"/>
      <c r="K32" s="183"/>
      <c r="L32" s="183"/>
      <c r="M32" s="183"/>
      <c r="N32" s="183"/>
      <c r="O32" s="183"/>
      <c r="P32" s="183"/>
      <c r="Q32" s="183"/>
      <c r="R32" s="183"/>
      <c r="S32" s="183"/>
      <c r="T32" s="183"/>
      <c r="U32" s="183"/>
      <c r="V32" s="183"/>
      <c r="W32" s="183"/>
      <c r="X32" s="183"/>
      <c r="Y32" s="184"/>
      <c r="Z32" s="184"/>
      <c r="AA32" s="184"/>
      <c r="AB32" s="184"/>
      <c r="AC32" s="184"/>
      <c r="AD32" s="184"/>
      <c r="AE32" s="184"/>
      <c r="AF32" s="184"/>
      <c r="AG32" s="184" t="s">
        <v>187</v>
      </c>
      <c r="AH32" s="184">
        <v>0</v>
      </c>
      <c r="AI32" s="184"/>
      <c r="AJ32" s="184"/>
      <c r="AK32" s="184"/>
      <c r="AL32" s="184"/>
      <c r="AM32" s="184"/>
      <c r="AN32" s="184"/>
      <c r="AO32" s="184"/>
      <c r="AP32" s="184"/>
      <c r="AQ32" s="184"/>
      <c r="AR32" s="184"/>
      <c r="AS32" s="184"/>
      <c r="AT32" s="184"/>
      <c r="AU32" s="184"/>
      <c r="AV32" s="184"/>
      <c r="AW32" s="184"/>
      <c r="AX32" s="184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</row>
    <row r="33" spans="1:60" outlineLevel="1" x14ac:dyDescent="0.2">
      <c r="A33" s="175">
        <v>19</v>
      </c>
      <c r="B33" s="176" t="s">
        <v>587</v>
      </c>
      <c r="C33" s="177" t="s">
        <v>588</v>
      </c>
      <c r="D33" s="178" t="s">
        <v>486</v>
      </c>
      <c r="E33" s="179">
        <v>2</v>
      </c>
      <c r="F33" s="180"/>
      <c r="G33" s="181">
        <f t="shared" ref="G33:G38" si="14">ROUND(E33*F33,2)</f>
        <v>0</v>
      </c>
      <c r="H33" s="180">
        <v>0</v>
      </c>
      <c r="I33" s="181">
        <f t="shared" ref="I33:I38" si="15">ROUND(E33*H33,2)</f>
        <v>0</v>
      </c>
      <c r="J33" s="180">
        <v>82.7</v>
      </c>
      <c r="K33" s="181">
        <f t="shared" ref="K33:K38" si="16">ROUND(E33*J33,2)</f>
        <v>165.4</v>
      </c>
      <c r="L33" s="181">
        <v>15</v>
      </c>
      <c r="M33" s="181">
        <f t="shared" ref="M33:M38" si="17">G33*(1+L33/100)</f>
        <v>0</v>
      </c>
      <c r="N33" s="181">
        <v>0</v>
      </c>
      <c r="O33" s="181">
        <f t="shared" ref="O33:O38" si="18">ROUND(E33*N33,2)</f>
        <v>0</v>
      </c>
      <c r="P33" s="181">
        <v>1.56E-3</v>
      </c>
      <c r="Q33" s="181">
        <f t="shared" ref="Q33:Q38" si="19">ROUND(E33*P33,2)</f>
        <v>0</v>
      </c>
      <c r="R33" s="181" t="s">
        <v>407</v>
      </c>
      <c r="S33" s="181" t="s">
        <v>170</v>
      </c>
      <c r="T33" s="182" t="s">
        <v>171</v>
      </c>
      <c r="U33" s="183">
        <v>0.217</v>
      </c>
      <c r="V33" s="183">
        <f t="shared" ref="V33:V38" si="20">ROUND(E33*U33,2)</f>
        <v>0.43</v>
      </c>
      <c r="W33" s="183"/>
      <c r="X33" s="183" t="s">
        <v>184</v>
      </c>
      <c r="Y33" s="184"/>
      <c r="Z33" s="184"/>
      <c r="AA33" s="184"/>
      <c r="AB33" s="184"/>
      <c r="AC33" s="184"/>
      <c r="AD33" s="184"/>
      <c r="AE33" s="184"/>
      <c r="AF33" s="184"/>
      <c r="AG33" s="184" t="s">
        <v>185</v>
      </c>
      <c r="AH33" s="184"/>
      <c r="AI33" s="184"/>
      <c r="AJ33" s="184"/>
      <c r="AK33" s="184"/>
      <c r="AL33" s="184"/>
      <c r="AM33" s="184"/>
      <c r="AN33" s="184"/>
      <c r="AO33" s="184"/>
      <c r="AP33" s="184"/>
      <c r="AQ33" s="184"/>
      <c r="AR33" s="184"/>
      <c r="AS33" s="184"/>
      <c r="AT33" s="184"/>
      <c r="AU33" s="184"/>
      <c r="AV33" s="184"/>
      <c r="AW33" s="184"/>
      <c r="AX33" s="184"/>
      <c r="AY33" s="184"/>
      <c r="AZ33" s="184"/>
      <c r="BA33" s="184"/>
      <c r="BB33" s="184"/>
      <c r="BC33" s="184"/>
      <c r="BD33" s="184"/>
      <c r="BE33" s="184"/>
      <c r="BF33" s="184"/>
      <c r="BG33" s="184"/>
      <c r="BH33" s="184"/>
    </row>
    <row r="34" spans="1:60" ht="22.5" outlineLevel="1" x14ac:dyDescent="0.2">
      <c r="A34" s="175">
        <v>20</v>
      </c>
      <c r="B34" s="176" t="s">
        <v>589</v>
      </c>
      <c r="C34" s="177" t="s">
        <v>590</v>
      </c>
      <c r="D34" s="178" t="s">
        <v>221</v>
      </c>
      <c r="E34" s="179">
        <v>1</v>
      </c>
      <c r="F34" s="180"/>
      <c r="G34" s="181">
        <f t="shared" si="14"/>
        <v>0</v>
      </c>
      <c r="H34" s="180">
        <v>2022.84</v>
      </c>
      <c r="I34" s="181">
        <f t="shared" si="15"/>
        <v>2022.84</v>
      </c>
      <c r="J34" s="180">
        <v>252.16</v>
      </c>
      <c r="K34" s="181">
        <f t="shared" si="16"/>
        <v>252.16</v>
      </c>
      <c r="L34" s="181">
        <v>15</v>
      </c>
      <c r="M34" s="181">
        <f t="shared" si="17"/>
        <v>0</v>
      </c>
      <c r="N34" s="181">
        <v>8.4999999999999995E-4</v>
      </c>
      <c r="O34" s="181">
        <f t="shared" si="18"/>
        <v>0</v>
      </c>
      <c r="P34" s="181">
        <v>0</v>
      </c>
      <c r="Q34" s="181">
        <f t="shared" si="19"/>
        <v>0</v>
      </c>
      <c r="R34" s="181" t="s">
        <v>407</v>
      </c>
      <c r="S34" s="181" t="s">
        <v>170</v>
      </c>
      <c r="T34" s="182" t="s">
        <v>171</v>
      </c>
      <c r="U34" s="183">
        <v>0.48499999999999999</v>
      </c>
      <c r="V34" s="183">
        <f t="shared" si="20"/>
        <v>0.49</v>
      </c>
      <c r="W34" s="183"/>
      <c r="X34" s="183" t="s">
        <v>184</v>
      </c>
      <c r="Y34" s="184"/>
      <c r="Z34" s="184"/>
      <c r="AA34" s="184"/>
      <c r="AB34" s="184"/>
      <c r="AC34" s="184"/>
      <c r="AD34" s="184"/>
      <c r="AE34" s="184"/>
      <c r="AF34" s="184"/>
      <c r="AG34" s="184" t="s">
        <v>185</v>
      </c>
      <c r="AH34" s="184"/>
      <c r="AI34" s="184"/>
      <c r="AJ34" s="184"/>
      <c r="AK34" s="184"/>
      <c r="AL34" s="184"/>
      <c r="AM34" s="184"/>
      <c r="AN34" s="184"/>
      <c r="AO34" s="184"/>
      <c r="AP34" s="184"/>
      <c r="AQ34" s="184"/>
      <c r="AR34" s="184"/>
      <c r="AS34" s="184"/>
      <c r="AT34" s="184"/>
      <c r="AU34" s="184"/>
      <c r="AV34" s="184"/>
      <c r="AW34" s="184"/>
      <c r="AX34" s="184"/>
      <c r="AY34" s="184"/>
      <c r="AZ34" s="184"/>
      <c r="BA34" s="184"/>
      <c r="BB34" s="184"/>
      <c r="BC34" s="184"/>
      <c r="BD34" s="184"/>
      <c r="BE34" s="184"/>
      <c r="BF34" s="184"/>
      <c r="BG34" s="184"/>
      <c r="BH34" s="184"/>
    </row>
    <row r="35" spans="1:60" ht="22.5" outlineLevel="1" x14ac:dyDescent="0.2">
      <c r="A35" s="175">
        <v>21</v>
      </c>
      <c r="B35" s="176" t="s">
        <v>591</v>
      </c>
      <c r="C35" s="177" t="s">
        <v>592</v>
      </c>
      <c r="D35" s="178" t="s">
        <v>221</v>
      </c>
      <c r="E35" s="179">
        <v>1</v>
      </c>
      <c r="F35" s="180"/>
      <c r="G35" s="181">
        <f t="shared" si="14"/>
        <v>0</v>
      </c>
      <c r="H35" s="180">
        <v>5.54</v>
      </c>
      <c r="I35" s="181">
        <f t="shared" si="15"/>
        <v>5.54</v>
      </c>
      <c r="J35" s="180">
        <v>216.96</v>
      </c>
      <c r="K35" s="181">
        <f t="shared" si="16"/>
        <v>216.96</v>
      </c>
      <c r="L35" s="181">
        <v>15</v>
      </c>
      <c r="M35" s="181">
        <f t="shared" si="17"/>
        <v>0</v>
      </c>
      <c r="N35" s="181">
        <v>4.0000000000000003E-5</v>
      </c>
      <c r="O35" s="181">
        <f t="shared" si="18"/>
        <v>0</v>
      </c>
      <c r="P35" s="181">
        <v>0</v>
      </c>
      <c r="Q35" s="181">
        <f t="shared" si="19"/>
        <v>0</v>
      </c>
      <c r="R35" s="181" t="s">
        <v>407</v>
      </c>
      <c r="S35" s="181" t="s">
        <v>170</v>
      </c>
      <c r="T35" s="182" t="s">
        <v>171</v>
      </c>
      <c r="U35" s="183">
        <v>0.44500000000000001</v>
      </c>
      <c r="V35" s="183">
        <f t="shared" si="20"/>
        <v>0.45</v>
      </c>
      <c r="W35" s="183"/>
      <c r="X35" s="183" t="s">
        <v>184</v>
      </c>
      <c r="Y35" s="184"/>
      <c r="Z35" s="184"/>
      <c r="AA35" s="184"/>
      <c r="AB35" s="184"/>
      <c r="AC35" s="184"/>
      <c r="AD35" s="184"/>
      <c r="AE35" s="184"/>
      <c r="AF35" s="184"/>
      <c r="AG35" s="184" t="s">
        <v>185</v>
      </c>
      <c r="AH35" s="184"/>
      <c r="AI35" s="184"/>
      <c r="AJ35" s="184"/>
      <c r="AK35" s="184"/>
      <c r="AL35" s="184"/>
      <c r="AM35" s="184"/>
      <c r="AN35" s="184"/>
      <c r="AO35" s="184"/>
      <c r="AP35" s="184"/>
      <c r="AQ35" s="184"/>
      <c r="AR35" s="184"/>
      <c r="AS35" s="184"/>
      <c r="AT35" s="184"/>
      <c r="AU35" s="184"/>
      <c r="AV35" s="184"/>
      <c r="AW35" s="184"/>
      <c r="AX35" s="184"/>
      <c r="AY35" s="184"/>
      <c r="AZ35" s="184"/>
      <c r="BA35" s="184"/>
      <c r="BB35" s="184"/>
      <c r="BC35" s="184"/>
      <c r="BD35" s="184"/>
      <c r="BE35" s="184"/>
      <c r="BF35" s="184"/>
      <c r="BG35" s="184"/>
      <c r="BH35" s="184"/>
    </row>
    <row r="36" spans="1:60" outlineLevel="1" x14ac:dyDescent="0.2">
      <c r="A36" s="175">
        <v>22</v>
      </c>
      <c r="B36" s="176" t="s">
        <v>593</v>
      </c>
      <c r="C36" s="177" t="s">
        <v>594</v>
      </c>
      <c r="D36" s="178" t="s">
        <v>221</v>
      </c>
      <c r="E36" s="179">
        <v>1</v>
      </c>
      <c r="F36" s="180"/>
      <c r="G36" s="181">
        <f t="shared" si="14"/>
        <v>0</v>
      </c>
      <c r="H36" s="180">
        <v>29.96</v>
      </c>
      <c r="I36" s="181">
        <f t="shared" si="15"/>
        <v>29.96</v>
      </c>
      <c r="J36" s="180">
        <v>121.54</v>
      </c>
      <c r="K36" s="181">
        <f t="shared" si="16"/>
        <v>121.54</v>
      </c>
      <c r="L36" s="181">
        <v>15</v>
      </c>
      <c r="M36" s="181">
        <f t="shared" si="17"/>
        <v>0</v>
      </c>
      <c r="N36" s="181">
        <v>1E-4</v>
      </c>
      <c r="O36" s="181">
        <f t="shared" si="18"/>
        <v>0</v>
      </c>
      <c r="P36" s="181">
        <v>0</v>
      </c>
      <c r="Q36" s="181">
        <f t="shared" si="19"/>
        <v>0</v>
      </c>
      <c r="R36" s="181" t="s">
        <v>407</v>
      </c>
      <c r="S36" s="181" t="s">
        <v>170</v>
      </c>
      <c r="T36" s="182" t="s">
        <v>171</v>
      </c>
      <c r="U36" s="183">
        <v>0.246</v>
      </c>
      <c r="V36" s="183">
        <f t="shared" si="20"/>
        <v>0.25</v>
      </c>
      <c r="W36" s="183"/>
      <c r="X36" s="183" t="s">
        <v>184</v>
      </c>
      <c r="Y36" s="184"/>
      <c r="Z36" s="184"/>
      <c r="AA36" s="184"/>
      <c r="AB36" s="184"/>
      <c r="AC36" s="184"/>
      <c r="AD36" s="184"/>
      <c r="AE36" s="184"/>
      <c r="AF36" s="184"/>
      <c r="AG36" s="184" t="s">
        <v>185</v>
      </c>
      <c r="AH36" s="184"/>
      <c r="AI36" s="184"/>
      <c r="AJ36" s="184"/>
      <c r="AK36" s="184"/>
      <c r="AL36" s="184"/>
      <c r="AM36" s="184"/>
      <c r="AN36" s="184"/>
      <c r="AO36" s="184"/>
      <c r="AP36" s="184"/>
      <c r="AQ36" s="184"/>
      <c r="AR36" s="184"/>
      <c r="AS36" s="184"/>
      <c r="AT36" s="184"/>
      <c r="AU36" s="184"/>
      <c r="AV36" s="184"/>
      <c r="AW36" s="184"/>
      <c r="AX36" s="184"/>
      <c r="AY36" s="184"/>
      <c r="AZ36" s="184"/>
      <c r="BA36" s="184"/>
      <c r="BB36" s="184"/>
      <c r="BC36" s="184"/>
      <c r="BD36" s="184"/>
      <c r="BE36" s="184"/>
      <c r="BF36" s="184"/>
      <c r="BG36" s="184"/>
      <c r="BH36" s="184"/>
    </row>
    <row r="37" spans="1:60" outlineLevel="1" x14ac:dyDescent="0.2">
      <c r="A37" s="175">
        <v>23</v>
      </c>
      <c r="B37" s="176" t="s">
        <v>595</v>
      </c>
      <c r="C37" s="177" t="s">
        <v>596</v>
      </c>
      <c r="D37" s="178" t="s">
        <v>486</v>
      </c>
      <c r="E37" s="179">
        <v>1</v>
      </c>
      <c r="F37" s="180"/>
      <c r="G37" s="181">
        <f t="shared" si="14"/>
        <v>0</v>
      </c>
      <c r="H37" s="180">
        <v>68.05</v>
      </c>
      <c r="I37" s="181">
        <f t="shared" si="15"/>
        <v>68.05</v>
      </c>
      <c r="J37" s="180">
        <v>253.95</v>
      </c>
      <c r="K37" s="181">
        <f t="shared" si="16"/>
        <v>253.95</v>
      </c>
      <c r="L37" s="181">
        <v>15</v>
      </c>
      <c r="M37" s="181">
        <f t="shared" si="17"/>
        <v>0</v>
      </c>
      <c r="N37" s="181">
        <v>1.2E-4</v>
      </c>
      <c r="O37" s="181">
        <f t="shared" si="18"/>
        <v>0</v>
      </c>
      <c r="P37" s="181">
        <v>0</v>
      </c>
      <c r="Q37" s="181">
        <f t="shared" si="19"/>
        <v>0</v>
      </c>
      <c r="R37" s="181" t="s">
        <v>407</v>
      </c>
      <c r="S37" s="181" t="s">
        <v>170</v>
      </c>
      <c r="T37" s="182" t="s">
        <v>170</v>
      </c>
      <c r="U37" s="183">
        <v>0.51700000000000002</v>
      </c>
      <c r="V37" s="183">
        <f t="shared" si="20"/>
        <v>0.52</v>
      </c>
      <c r="W37" s="183"/>
      <c r="X37" s="183" t="s">
        <v>184</v>
      </c>
      <c r="Y37" s="184"/>
      <c r="Z37" s="184"/>
      <c r="AA37" s="184"/>
      <c r="AB37" s="184"/>
      <c r="AC37" s="184"/>
      <c r="AD37" s="184"/>
      <c r="AE37" s="184"/>
      <c r="AF37" s="184"/>
      <c r="AG37" s="184" t="s">
        <v>185</v>
      </c>
      <c r="AH37" s="184"/>
      <c r="AI37" s="184"/>
      <c r="AJ37" s="184"/>
      <c r="AK37" s="184"/>
      <c r="AL37" s="184"/>
      <c r="AM37" s="184"/>
      <c r="AN37" s="184"/>
      <c r="AO37" s="184"/>
      <c r="AP37" s="184"/>
      <c r="AQ37" s="184"/>
      <c r="AR37" s="184"/>
      <c r="AS37" s="184"/>
      <c r="AT37" s="184"/>
      <c r="AU37" s="184"/>
      <c r="AV37" s="184"/>
      <c r="AW37" s="184"/>
      <c r="AX37" s="184"/>
      <c r="AY37" s="184"/>
      <c r="AZ37" s="184"/>
      <c r="BA37" s="184"/>
      <c r="BB37" s="184"/>
      <c r="BC37" s="184"/>
      <c r="BD37" s="184"/>
      <c r="BE37" s="184"/>
      <c r="BF37" s="184"/>
      <c r="BG37" s="184"/>
      <c r="BH37" s="184"/>
    </row>
    <row r="38" spans="1:60" outlineLevel="1" x14ac:dyDescent="0.2">
      <c r="A38" s="185">
        <v>24</v>
      </c>
      <c r="B38" s="186" t="s">
        <v>597</v>
      </c>
      <c r="C38" s="187" t="s">
        <v>598</v>
      </c>
      <c r="D38" s="188" t="s">
        <v>257</v>
      </c>
      <c r="E38" s="189">
        <v>7.7920000000000003E-2</v>
      </c>
      <c r="F38" s="190"/>
      <c r="G38" s="191">
        <f t="shared" si="14"/>
        <v>0</v>
      </c>
      <c r="H38" s="190">
        <v>0</v>
      </c>
      <c r="I38" s="191">
        <f t="shared" si="15"/>
        <v>0</v>
      </c>
      <c r="J38" s="190">
        <v>764</v>
      </c>
      <c r="K38" s="191">
        <f t="shared" si="16"/>
        <v>59.53</v>
      </c>
      <c r="L38" s="191">
        <v>15</v>
      </c>
      <c r="M38" s="191">
        <f t="shared" si="17"/>
        <v>0</v>
      </c>
      <c r="N38" s="191">
        <v>0</v>
      </c>
      <c r="O38" s="191">
        <f t="shared" si="18"/>
        <v>0</v>
      </c>
      <c r="P38" s="191">
        <v>0</v>
      </c>
      <c r="Q38" s="191">
        <f t="shared" si="19"/>
        <v>0</v>
      </c>
      <c r="R38" s="191" t="s">
        <v>407</v>
      </c>
      <c r="S38" s="191" t="s">
        <v>170</v>
      </c>
      <c r="T38" s="202" t="s">
        <v>170</v>
      </c>
      <c r="U38" s="183">
        <v>1.629</v>
      </c>
      <c r="V38" s="183">
        <f t="shared" si="20"/>
        <v>0.13</v>
      </c>
      <c r="W38" s="183"/>
      <c r="X38" s="183" t="s">
        <v>258</v>
      </c>
      <c r="Y38" s="184"/>
      <c r="Z38" s="184"/>
      <c r="AA38" s="184"/>
      <c r="AB38" s="184"/>
      <c r="AC38" s="184"/>
      <c r="AD38" s="184"/>
      <c r="AE38" s="184"/>
      <c r="AF38" s="184"/>
      <c r="AG38" s="184" t="s">
        <v>259</v>
      </c>
      <c r="AH38" s="184"/>
      <c r="AI38" s="184"/>
      <c r="AJ38" s="184"/>
      <c r="AK38" s="184"/>
      <c r="AL38" s="184"/>
      <c r="AM38" s="184"/>
      <c r="AN38" s="184"/>
      <c r="AO38" s="184"/>
      <c r="AP38" s="184"/>
      <c r="AQ38" s="184"/>
      <c r="AR38" s="184"/>
      <c r="AS38" s="184"/>
      <c r="AT38" s="184"/>
      <c r="AU38" s="184"/>
      <c r="AV38" s="184"/>
      <c r="AW38" s="184"/>
      <c r="AX38" s="184"/>
      <c r="AY38" s="184"/>
      <c r="AZ38" s="184"/>
      <c r="BA38" s="184"/>
      <c r="BB38" s="184"/>
      <c r="BC38" s="184"/>
      <c r="BD38" s="184"/>
      <c r="BE38" s="184"/>
      <c r="BF38" s="184"/>
      <c r="BG38" s="184"/>
      <c r="BH38" s="184"/>
    </row>
    <row r="39" spans="1:60" ht="12.75" customHeight="1" outlineLevel="1" x14ac:dyDescent="0.2">
      <c r="A39" s="192"/>
      <c r="B39" s="193"/>
      <c r="C39" s="230" t="s">
        <v>599</v>
      </c>
      <c r="D39" s="230"/>
      <c r="E39" s="230"/>
      <c r="F39" s="230"/>
      <c r="G39" s="230"/>
      <c r="H39" s="183"/>
      <c r="I39" s="183"/>
      <c r="J39" s="183"/>
      <c r="K39" s="183"/>
      <c r="L39" s="183"/>
      <c r="M39" s="183"/>
      <c r="N39" s="183"/>
      <c r="O39" s="183"/>
      <c r="P39" s="183"/>
      <c r="Q39" s="183"/>
      <c r="R39" s="183"/>
      <c r="S39" s="183"/>
      <c r="T39" s="183"/>
      <c r="U39" s="183"/>
      <c r="V39" s="183"/>
      <c r="W39" s="183"/>
      <c r="X39" s="183"/>
      <c r="Y39" s="184"/>
      <c r="Z39" s="184"/>
      <c r="AA39" s="184"/>
      <c r="AB39" s="184"/>
      <c r="AC39" s="184"/>
      <c r="AD39" s="184"/>
      <c r="AE39" s="184"/>
      <c r="AF39" s="184"/>
      <c r="AG39" s="184" t="s">
        <v>399</v>
      </c>
      <c r="AH39" s="184"/>
      <c r="AI39" s="184"/>
      <c r="AJ39" s="184"/>
      <c r="AK39" s="184"/>
      <c r="AL39" s="184"/>
      <c r="AM39" s="184"/>
      <c r="AN39" s="184"/>
      <c r="AO39" s="184"/>
      <c r="AP39" s="184"/>
      <c r="AQ39" s="184"/>
      <c r="AR39" s="184"/>
      <c r="AS39" s="184"/>
      <c r="AT39" s="184"/>
      <c r="AU39" s="184"/>
      <c r="AV39" s="184"/>
      <c r="AW39" s="184"/>
      <c r="AX39" s="184"/>
      <c r="AY39" s="184"/>
      <c r="AZ39" s="184"/>
      <c r="BA39" s="184"/>
      <c r="BB39" s="184"/>
      <c r="BC39" s="184"/>
      <c r="BD39" s="184"/>
      <c r="BE39" s="184"/>
      <c r="BF39" s="184"/>
      <c r="BG39" s="184"/>
      <c r="BH39" s="184"/>
    </row>
    <row r="40" spans="1:60" x14ac:dyDescent="0.2">
      <c r="A40" s="149"/>
      <c r="B40" s="153"/>
      <c r="C40" s="194"/>
      <c r="D40" s="155"/>
      <c r="E40" s="149"/>
      <c r="F40" s="149"/>
      <c r="G40" s="149"/>
      <c r="H40" s="149"/>
      <c r="I40" s="149"/>
      <c r="J40" s="149"/>
      <c r="K40" s="149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  <c r="W40" s="149"/>
      <c r="X40" s="149"/>
      <c r="AE40">
        <v>15</v>
      </c>
      <c r="AF40">
        <v>21</v>
      </c>
      <c r="AG40" t="s">
        <v>152</v>
      </c>
    </row>
    <row r="41" spans="1:60" x14ac:dyDescent="0.2">
      <c r="A41" s="195"/>
      <c r="B41" s="196" t="s">
        <v>27</v>
      </c>
      <c r="C41" s="197"/>
      <c r="D41" s="198"/>
      <c r="E41" s="199"/>
      <c r="F41" s="199"/>
      <c r="G41" s="200">
        <f>G8</f>
        <v>0</v>
      </c>
      <c r="H41" s="149"/>
      <c r="I41" s="149"/>
      <c r="J41" s="149"/>
      <c r="K41" s="149"/>
      <c r="L41" s="149"/>
      <c r="M41" s="149"/>
      <c r="N41" s="149"/>
      <c r="O41" s="149"/>
      <c r="P41" s="149"/>
      <c r="Q41" s="149"/>
      <c r="R41" s="149"/>
      <c r="S41" s="149"/>
      <c r="T41" s="149"/>
      <c r="U41" s="149"/>
      <c r="V41" s="149"/>
      <c r="W41" s="149"/>
      <c r="X41" s="149"/>
      <c r="AE41">
        <f>SUMIF(L7:L39,AE40,G7:G39)</f>
        <v>0</v>
      </c>
      <c r="AF41">
        <f>SUMIF(L7:L39,AF40,G7:G39)</f>
        <v>0</v>
      </c>
      <c r="AG41" t="s">
        <v>178</v>
      </c>
    </row>
    <row r="42" spans="1:60" x14ac:dyDescent="0.2">
      <c r="C42" s="201"/>
      <c r="D42" s="97"/>
      <c r="AG42" t="s">
        <v>179</v>
      </c>
    </row>
    <row r="43" spans="1:60" x14ac:dyDescent="0.2">
      <c r="D43" s="97"/>
    </row>
    <row r="44" spans="1:60" x14ac:dyDescent="0.2">
      <c r="D44" s="97"/>
    </row>
    <row r="45" spans="1:60" x14ac:dyDescent="0.2">
      <c r="D45" s="97"/>
    </row>
    <row r="46" spans="1:60" x14ac:dyDescent="0.2">
      <c r="D46" s="97"/>
    </row>
    <row r="47" spans="1:60" x14ac:dyDescent="0.2">
      <c r="D47" s="97"/>
    </row>
    <row r="48" spans="1:60" x14ac:dyDescent="0.2">
      <c r="D48" s="97"/>
    </row>
    <row r="49" spans="4:4" x14ac:dyDescent="0.2">
      <c r="D49" s="97"/>
    </row>
    <row r="50" spans="4:4" x14ac:dyDescent="0.2">
      <c r="D50" s="97"/>
    </row>
    <row r="51" spans="4:4" x14ac:dyDescent="0.2">
      <c r="D51" s="97"/>
    </row>
    <row r="52" spans="4:4" x14ac:dyDescent="0.2">
      <c r="D52" s="97"/>
    </row>
    <row r="53" spans="4:4" x14ac:dyDescent="0.2">
      <c r="D53" s="97"/>
    </row>
    <row r="54" spans="4:4" x14ac:dyDescent="0.2">
      <c r="D54" s="97"/>
    </row>
    <row r="55" spans="4:4" x14ac:dyDescent="0.2">
      <c r="D55" s="97"/>
    </row>
    <row r="56" spans="4:4" x14ac:dyDescent="0.2">
      <c r="D56" s="97"/>
    </row>
    <row r="57" spans="4:4" x14ac:dyDescent="0.2">
      <c r="D57" s="97"/>
    </row>
    <row r="58" spans="4:4" x14ac:dyDescent="0.2">
      <c r="D58" s="97"/>
    </row>
    <row r="59" spans="4:4" x14ac:dyDescent="0.2">
      <c r="D59" s="97"/>
    </row>
    <row r="60" spans="4:4" x14ac:dyDescent="0.2">
      <c r="D60" s="97"/>
    </row>
    <row r="61" spans="4:4" x14ac:dyDescent="0.2">
      <c r="D61" s="97"/>
    </row>
    <row r="62" spans="4:4" x14ac:dyDescent="0.2">
      <c r="D62" s="97"/>
    </row>
    <row r="63" spans="4:4" x14ac:dyDescent="0.2">
      <c r="D63" s="97"/>
    </row>
    <row r="64" spans="4:4" x14ac:dyDescent="0.2">
      <c r="D64" s="97"/>
    </row>
    <row r="65" spans="4:4" x14ac:dyDescent="0.2">
      <c r="D65" s="97"/>
    </row>
    <row r="66" spans="4:4" x14ac:dyDescent="0.2">
      <c r="D66" s="97"/>
    </row>
    <row r="67" spans="4:4" x14ac:dyDescent="0.2">
      <c r="D67" s="97"/>
    </row>
    <row r="68" spans="4:4" x14ac:dyDescent="0.2">
      <c r="D68" s="97"/>
    </row>
    <row r="69" spans="4:4" x14ac:dyDescent="0.2">
      <c r="D69" s="97"/>
    </row>
    <row r="70" spans="4:4" x14ac:dyDescent="0.2">
      <c r="D70" s="97"/>
    </row>
    <row r="71" spans="4:4" x14ac:dyDescent="0.2">
      <c r="D71" s="97"/>
    </row>
    <row r="72" spans="4:4" x14ac:dyDescent="0.2">
      <c r="D72" s="97"/>
    </row>
    <row r="73" spans="4:4" x14ac:dyDescent="0.2">
      <c r="D73" s="97"/>
    </row>
    <row r="74" spans="4:4" x14ac:dyDescent="0.2">
      <c r="D74" s="97"/>
    </row>
    <row r="75" spans="4:4" x14ac:dyDescent="0.2">
      <c r="D75" s="97"/>
    </row>
    <row r="76" spans="4:4" x14ac:dyDescent="0.2">
      <c r="D76" s="97"/>
    </row>
    <row r="77" spans="4:4" x14ac:dyDescent="0.2">
      <c r="D77" s="97"/>
    </row>
    <row r="78" spans="4:4" x14ac:dyDescent="0.2">
      <c r="D78" s="97"/>
    </row>
    <row r="79" spans="4:4" x14ac:dyDescent="0.2">
      <c r="D79" s="97"/>
    </row>
    <row r="80" spans="4:4" x14ac:dyDescent="0.2">
      <c r="D80" s="97"/>
    </row>
    <row r="81" spans="4:4" x14ac:dyDescent="0.2">
      <c r="D81" s="97"/>
    </row>
    <row r="82" spans="4:4" x14ac:dyDescent="0.2">
      <c r="D82" s="97"/>
    </row>
    <row r="83" spans="4:4" x14ac:dyDescent="0.2">
      <c r="D83" s="97"/>
    </row>
    <row r="84" spans="4:4" x14ac:dyDescent="0.2">
      <c r="D84" s="97"/>
    </row>
    <row r="85" spans="4:4" x14ac:dyDescent="0.2">
      <c r="D85" s="97"/>
    </row>
    <row r="86" spans="4:4" x14ac:dyDescent="0.2">
      <c r="D86" s="97"/>
    </row>
    <row r="87" spans="4:4" x14ac:dyDescent="0.2">
      <c r="D87" s="97"/>
    </row>
    <row r="88" spans="4:4" x14ac:dyDescent="0.2">
      <c r="D88" s="97"/>
    </row>
    <row r="89" spans="4:4" x14ac:dyDescent="0.2">
      <c r="D89" s="97"/>
    </row>
    <row r="90" spans="4:4" x14ac:dyDescent="0.2">
      <c r="D90" s="97"/>
    </row>
    <row r="91" spans="4:4" x14ac:dyDescent="0.2">
      <c r="D91" s="97"/>
    </row>
    <row r="92" spans="4:4" x14ac:dyDescent="0.2">
      <c r="D92" s="97"/>
    </row>
    <row r="93" spans="4:4" x14ac:dyDescent="0.2">
      <c r="D93" s="97"/>
    </row>
    <row r="94" spans="4:4" x14ac:dyDescent="0.2">
      <c r="D94" s="97"/>
    </row>
    <row r="95" spans="4:4" x14ac:dyDescent="0.2">
      <c r="D95" s="97"/>
    </row>
    <row r="96" spans="4:4" x14ac:dyDescent="0.2">
      <c r="D96" s="97"/>
    </row>
    <row r="97" spans="4:4" x14ac:dyDescent="0.2">
      <c r="D97" s="97"/>
    </row>
    <row r="98" spans="4:4" x14ac:dyDescent="0.2">
      <c r="D98" s="97"/>
    </row>
    <row r="99" spans="4:4" x14ac:dyDescent="0.2">
      <c r="D99" s="97"/>
    </row>
    <row r="100" spans="4:4" x14ac:dyDescent="0.2">
      <c r="D100" s="97"/>
    </row>
    <row r="101" spans="4:4" x14ac:dyDescent="0.2">
      <c r="D101" s="97"/>
    </row>
    <row r="102" spans="4:4" x14ac:dyDescent="0.2">
      <c r="D102" s="97"/>
    </row>
    <row r="103" spans="4:4" x14ac:dyDescent="0.2">
      <c r="D103" s="97"/>
    </row>
    <row r="104" spans="4:4" x14ac:dyDescent="0.2">
      <c r="D104" s="97"/>
    </row>
    <row r="105" spans="4:4" x14ac:dyDescent="0.2">
      <c r="D105" s="97"/>
    </row>
    <row r="106" spans="4:4" x14ac:dyDescent="0.2">
      <c r="D106" s="97"/>
    </row>
    <row r="107" spans="4:4" x14ac:dyDescent="0.2">
      <c r="D107" s="97"/>
    </row>
    <row r="108" spans="4:4" x14ac:dyDescent="0.2">
      <c r="D108" s="97"/>
    </row>
    <row r="109" spans="4:4" x14ac:dyDescent="0.2">
      <c r="D109" s="97"/>
    </row>
    <row r="110" spans="4:4" x14ac:dyDescent="0.2">
      <c r="D110" s="97"/>
    </row>
    <row r="111" spans="4:4" x14ac:dyDescent="0.2">
      <c r="D111" s="97"/>
    </row>
    <row r="112" spans="4:4" x14ac:dyDescent="0.2">
      <c r="D112" s="97"/>
    </row>
    <row r="113" spans="4:4" x14ac:dyDescent="0.2">
      <c r="D113" s="97"/>
    </row>
    <row r="114" spans="4:4" x14ac:dyDescent="0.2">
      <c r="D114" s="97"/>
    </row>
    <row r="115" spans="4:4" x14ac:dyDescent="0.2">
      <c r="D115" s="97"/>
    </row>
    <row r="116" spans="4:4" x14ac:dyDescent="0.2">
      <c r="D116" s="97"/>
    </row>
    <row r="117" spans="4:4" x14ac:dyDescent="0.2">
      <c r="D117" s="97"/>
    </row>
    <row r="118" spans="4:4" x14ac:dyDescent="0.2">
      <c r="D118" s="97"/>
    </row>
    <row r="119" spans="4:4" x14ac:dyDescent="0.2">
      <c r="D119" s="97"/>
    </row>
    <row r="120" spans="4:4" x14ac:dyDescent="0.2">
      <c r="D120" s="97"/>
    </row>
    <row r="121" spans="4:4" x14ac:dyDescent="0.2">
      <c r="D121" s="97"/>
    </row>
    <row r="122" spans="4:4" x14ac:dyDescent="0.2">
      <c r="D122" s="97"/>
    </row>
    <row r="123" spans="4:4" x14ac:dyDescent="0.2">
      <c r="D123" s="97"/>
    </row>
    <row r="124" spans="4:4" x14ac:dyDescent="0.2">
      <c r="D124" s="97"/>
    </row>
    <row r="125" spans="4:4" x14ac:dyDescent="0.2">
      <c r="D125" s="97"/>
    </row>
    <row r="126" spans="4:4" x14ac:dyDescent="0.2">
      <c r="D126" s="97"/>
    </row>
    <row r="127" spans="4:4" x14ac:dyDescent="0.2">
      <c r="D127" s="97"/>
    </row>
    <row r="128" spans="4:4" x14ac:dyDescent="0.2">
      <c r="D128" s="97"/>
    </row>
    <row r="129" spans="4:4" x14ac:dyDescent="0.2">
      <c r="D129" s="97"/>
    </row>
    <row r="130" spans="4:4" x14ac:dyDescent="0.2">
      <c r="D130" s="97"/>
    </row>
    <row r="131" spans="4:4" x14ac:dyDescent="0.2">
      <c r="D131" s="97"/>
    </row>
    <row r="132" spans="4:4" x14ac:dyDescent="0.2">
      <c r="D132" s="97"/>
    </row>
    <row r="133" spans="4:4" x14ac:dyDescent="0.2">
      <c r="D133" s="97"/>
    </row>
    <row r="134" spans="4:4" x14ac:dyDescent="0.2">
      <c r="D134" s="97"/>
    </row>
    <row r="135" spans="4:4" x14ac:dyDescent="0.2">
      <c r="D135" s="97"/>
    </row>
    <row r="136" spans="4:4" x14ac:dyDescent="0.2">
      <c r="D136" s="97"/>
    </row>
    <row r="137" spans="4:4" x14ac:dyDescent="0.2">
      <c r="D137" s="97"/>
    </row>
    <row r="138" spans="4:4" x14ac:dyDescent="0.2">
      <c r="D138" s="97"/>
    </row>
    <row r="139" spans="4:4" x14ac:dyDescent="0.2">
      <c r="D139" s="97"/>
    </row>
    <row r="140" spans="4:4" x14ac:dyDescent="0.2">
      <c r="D140" s="97"/>
    </row>
    <row r="141" spans="4:4" x14ac:dyDescent="0.2">
      <c r="D141" s="97"/>
    </row>
    <row r="142" spans="4:4" x14ac:dyDescent="0.2">
      <c r="D142" s="97"/>
    </row>
    <row r="143" spans="4:4" x14ac:dyDescent="0.2">
      <c r="D143" s="97"/>
    </row>
    <row r="144" spans="4:4" x14ac:dyDescent="0.2">
      <c r="D144" s="97"/>
    </row>
    <row r="145" spans="4:4" x14ac:dyDescent="0.2">
      <c r="D145" s="97"/>
    </row>
    <row r="146" spans="4:4" x14ac:dyDescent="0.2">
      <c r="D146" s="97"/>
    </row>
    <row r="147" spans="4:4" x14ac:dyDescent="0.2">
      <c r="D147" s="97"/>
    </row>
    <row r="148" spans="4:4" x14ac:dyDescent="0.2">
      <c r="D148" s="97"/>
    </row>
    <row r="149" spans="4:4" x14ac:dyDescent="0.2">
      <c r="D149" s="97"/>
    </row>
    <row r="150" spans="4:4" x14ac:dyDescent="0.2">
      <c r="D150" s="97"/>
    </row>
    <row r="151" spans="4:4" x14ac:dyDescent="0.2">
      <c r="D151" s="97"/>
    </row>
    <row r="152" spans="4:4" x14ac:dyDescent="0.2">
      <c r="D152" s="97"/>
    </row>
    <row r="153" spans="4:4" x14ac:dyDescent="0.2">
      <c r="D153" s="97"/>
    </row>
    <row r="154" spans="4:4" x14ac:dyDescent="0.2">
      <c r="D154" s="97"/>
    </row>
    <row r="155" spans="4:4" x14ac:dyDescent="0.2">
      <c r="D155" s="97"/>
    </row>
    <row r="156" spans="4:4" x14ac:dyDescent="0.2">
      <c r="D156" s="97"/>
    </row>
    <row r="157" spans="4:4" x14ac:dyDescent="0.2">
      <c r="D157" s="97"/>
    </row>
    <row r="158" spans="4:4" x14ac:dyDescent="0.2">
      <c r="D158" s="97"/>
    </row>
    <row r="159" spans="4:4" x14ac:dyDescent="0.2">
      <c r="D159" s="97"/>
    </row>
    <row r="160" spans="4:4" x14ac:dyDescent="0.2">
      <c r="D160" s="97"/>
    </row>
    <row r="161" spans="4:4" x14ac:dyDescent="0.2">
      <c r="D161" s="97"/>
    </row>
    <row r="162" spans="4:4" x14ac:dyDescent="0.2">
      <c r="D162" s="97"/>
    </row>
    <row r="163" spans="4:4" x14ac:dyDescent="0.2">
      <c r="D163" s="97"/>
    </row>
    <row r="164" spans="4:4" x14ac:dyDescent="0.2">
      <c r="D164" s="97"/>
    </row>
    <row r="165" spans="4:4" x14ac:dyDescent="0.2">
      <c r="D165" s="97"/>
    </row>
    <row r="166" spans="4:4" x14ac:dyDescent="0.2">
      <c r="D166" s="97"/>
    </row>
    <row r="167" spans="4:4" x14ac:dyDescent="0.2">
      <c r="D167" s="97"/>
    </row>
    <row r="168" spans="4:4" x14ac:dyDescent="0.2">
      <c r="D168" s="97"/>
    </row>
    <row r="169" spans="4:4" x14ac:dyDescent="0.2">
      <c r="D169" s="97"/>
    </row>
    <row r="170" spans="4:4" x14ac:dyDescent="0.2">
      <c r="D170" s="97"/>
    </row>
    <row r="171" spans="4:4" x14ac:dyDescent="0.2">
      <c r="D171" s="97"/>
    </row>
    <row r="172" spans="4:4" x14ac:dyDescent="0.2">
      <c r="D172" s="97"/>
    </row>
    <row r="173" spans="4:4" x14ac:dyDescent="0.2">
      <c r="D173" s="97"/>
    </row>
    <row r="174" spans="4:4" x14ac:dyDescent="0.2">
      <c r="D174" s="97"/>
    </row>
    <row r="175" spans="4:4" x14ac:dyDescent="0.2">
      <c r="D175" s="97"/>
    </row>
    <row r="176" spans="4:4" x14ac:dyDescent="0.2">
      <c r="D176" s="97"/>
    </row>
    <row r="177" spans="4:4" x14ac:dyDescent="0.2">
      <c r="D177" s="97"/>
    </row>
    <row r="178" spans="4:4" x14ac:dyDescent="0.2">
      <c r="D178" s="97"/>
    </row>
    <row r="179" spans="4:4" x14ac:dyDescent="0.2">
      <c r="D179" s="97"/>
    </row>
    <row r="180" spans="4:4" x14ac:dyDescent="0.2">
      <c r="D180" s="97"/>
    </row>
    <row r="181" spans="4:4" x14ac:dyDescent="0.2">
      <c r="D181" s="97"/>
    </row>
    <row r="182" spans="4:4" x14ac:dyDescent="0.2">
      <c r="D182" s="97"/>
    </row>
    <row r="183" spans="4:4" x14ac:dyDescent="0.2">
      <c r="D183" s="97"/>
    </row>
    <row r="184" spans="4:4" x14ac:dyDescent="0.2">
      <c r="D184" s="97"/>
    </row>
    <row r="185" spans="4:4" x14ac:dyDescent="0.2">
      <c r="D185" s="97"/>
    </row>
    <row r="186" spans="4:4" x14ac:dyDescent="0.2">
      <c r="D186" s="97"/>
    </row>
    <row r="187" spans="4:4" x14ac:dyDescent="0.2">
      <c r="D187" s="97"/>
    </row>
    <row r="188" spans="4:4" x14ac:dyDescent="0.2">
      <c r="D188" s="97"/>
    </row>
    <row r="189" spans="4:4" x14ac:dyDescent="0.2">
      <c r="D189" s="97"/>
    </row>
    <row r="190" spans="4:4" x14ac:dyDescent="0.2">
      <c r="D190" s="97"/>
    </row>
    <row r="191" spans="4:4" x14ac:dyDescent="0.2">
      <c r="D191" s="97"/>
    </row>
    <row r="192" spans="4:4" x14ac:dyDescent="0.2">
      <c r="D192" s="97"/>
    </row>
    <row r="193" spans="4:4" x14ac:dyDescent="0.2">
      <c r="D193" s="97"/>
    </row>
    <row r="194" spans="4:4" x14ac:dyDescent="0.2">
      <c r="D194" s="97"/>
    </row>
    <row r="195" spans="4:4" x14ac:dyDescent="0.2">
      <c r="D195" s="97"/>
    </row>
    <row r="196" spans="4:4" x14ac:dyDescent="0.2">
      <c r="D196" s="97"/>
    </row>
    <row r="197" spans="4:4" x14ac:dyDescent="0.2">
      <c r="D197" s="97"/>
    </row>
    <row r="198" spans="4:4" x14ac:dyDescent="0.2">
      <c r="D198" s="97"/>
    </row>
    <row r="199" spans="4:4" x14ac:dyDescent="0.2">
      <c r="D199" s="97"/>
    </row>
    <row r="200" spans="4:4" x14ac:dyDescent="0.2">
      <c r="D200" s="97"/>
    </row>
    <row r="201" spans="4:4" x14ac:dyDescent="0.2">
      <c r="D201" s="97"/>
    </row>
    <row r="202" spans="4:4" x14ac:dyDescent="0.2">
      <c r="D202" s="97"/>
    </row>
    <row r="203" spans="4:4" x14ac:dyDescent="0.2">
      <c r="D203" s="97"/>
    </row>
    <row r="204" spans="4:4" x14ac:dyDescent="0.2">
      <c r="D204" s="97"/>
    </row>
    <row r="205" spans="4:4" x14ac:dyDescent="0.2">
      <c r="D205" s="97"/>
    </row>
    <row r="206" spans="4:4" x14ac:dyDescent="0.2">
      <c r="D206" s="97"/>
    </row>
    <row r="207" spans="4:4" x14ac:dyDescent="0.2">
      <c r="D207" s="97"/>
    </row>
    <row r="208" spans="4:4" x14ac:dyDescent="0.2">
      <c r="D208" s="97"/>
    </row>
    <row r="209" spans="4:4" x14ac:dyDescent="0.2">
      <c r="D209" s="97"/>
    </row>
    <row r="210" spans="4:4" x14ac:dyDescent="0.2">
      <c r="D210" s="97"/>
    </row>
    <row r="211" spans="4:4" x14ac:dyDescent="0.2">
      <c r="D211" s="97"/>
    </row>
    <row r="212" spans="4:4" x14ac:dyDescent="0.2">
      <c r="D212" s="97"/>
    </row>
    <row r="213" spans="4:4" x14ac:dyDescent="0.2">
      <c r="D213" s="97"/>
    </row>
    <row r="214" spans="4:4" x14ac:dyDescent="0.2">
      <c r="D214" s="97"/>
    </row>
    <row r="215" spans="4:4" x14ac:dyDescent="0.2">
      <c r="D215" s="97"/>
    </row>
    <row r="216" spans="4:4" x14ac:dyDescent="0.2">
      <c r="D216" s="97"/>
    </row>
    <row r="217" spans="4:4" x14ac:dyDescent="0.2">
      <c r="D217" s="97"/>
    </row>
    <row r="218" spans="4:4" x14ac:dyDescent="0.2">
      <c r="D218" s="97"/>
    </row>
    <row r="219" spans="4:4" x14ac:dyDescent="0.2">
      <c r="D219" s="97"/>
    </row>
    <row r="220" spans="4:4" x14ac:dyDescent="0.2">
      <c r="D220" s="97"/>
    </row>
    <row r="221" spans="4:4" x14ac:dyDescent="0.2">
      <c r="D221" s="97"/>
    </row>
    <row r="222" spans="4:4" x14ac:dyDescent="0.2">
      <c r="D222" s="97"/>
    </row>
    <row r="223" spans="4:4" x14ac:dyDescent="0.2">
      <c r="D223" s="97"/>
    </row>
    <row r="224" spans="4:4" x14ac:dyDescent="0.2">
      <c r="D224" s="97"/>
    </row>
    <row r="225" spans="4:4" x14ac:dyDescent="0.2">
      <c r="D225" s="97"/>
    </row>
    <row r="226" spans="4:4" x14ac:dyDescent="0.2">
      <c r="D226" s="97"/>
    </row>
    <row r="227" spans="4:4" x14ac:dyDescent="0.2">
      <c r="D227" s="97"/>
    </row>
    <row r="228" spans="4:4" x14ac:dyDescent="0.2">
      <c r="D228" s="97"/>
    </row>
    <row r="229" spans="4:4" x14ac:dyDescent="0.2">
      <c r="D229" s="97"/>
    </row>
    <row r="230" spans="4:4" x14ac:dyDescent="0.2">
      <c r="D230" s="97"/>
    </row>
    <row r="231" spans="4:4" x14ac:dyDescent="0.2">
      <c r="D231" s="97"/>
    </row>
    <row r="232" spans="4:4" x14ac:dyDescent="0.2">
      <c r="D232" s="97"/>
    </row>
    <row r="233" spans="4:4" x14ac:dyDescent="0.2">
      <c r="D233" s="97"/>
    </row>
    <row r="234" spans="4:4" x14ac:dyDescent="0.2">
      <c r="D234" s="97"/>
    </row>
    <row r="235" spans="4:4" x14ac:dyDescent="0.2">
      <c r="D235" s="97"/>
    </row>
    <row r="236" spans="4:4" x14ac:dyDescent="0.2">
      <c r="D236" s="97"/>
    </row>
    <row r="237" spans="4:4" x14ac:dyDescent="0.2">
      <c r="D237" s="97"/>
    </row>
    <row r="238" spans="4:4" x14ac:dyDescent="0.2">
      <c r="D238" s="97"/>
    </row>
    <row r="239" spans="4:4" x14ac:dyDescent="0.2">
      <c r="D239" s="97"/>
    </row>
    <row r="240" spans="4:4" x14ac:dyDescent="0.2">
      <c r="D240" s="97"/>
    </row>
    <row r="241" spans="4:4" x14ac:dyDescent="0.2">
      <c r="D241" s="97"/>
    </row>
    <row r="242" spans="4:4" x14ac:dyDescent="0.2">
      <c r="D242" s="97"/>
    </row>
    <row r="243" spans="4:4" x14ac:dyDescent="0.2">
      <c r="D243" s="97"/>
    </row>
    <row r="244" spans="4:4" x14ac:dyDescent="0.2">
      <c r="D244" s="97"/>
    </row>
    <row r="245" spans="4:4" x14ac:dyDescent="0.2">
      <c r="D245" s="97"/>
    </row>
    <row r="246" spans="4:4" x14ac:dyDescent="0.2">
      <c r="D246" s="97"/>
    </row>
    <row r="247" spans="4:4" x14ac:dyDescent="0.2">
      <c r="D247" s="97"/>
    </row>
    <row r="248" spans="4:4" x14ac:dyDescent="0.2">
      <c r="D248" s="97"/>
    </row>
    <row r="249" spans="4:4" x14ac:dyDescent="0.2">
      <c r="D249" s="97"/>
    </row>
    <row r="250" spans="4:4" x14ac:dyDescent="0.2">
      <c r="D250" s="97"/>
    </row>
    <row r="251" spans="4:4" x14ac:dyDescent="0.2">
      <c r="D251" s="97"/>
    </row>
    <row r="252" spans="4:4" x14ac:dyDescent="0.2">
      <c r="D252" s="97"/>
    </row>
    <row r="253" spans="4:4" x14ac:dyDescent="0.2">
      <c r="D253" s="97"/>
    </row>
    <row r="254" spans="4:4" x14ac:dyDescent="0.2">
      <c r="D254" s="97"/>
    </row>
    <row r="255" spans="4:4" x14ac:dyDescent="0.2">
      <c r="D255" s="97"/>
    </row>
    <row r="256" spans="4:4" x14ac:dyDescent="0.2">
      <c r="D256" s="97"/>
    </row>
    <row r="257" spans="4:4" x14ac:dyDescent="0.2">
      <c r="D257" s="97"/>
    </row>
    <row r="258" spans="4:4" x14ac:dyDescent="0.2">
      <c r="D258" s="97"/>
    </row>
    <row r="259" spans="4:4" x14ac:dyDescent="0.2">
      <c r="D259" s="97"/>
    </row>
    <row r="260" spans="4:4" x14ac:dyDescent="0.2">
      <c r="D260" s="97"/>
    </row>
    <row r="261" spans="4:4" x14ac:dyDescent="0.2">
      <c r="D261" s="97"/>
    </row>
    <row r="262" spans="4:4" x14ac:dyDescent="0.2">
      <c r="D262" s="97"/>
    </row>
    <row r="263" spans="4:4" x14ac:dyDescent="0.2">
      <c r="D263" s="97"/>
    </row>
    <row r="264" spans="4:4" x14ac:dyDescent="0.2">
      <c r="D264" s="97"/>
    </row>
    <row r="265" spans="4:4" x14ac:dyDescent="0.2">
      <c r="D265" s="97"/>
    </row>
    <row r="266" spans="4:4" x14ac:dyDescent="0.2">
      <c r="D266" s="97"/>
    </row>
    <row r="267" spans="4:4" x14ac:dyDescent="0.2">
      <c r="D267" s="97"/>
    </row>
    <row r="268" spans="4:4" x14ac:dyDescent="0.2">
      <c r="D268" s="97"/>
    </row>
    <row r="269" spans="4:4" x14ac:dyDescent="0.2">
      <c r="D269" s="97"/>
    </row>
    <row r="270" spans="4:4" x14ac:dyDescent="0.2">
      <c r="D270" s="97"/>
    </row>
    <row r="271" spans="4:4" x14ac:dyDescent="0.2">
      <c r="D271" s="97"/>
    </row>
    <row r="272" spans="4:4" x14ac:dyDescent="0.2">
      <c r="D272" s="97"/>
    </row>
    <row r="273" spans="4:4" x14ac:dyDescent="0.2">
      <c r="D273" s="97"/>
    </row>
    <row r="274" spans="4:4" x14ac:dyDescent="0.2">
      <c r="D274" s="97"/>
    </row>
    <row r="275" spans="4:4" x14ac:dyDescent="0.2">
      <c r="D275" s="97"/>
    </row>
    <row r="276" spans="4:4" x14ac:dyDescent="0.2">
      <c r="D276" s="97"/>
    </row>
    <row r="277" spans="4:4" x14ac:dyDescent="0.2">
      <c r="D277" s="97"/>
    </row>
    <row r="278" spans="4:4" x14ac:dyDescent="0.2">
      <c r="D278" s="97"/>
    </row>
    <row r="279" spans="4:4" x14ac:dyDescent="0.2">
      <c r="D279" s="97"/>
    </row>
    <row r="280" spans="4:4" x14ac:dyDescent="0.2">
      <c r="D280" s="97"/>
    </row>
    <row r="281" spans="4:4" x14ac:dyDescent="0.2">
      <c r="D281" s="97"/>
    </row>
    <row r="282" spans="4:4" x14ac:dyDescent="0.2">
      <c r="D282" s="97"/>
    </row>
    <row r="283" spans="4:4" x14ac:dyDescent="0.2">
      <c r="D283" s="97"/>
    </row>
    <row r="284" spans="4:4" x14ac:dyDescent="0.2">
      <c r="D284" s="97"/>
    </row>
    <row r="285" spans="4:4" x14ac:dyDescent="0.2">
      <c r="D285" s="97"/>
    </row>
    <row r="286" spans="4:4" x14ac:dyDescent="0.2">
      <c r="D286" s="97"/>
    </row>
    <row r="287" spans="4:4" x14ac:dyDescent="0.2">
      <c r="D287" s="97"/>
    </row>
    <row r="288" spans="4:4" x14ac:dyDescent="0.2">
      <c r="D288" s="97"/>
    </row>
    <row r="289" spans="4:4" x14ac:dyDescent="0.2">
      <c r="D289" s="97"/>
    </row>
    <row r="290" spans="4:4" x14ac:dyDescent="0.2">
      <c r="D290" s="97"/>
    </row>
    <row r="291" spans="4:4" x14ac:dyDescent="0.2">
      <c r="D291" s="97"/>
    </row>
    <row r="292" spans="4:4" x14ac:dyDescent="0.2">
      <c r="D292" s="97"/>
    </row>
    <row r="293" spans="4:4" x14ac:dyDescent="0.2">
      <c r="D293" s="97"/>
    </row>
    <row r="294" spans="4:4" x14ac:dyDescent="0.2">
      <c r="D294" s="97"/>
    </row>
    <row r="295" spans="4:4" x14ac:dyDescent="0.2">
      <c r="D295" s="97"/>
    </row>
    <row r="296" spans="4:4" x14ac:dyDescent="0.2">
      <c r="D296" s="97"/>
    </row>
    <row r="297" spans="4:4" x14ac:dyDescent="0.2">
      <c r="D297" s="97"/>
    </row>
    <row r="298" spans="4:4" x14ac:dyDescent="0.2">
      <c r="D298" s="97"/>
    </row>
    <row r="299" spans="4:4" x14ac:dyDescent="0.2">
      <c r="D299" s="97"/>
    </row>
    <row r="300" spans="4:4" x14ac:dyDescent="0.2">
      <c r="D300" s="97"/>
    </row>
    <row r="301" spans="4:4" x14ac:dyDescent="0.2">
      <c r="D301" s="97"/>
    </row>
    <row r="302" spans="4:4" x14ac:dyDescent="0.2">
      <c r="D302" s="97"/>
    </row>
    <row r="303" spans="4:4" x14ac:dyDescent="0.2">
      <c r="D303" s="97"/>
    </row>
    <row r="304" spans="4:4" x14ac:dyDescent="0.2">
      <c r="D304" s="97"/>
    </row>
    <row r="305" spans="4:4" x14ac:dyDescent="0.2">
      <c r="D305" s="97"/>
    </row>
    <row r="306" spans="4:4" x14ac:dyDescent="0.2">
      <c r="D306" s="97"/>
    </row>
    <row r="307" spans="4:4" x14ac:dyDescent="0.2">
      <c r="D307" s="97"/>
    </row>
    <row r="308" spans="4:4" x14ac:dyDescent="0.2">
      <c r="D308" s="97"/>
    </row>
    <row r="309" spans="4:4" x14ac:dyDescent="0.2">
      <c r="D309" s="97"/>
    </row>
    <row r="310" spans="4:4" x14ac:dyDescent="0.2">
      <c r="D310" s="97"/>
    </row>
    <row r="311" spans="4:4" x14ac:dyDescent="0.2">
      <c r="D311" s="97"/>
    </row>
    <row r="312" spans="4:4" x14ac:dyDescent="0.2">
      <c r="D312" s="97"/>
    </row>
    <row r="313" spans="4:4" x14ac:dyDescent="0.2">
      <c r="D313" s="97"/>
    </row>
    <row r="314" spans="4:4" x14ac:dyDescent="0.2">
      <c r="D314" s="97"/>
    </row>
    <row r="315" spans="4:4" x14ac:dyDescent="0.2">
      <c r="D315" s="97"/>
    </row>
    <row r="316" spans="4:4" x14ac:dyDescent="0.2">
      <c r="D316" s="97"/>
    </row>
    <row r="317" spans="4:4" x14ac:dyDescent="0.2">
      <c r="D317" s="97"/>
    </row>
    <row r="318" spans="4:4" x14ac:dyDescent="0.2">
      <c r="D318" s="97"/>
    </row>
    <row r="319" spans="4:4" x14ac:dyDescent="0.2">
      <c r="D319" s="97"/>
    </row>
    <row r="320" spans="4:4" x14ac:dyDescent="0.2">
      <c r="D320" s="97"/>
    </row>
    <row r="321" spans="4:4" x14ac:dyDescent="0.2">
      <c r="D321" s="97"/>
    </row>
    <row r="322" spans="4:4" x14ac:dyDescent="0.2">
      <c r="D322" s="97"/>
    </row>
    <row r="323" spans="4:4" x14ac:dyDescent="0.2">
      <c r="D323" s="97"/>
    </row>
    <row r="324" spans="4:4" x14ac:dyDescent="0.2">
      <c r="D324" s="97"/>
    </row>
    <row r="325" spans="4:4" x14ac:dyDescent="0.2">
      <c r="D325" s="97"/>
    </row>
    <row r="326" spans="4:4" x14ac:dyDescent="0.2">
      <c r="D326" s="97"/>
    </row>
    <row r="327" spans="4:4" x14ac:dyDescent="0.2">
      <c r="D327" s="97"/>
    </row>
    <row r="328" spans="4:4" x14ac:dyDescent="0.2">
      <c r="D328" s="97"/>
    </row>
    <row r="329" spans="4:4" x14ac:dyDescent="0.2">
      <c r="D329" s="97"/>
    </row>
    <row r="330" spans="4:4" x14ac:dyDescent="0.2">
      <c r="D330" s="97"/>
    </row>
    <row r="331" spans="4:4" x14ac:dyDescent="0.2">
      <c r="D331" s="97"/>
    </row>
    <row r="332" spans="4:4" x14ac:dyDescent="0.2">
      <c r="D332" s="97"/>
    </row>
    <row r="333" spans="4:4" x14ac:dyDescent="0.2">
      <c r="D333" s="97"/>
    </row>
    <row r="334" spans="4:4" x14ac:dyDescent="0.2">
      <c r="D334" s="97"/>
    </row>
    <row r="335" spans="4:4" x14ac:dyDescent="0.2">
      <c r="D335" s="97"/>
    </row>
    <row r="336" spans="4:4" x14ac:dyDescent="0.2">
      <c r="D336" s="97"/>
    </row>
    <row r="337" spans="4:4" x14ac:dyDescent="0.2">
      <c r="D337" s="97"/>
    </row>
    <row r="338" spans="4:4" x14ac:dyDescent="0.2">
      <c r="D338" s="97"/>
    </row>
    <row r="339" spans="4:4" x14ac:dyDescent="0.2">
      <c r="D339" s="97"/>
    </row>
    <row r="340" spans="4:4" x14ac:dyDescent="0.2">
      <c r="D340" s="97"/>
    </row>
    <row r="341" spans="4:4" x14ac:dyDescent="0.2">
      <c r="D341" s="97"/>
    </row>
    <row r="342" spans="4:4" x14ac:dyDescent="0.2">
      <c r="D342" s="97"/>
    </row>
    <row r="343" spans="4:4" x14ac:dyDescent="0.2">
      <c r="D343" s="97"/>
    </row>
    <row r="344" spans="4:4" x14ac:dyDescent="0.2">
      <c r="D344" s="97"/>
    </row>
    <row r="345" spans="4:4" x14ac:dyDescent="0.2">
      <c r="D345" s="97"/>
    </row>
    <row r="346" spans="4:4" x14ac:dyDescent="0.2">
      <c r="D346" s="97"/>
    </row>
    <row r="347" spans="4:4" x14ac:dyDescent="0.2">
      <c r="D347" s="97"/>
    </row>
    <row r="348" spans="4:4" x14ac:dyDescent="0.2">
      <c r="D348" s="97"/>
    </row>
    <row r="349" spans="4:4" x14ac:dyDescent="0.2">
      <c r="D349" s="97"/>
    </row>
    <row r="350" spans="4:4" x14ac:dyDescent="0.2">
      <c r="D350" s="97"/>
    </row>
    <row r="351" spans="4:4" x14ac:dyDescent="0.2">
      <c r="D351" s="97"/>
    </row>
    <row r="352" spans="4:4" x14ac:dyDescent="0.2">
      <c r="D352" s="97"/>
    </row>
    <row r="353" spans="4:4" x14ac:dyDescent="0.2">
      <c r="D353" s="97"/>
    </row>
    <row r="354" spans="4:4" x14ac:dyDescent="0.2">
      <c r="D354" s="97"/>
    </row>
    <row r="355" spans="4:4" x14ac:dyDescent="0.2">
      <c r="D355" s="97"/>
    </row>
    <row r="356" spans="4:4" x14ac:dyDescent="0.2">
      <c r="D356" s="97"/>
    </row>
    <row r="357" spans="4:4" x14ac:dyDescent="0.2">
      <c r="D357" s="97"/>
    </row>
    <row r="358" spans="4:4" x14ac:dyDescent="0.2">
      <c r="D358" s="97"/>
    </row>
    <row r="359" spans="4:4" x14ac:dyDescent="0.2">
      <c r="D359" s="97"/>
    </row>
    <row r="360" spans="4:4" x14ac:dyDescent="0.2">
      <c r="D360" s="97"/>
    </row>
    <row r="361" spans="4:4" x14ac:dyDescent="0.2">
      <c r="D361" s="97"/>
    </row>
    <row r="362" spans="4:4" x14ac:dyDescent="0.2">
      <c r="D362" s="97"/>
    </row>
    <row r="363" spans="4:4" x14ac:dyDescent="0.2">
      <c r="D363" s="97"/>
    </row>
    <row r="364" spans="4:4" x14ac:dyDescent="0.2">
      <c r="D364" s="97"/>
    </row>
    <row r="365" spans="4:4" x14ac:dyDescent="0.2">
      <c r="D365" s="97"/>
    </row>
    <row r="366" spans="4:4" x14ac:dyDescent="0.2">
      <c r="D366" s="97"/>
    </row>
    <row r="367" spans="4:4" x14ac:dyDescent="0.2">
      <c r="D367" s="97"/>
    </row>
    <row r="368" spans="4:4" x14ac:dyDescent="0.2">
      <c r="D368" s="97"/>
    </row>
    <row r="369" spans="4:4" x14ac:dyDescent="0.2">
      <c r="D369" s="97"/>
    </row>
    <row r="370" spans="4:4" x14ac:dyDescent="0.2">
      <c r="D370" s="97"/>
    </row>
    <row r="371" spans="4:4" x14ac:dyDescent="0.2">
      <c r="D371" s="97"/>
    </row>
    <row r="372" spans="4:4" x14ac:dyDescent="0.2">
      <c r="D372" s="97"/>
    </row>
    <row r="373" spans="4:4" x14ac:dyDescent="0.2">
      <c r="D373" s="97"/>
    </row>
    <row r="374" spans="4:4" x14ac:dyDescent="0.2">
      <c r="D374" s="97"/>
    </row>
    <row r="375" spans="4:4" x14ac:dyDescent="0.2">
      <c r="D375" s="97"/>
    </row>
    <row r="376" spans="4:4" x14ac:dyDescent="0.2">
      <c r="D376" s="97"/>
    </row>
    <row r="377" spans="4:4" x14ac:dyDescent="0.2">
      <c r="D377" s="97"/>
    </row>
    <row r="378" spans="4:4" x14ac:dyDescent="0.2">
      <c r="D378" s="97"/>
    </row>
    <row r="379" spans="4:4" x14ac:dyDescent="0.2">
      <c r="D379" s="97"/>
    </row>
    <row r="380" spans="4:4" x14ac:dyDescent="0.2">
      <c r="D380" s="97"/>
    </row>
    <row r="381" spans="4:4" x14ac:dyDescent="0.2">
      <c r="D381" s="97"/>
    </row>
    <row r="382" spans="4:4" x14ac:dyDescent="0.2">
      <c r="D382" s="97"/>
    </row>
    <row r="383" spans="4:4" x14ac:dyDescent="0.2">
      <c r="D383" s="97"/>
    </row>
    <row r="384" spans="4:4" x14ac:dyDescent="0.2">
      <c r="D384" s="97"/>
    </row>
    <row r="385" spans="4:4" x14ac:dyDescent="0.2">
      <c r="D385" s="97"/>
    </row>
    <row r="386" spans="4:4" x14ac:dyDescent="0.2">
      <c r="D386" s="97"/>
    </row>
    <row r="387" spans="4:4" x14ac:dyDescent="0.2">
      <c r="D387" s="97"/>
    </row>
    <row r="388" spans="4:4" x14ac:dyDescent="0.2">
      <c r="D388" s="97"/>
    </row>
    <row r="389" spans="4:4" x14ac:dyDescent="0.2">
      <c r="D389" s="97"/>
    </row>
    <row r="390" spans="4:4" x14ac:dyDescent="0.2">
      <c r="D390" s="97"/>
    </row>
    <row r="391" spans="4:4" x14ac:dyDescent="0.2">
      <c r="D391" s="97"/>
    </row>
    <row r="392" spans="4:4" x14ac:dyDescent="0.2">
      <c r="D392" s="97"/>
    </row>
    <row r="393" spans="4:4" x14ac:dyDescent="0.2">
      <c r="D393" s="97"/>
    </row>
    <row r="394" spans="4:4" x14ac:dyDescent="0.2">
      <c r="D394" s="97"/>
    </row>
    <row r="395" spans="4:4" x14ac:dyDescent="0.2">
      <c r="D395" s="97"/>
    </row>
    <row r="396" spans="4:4" x14ac:dyDescent="0.2">
      <c r="D396" s="97"/>
    </row>
    <row r="397" spans="4:4" x14ac:dyDescent="0.2">
      <c r="D397" s="97"/>
    </row>
    <row r="398" spans="4:4" x14ac:dyDescent="0.2">
      <c r="D398" s="97"/>
    </row>
    <row r="399" spans="4:4" x14ac:dyDescent="0.2">
      <c r="D399" s="97"/>
    </row>
    <row r="400" spans="4:4" x14ac:dyDescent="0.2">
      <c r="D400" s="97"/>
    </row>
    <row r="401" spans="4:4" x14ac:dyDescent="0.2">
      <c r="D401" s="97"/>
    </row>
    <row r="402" spans="4:4" x14ac:dyDescent="0.2">
      <c r="D402" s="97"/>
    </row>
    <row r="403" spans="4:4" x14ac:dyDescent="0.2">
      <c r="D403" s="97"/>
    </row>
    <row r="404" spans="4:4" x14ac:dyDescent="0.2">
      <c r="D404" s="97"/>
    </row>
    <row r="405" spans="4:4" x14ac:dyDescent="0.2">
      <c r="D405" s="97"/>
    </row>
    <row r="406" spans="4:4" x14ac:dyDescent="0.2">
      <c r="D406" s="97"/>
    </row>
    <row r="407" spans="4:4" x14ac:dyDescent="0.2">
      <c r="D407" s="97"/>
    </row>
    <row r="408" spans="4:4" x14ac:dyDescent="0.2">
      <c r="D408" s="97"/>
    </row>
    <row r="409" spans="4:4" x14ac:dyDescent="0.2">
      <c r="D409" s="97"/>
    </row>
    <row r="410" spans="4:4" x14ac:dyDescent="0.2">
      <c r="D410" s="97"/>
    </row>
    <row r="411" spans="4:4" x14ac:dyDescent="0.2">
      <c r="D411" s="97"/>
    </row>
    <row r="412" spans="4:4" x14ac:dyDescent="0.2">
      <c r="D412" s="97"/>
    </row>
    <row r="413" spans="4:4" x14ac:dyDescent="0.2">
      <c r="D413" s="97"/>
    </row>
    <row r="414" spans="4:4" x14ac:dyDescent="0.2">
      <c r="D414" s="97"/>
    </row>
    <row r="415" spans="4:4" x14ac:dyDescent="0.2">
      <c r="D415" s="97"/>
    </row>
    <row r="416" spans="4:4" x14ac:dyDescent="0.2">
      <c r="D416" s="97"/>
    </row>
    <row r="417" spans="4:4" x14ac:dyDescent="0.2">
      <c r="D417" s="97"/>
    </row>
    <row r="418" spans="4:4" x14ac:dyDescent="0.2">
      <c r="D418" s="97"/>
    </row>
    <row r="419" spans="4:4" x14ac:dyDescent="0.2">
      <c r="D419" s="97"/>
    </row>
    <row r="420" spans="4:4" x14ac:dyDescent="0.2">
      <c r="D420" s="97"/>
    </row>
    <row r="421" spans="4:4" x14ac:dyDescent="0.2">
      <c r="D421" s="97"/>
    </row>
    <row r="422" spans="4:4" x14ac:dyDescent="0.2">
      <c r="D422" s="97"/>
    </row>
    <row r="423" spans="4:4" x14ac:dyDescent="0.2">
      <c r="D423" s="97"/>
    </row>
    <row r="424" spans="4:4" x14ac:dyDescent="0.2">
      <c r="D424" s="97"/>
    </row>
    <row r="425" spans="4:4" x14ac:dyDescent="0.2">
      <c r="D425" s="97"/>
    </row>
    <row r="426" spans="4:4" x14ac:dyDescent="0.2">
      <c r="D426" s="97"/>
    </row>
    <row r="427" spans="4:4" x14ac:dyDescent="0.2">
      <c r="D427" s="97"/>
    </row>
    <row r="428" spans="4:4" x14ac:dyDescent="0.2">
      <c r="D428" s="97"/>
    </row>
    <row r="429" spans="4:4" x14ac:dyDescent="0.2">
      <c r="D429" s="97"/>
    </row>
    <row r="430" spans="4:4" x14ac:dyDescent="0.2">
      <c r="D430" s="97"/>
    </row>
    <row r="431" spans="4:4" x14ac:dyDescent="0.2">
      <c r="D431" s="97"/>
    </row>
    <row r="432" spans="4:4" x14ac:dyDescent="0.2">
      <c r="D432" s="97"/>
    </row>
    <row r="433" spans="4:4" x14ac:dyDescent="0.2">
      <c r="D433" s="97"/>
    </row>
    <row r="434" spans="4:4" x14ac:dyDescent="0.2">
      <c r="D434" s="97"/>
    </row>
    <row r="435" spans="4:4" x14ac:dyDescent="0.2">
      <c r="D435" s="97"/>
    </row>
    <row r="436" spans="4:4" x14ac:dyDescent="0.2">
      <c r="D436" s="97"/>
    </row>
    <row r="437" spans="4:4" x14ac:dyDescent="0.2">
      <c r="D437" s="97"/>
    </row>
    <row r="438" spans="4:4" x14ac:dyDescent="0.2">
      <c r="D438" s="97"/>
    </row>
    <row r="439" spans="4:4" x14ac:dyDescent="0.2">
      <c r="D439" s="97"/>
    </row>
    <row r="440" spans="4:4" x14ac:dyDescent="0.2">
      <c r="D440" s="97"/>
    </row>
    <row r="441" spans="4:4" x14ac:dyDescent="0.2">
      <c r="D441" s="97"/>
    </row>
    <row r="442" spans="4:4" x14ac:dyDescent="0.2">
      <c r="D442" s="97"/>
    </row>
    <row r="443" spans="4:4" x14ac:dyDescent="0.2">
      <c r="D443" s="97"/>
    </row>
    <row r="444" spans="4:4" x14ac:dyDescent="0.2">
      <c r="D444" s="97"/>
    </row>
    <row r="445" spans="4:4" x14ac:dyDescent="0.2">
      <c r="D445" s="97"/>
    </row>
    <row r="446" spans="4:4" x14ac:dyDescent="0.2">
      <c r="D446" s="97"/>
    </row>
    <row r="447" spans="4:4" x14ac:dyDescent="0.2">
      <c r="D447" s="97"/>
    </row>
    <row r="448" spans="4:4" x14ac:dyDescent="0.2">
      <c r="D448" s="97"/>
    </row>
    <row r="449" spans="4:4" x14ac:dyDescent="0.2">
      <c r="D449" s="97"/>
    </row>
    <row r="450" spans="4:4" x14ac:dyDescent="0.2">
      <c r="D450" s="97"/>
    </row>
    <row r="451" spans="4:4" x14ac:dyDescent="0.2">
      <c r="D451" s="97"/>
    </row>
    <row r="452" spans="4:4" x14ac:dyDescent="0.2">
      <c r="D452" s="97"/>
    </row>
    <row r="453" spans="4:4" x14ac:dyDescent="0.2">
      <c r="D453" s="97"/>
    </row>
    <row r="454" spans="4:4" x14ac:dyDescent="0.2">
      <c r="D454" s="97"/>
    </row>
    <row r="455" spans="4:4" x14ac:dyDescent="0.2">
      <c r="D455" s="97"/>
    </row>
    <row r="456" spans="4:4" x14ac:dyDescent="0.2">
      <c r="D456" s="97"/>
    </row>
    <row r="457" spans="4:4" x14ac:dyDescent="0.2">
      <c r="D457" s="97"/>
    </row>
    <row r="458" spans="4:4" x14ac:dyDescent="0.2">
      <c r="D458" s="97"/>
    </row>
    <row r="459" spans="4:4" x14ac:dyDescent="0.2">
      <c r="D459" s="97"/>
    </row>
    <row r="460" spans="4:4" x14ac:dyDescent="0.2">
      <c r="D460" s="97"/>
    </row>
    <row r="461" spans="4:4" x14ac:dyDescent="0.2">
      <c r="D461" s="97"/>
    </row>
    <row r="462" spans="4:4" x14ac:dyDescent="0.2">
      <c r="D462" s="97"/>
    </row>
    <row r="463" spans="4:4" x14ac:dyDescent="0.2">
      <c r="D463" s="97"/>
    </row>
    <row r="464" spans="4:4" x14ac:dyDescent="0.2">
      <c r="D464" s="97"/>
    </row>
    <row r="465" spans="4:4" x14ac:dyDescent="0.2">
      <c r="D465" s="97"/>
    </row>
    <row r="466" spans="4:4" x14ac:dyDescent="0.2">
      <c r="D466" s="97"/>
    </row>
    <row r="467" spans="4:4" x14ac:dyDescent="0.2">
      <c r="D467" s="97"/>
    </row>
    <row r="468" spans="4:4" x14ac:dyDescent="0.2">
      <c r="D468" s="97"/>
    </row>
    <row r="469" spans="4:4" x14ac:dyDescent="0.2">
      <c r="D469" s="97"/>
    </row>
    <row r="470" spans="4:4" x14ac:dyDescent="0.2">
      <c r="D470" s="97"/>
    </row>
    <row r="471" spans="4:4" x14ac:dyDescent="0.2">
      <c r="D471" s="97"/>
    </row>
    <row r="472" spans="4:4" x14ac:dyDescent="0.2">
      <c r="D472" s="97"/>
    </row>
    <row r="473" spans="4:4" x14ac:dyDescent="0.2">
      <c r="D473" s="97"/>
    </row>
    <row r="474" spans="4:4" x14ac:dyDescent="0.2">
      <c r="D474" s="97"/>
    </row>
    <row r="475" spans="4:4" x14ac:dyDescent="0.2">
      <c r="D475" s="97"/>
    </row>
    <row r="476" spans="4:4" x14ac:dyDescent="0.2">
      <c r="D476" s="97"/>
    </row>
    <row r="477" spans="4:4" x14ac:dyDescent="0.2">
      <c r="D477" s="97"/>
    </row>
    <row r="478" spans="4:4" x14ac:dyDescent="0.2">
      <c r="D478" s="97"/>
    </row>
    <row r="479" spans="4:4" x14ac:dyDescent="0.2">
      <c r="D479" s="97"/>
    </row>
    <row r="480" spans="4:4" x14ac:dyDescent="0.2">
      <c r="D480" s="97"/>
    </row>
    <row r="481" spans="4:4" x14ac:dyDescent="0.2">
      <c r="D481" s="97"/>
    </row>
    <row r="482" spans="4:4" x14ac:dyDescent="0.2">
      <c r="D482" s="97"/>
    </row>
    <row r="483" spans="4:4" x14ac:dyDescent="0.2">
      <c r="D483" s="97"/>
    </row>
    <row r="484" spans="4:4" x14ac:dyDescent="0.2">
      <c r="D484" s="97"/>
    </row>
    <row r="485" spans="4:4" x14ac:dyDescent="0.2">
      <c r="D485" s="97"/>
    </row>
    <row r="486" spans="4:4" x14ac:dyDescent="0.2">
      <c r="D486" s="97"/>
    </row>
    <row r="487" spans="4:4" x14ac:dyDescent="0.2">
      <c r="D487" s="97"/>
    </row>
    <row r="488" spans="4:4" x14ac:dyDescent="0.2">
      <c r="D488" s="97"/>
    </row>
    <row r="489" spans="4:4" x14ac:dyDescent="0.2">
      <c r="D489" s="97"/>
    </row>
    <row r="490" spans="4:4" x14ac:dyDescent="0.2">
      <c r="D490" s="97"/>
    </row>
    <row r="491" spans="4:4" x14ac:dyDescent="0.2">
      <c r="D491" s="97"/>
    </row>
    <row r="492" spans="4:4" x14ac:dyDescent="0.2">
      <c r="D492" s="97"/>
    </row>
    <row r="493" spans="4:4" x14ac:dyDescent="0.2">
      <c r="D493" s="97"/>
    </row>
    <row r="494" spans="4:4" x14ac:dyDescent="0.2">
      <c r="D494" s="97"/>
    </row>
    <row r="495" spans="4:4" x14ac:dyDescent="0.2">
      <c r="D495" s="97"/>
    </row>
    <row r="496" spans="4:4" x14ac:dyDescent="0.2">
      <c r="D496" s="97"/>
    </row>
    <row r="497" spans="4:4" x14ac:dyDescent="0.2">
      <c r="D497" s="97"/>
    </row>
    <row r="498" spans="4:4" x14ac:dyDescent="0.2">
      <c r="D498" s="97"/>
    </row>
    <row r="499" spans="4:4" x14ac:dyDescent="0.2">
      <c r="D499" s="97"/>
    </row>
    <row r="500" spans="4:4" x14ac:dyDescent="0.2">
      <c r="D500" s="97"/>
    </row>
    <row r="501" spans="4:4" x14ac:dyDescent="0.2">
      <c r="D501" s="97"/>
    </row>
    <row r="502" spans="4:4" x14ac:dyDescent="0.2">
      <c r="D502" s="97"/>
    </row>
    <row r="503" spans="4:4" x14ac:dyDescent="0.2">
      <c r="D503" s="97"/>
    </row>
    <row r="504" spans="4:4" x14ac:dyDescent="0.2">
      <c r="D504" s="97"/>
    </row>
    <row r="505" spans="4:4" x14ac:dyDescent="0.2">
      <c r="D505" s="97"/>
    </row>
    <row r="506" spans="4:4" x14ac:dyDescent="0.2">
      <c r="D506" s="97"/>
    </row>
    <row r="507" spans="4:4" x14ac:dyDescent="0.2">
      <c r="D507" s="97"/>
    </row>
    <row r="508" spans="4:4" x14ac:dyDescent="0.2">
      <c r="D508" s="97"/>
    </row>
    <row r="509" spans="4:4" x14ac:dyDescent="0.2">
      <c r="D509" s="97"/>
    </row>
    <row r="510" spans="4:4" x14ac:dyDescent="0.2">
      <c r="D510" s="97"/>
    </row>
    <row r="511" spans="4:4" x14ac:dyDescent="0.2">
      <c r="D511" s="97"/>
    </row>
    <row r="512" spans="4:4" x14ac:dyDescent="0.2">
      <c r="D512" s="97"/>
    </row>
    <row r="513" spans="4:4" x14ac:dyDescent="0.2">
      <c r="D513" s="97"/>
    </row>
    <row r="514" spans="4:4" x14ac:dyDescent="0.2">
      <c r="D514" s="97"/>
    </row>
    <row r="515" spans="4:4" x14ac:dyDescent="0.2">
      <c r="D515" s="97"/>
    </row>
    <row r="516" spans="4:4" x14ac:dyDescent="0.2">
      <c r="D516" s="97"/>
    </row>
    <row r="517" spans="4:4" x14ac:dyDescent="0.2">
      <c r="D517" s="97"/>
    </row>
    <row r="518" spans="4:4" x14ac:dyDescent="0.2">
      <c r="D518" s="97"/>
    </row>
    <row r="519" spans="4:4" x14ac:dyDescent="0.2">
      <c r="D519" s="97"/>
    </row>
    <row r="520" spans="4:4" x14ac:dyDescent="0.2">
      <c r="D520" s="97"/>
    </row>
    <row r="521" spans="4:4" x14ac:dyDescent="0.2">
      <c r="D521" s="97"/>
    </row>
    <row r="522" spans="4:4" x14ac:dyDescent="0.2">
      <c r="D522" s="97"/>
    </row>
    <row r="523" spans="4:4" x14ac:dyDescent="0.2">
      <c r="D523" s="97"/>
    </row>
    <row r="524" spans="4:4" x14ac:dyDescent="0.2">
      <c r="D524" s="97"/>
    </row>
    <row r="525" spans="4:4" x14ac:dyDescent="0.2">
      <c r="D525" s="97"/>
    </row>
    <row r="526" spans="4:4" x14ac:dyDescent="0.2">
      <c r="D526" s="97"/>
    </row>
    <row r="527" spans="4:4" x14ac:dyDescent="0.2">
      <c r="D527" s="97"/>
    </row>
    <row r="528" spans="4:4" x14ac:dyDescent="0.2">
      <c r="D528" s="97"/>
    </row>
    <row r="529" spans="4:4" x14ac:dyDescent="0.2">
      <c r="D529" s="97"/>
    </row>
    <row r="530" spans="4:4" x14ac:dyDescent="0.2">
      <c r="D530" s="97"/>
    </row>
    <row r="531" spans="4:4" x14ac:dyDescent="0.2">
      <c r="D531" s="97"/>
    </row>
    <row r="532" spans="4:4" x14ac:dyDescent="0.2">
      <c r="D532" s="97"/>
    </row>
    <row r="533" spans="4:4" x14ac:dyDescent="0.2">
      <c r="D533" s="97"/>
    </row>
    <row r="534" spans="4:4" x14ac:dyDescent="0.2">
      <c r="D534" s="97"/>
    </row>
    <row r="535" spans="4:4" x14ac:dyDescent="0.2">
      <c r="D535" s="97"/>
    </row>
    <row r="536" spans="4:4" x14ac:dyDescent="0.2">
      <c r="D536" s="97"/>
    </row>
    <row r="537" spans="4:4" x14ac:dyDescent="0.2">
      <c r="D537" s="97"/>
    </row>
    <row r="538" spans="4:4" x14ac:dyDescent="0.2">
      <c r="D538" s="97"/>
    </row>
    <row r="539" spans="4:4" x14ac:dyDescent="0.2">
      <c r="D539" s="97"/>
    </row>
    <row r="540" spans="4:4" x14ac:dyDescent="0.2">
      <c r="D540" s="97"/>
    </row>
    <row r="541" spans="4:4" x14ac:dyDescent="0.2">
      <c r="D541" s="97"/>
    </row>
    <row r="542" spans="4:4" x14ac:dyDescent="0.2">
      <c r="D542" s="97"/>
    </row>
    <row r="543" spans="4:4" x14ac:dyDescent="0.2">
      <c r="D543" s="97"/>
    </row>
    <row r="544" spans="4:4" x14ac:dyDescent="0.2">
      <c r="D544" s="97"/>
    </row>
    <row r="545" spans="4:4" x14ac:dyDescent="0.2">
      <c r="D545" s="97"/>
    </row>
    <row r="546" spans="4:4" x14ac:dyDescent="0.2">
      <c r="D546" s="97"/>
    </row>
    <row r="547" spans="4:4" x14ac:dyDescent="0.2">
      <c r="D547" s="97"/>
    </row>
    <row r="548" spans="4:4" x14ac:dyDescent="0.2">
      <c r="D548" s="97"/>
    </row>
    <row r="549" spans="4:4" x14ac:dyDescent="0.2">
      <c r="D549" s="97"/>
    </row>
    <row r="550" spans="4:4" x14ac:dyDescent="0.2">
      <c r="D550" s="97"/>
    </row>
    <row r="551" spans="4:4" x14ac:dyDescent="0.2">
      <c r="D551" s="97"/>
    </row>
    <row r="552" spans="4:4" x14ac:dyDescent="0.2">
      <c r="D552" s="97"/>
    </row>
    <row r="553" spans="4:4" x14ac:dyDescent="0.2">
      <c r="D553" s="97"/>
    </row>
    <row r="554" spans="4:4" x14ac:dyDescent="0.2">
      <c r="D554" s="97"/>
    </row>
    <row r="555" spans="4:4" x14ac:dyDescent="0.2">
      <c r="D555" s="97"/>
    </row>
    <row r="556" spans="4:4" x14ac:dyDescent="0.2">
      <c r="D556" s="97"/>
    </row>
    <row r="557" spans="4:4" x14ac:dyDescent="0.2">
      <c r="D557" s="97"/>
    </row>
    <row r="558" spans="4:4" x14ac:dyDescent="0.2">
      <c r="D558" s="97"/>
    </row>
    <row r="559" spans="4:4" x14ac:dyDescent="0.2">
      <c r="D559" s="97"/>
    </row>
    <row r="560" spans="4:4" x14ac:dyDescent="0.2">
      <c r="D560" s="97"/>
    </row>
    <row r="561" spans="4:4" x14ac:dyDescent="0.2">
      <c r="D561" s="97"/>
    </row>
    <row r="562" spans="4:4" x14ac:dyDescent="0.2">
      <c r="D562" s="97"/>
    </row>
    <row r="563" spans="4:4" x14ac:dyDescent="0.2">
      <c r="D563" s="97"/>
    </row>
    <row r="564" spans="4:4" x14ac:dyDescent="0.2">
      <c r="D564" s="97"/>
    </row>
    <row r="565" spans="4:4" x14ac:dyDescent="0.2">
      <c r="D565" s="97"/>
    </row>
    <row r="566" spans="4:4" x14ac:dyDescent="0.2">
      <c r="D566" s="97"/>
    </row>
    <row r="567" spans="4:4" x14ac:dyDescent="0.2">
      <c r="D567" s="97"/>
    </row>
    <row r="568" spans="4:4" x14ac:dyDescent="0.2">
      <c r="D568" s="97"/>
    </row>
    <row r="569" spans="4:4" x14ac:dyDescent="0.2">
      <c r="D569" s="97"/>
    </row>
    <row r="570" spans="4:4" x14ac:dyDescent="0.2">
      <c r="D570" s="97"/>
    </row>
    <row r="571" spans="4:4" x14ac:dyDescent="0.2">
      <c r="D571" s="97"/>
    </row>
    <row r="572" spans="4:4" x14ac:dyDescent="0.2">
      <c r="D572" s="97"/>
    </row>
    <row r="573" spans="4:4" x14ac:dyDescent="0.2">
      <c r="D573" s="97"/>
    </row>
    <row r="574" spans="4:4" x14ac:dyDescent="0.2">
      <c r="D574" s="97"/>
    </row>
    <row r="575" spans="4:4" x14ac:dyDescent="0.2">
      <c r="D575" s="97"/>
    </row>
    <row r="576" spans="4:4" x14ac:dyDescent="0.2">
      <c r="D576" s="97"/>
    </row>
    <row r="577" spans="4:4" x14ac:dyDescent="0.2">
      <c r="D577" s="97"/>
    </row>
    <row r="578" spans="4:4" x14ac:dyDescent="0.2">
      <c r="D578" s="97"/>
    </row>
    <row r="579" spans="4:4" x14ac:dyDescent="0.2">
      <c r="D579" s="97"/>
    </row>
    <row r="580" spans="4:4" x14ac:dyDescent="0.2">
      <c r="D580" s="97"/>
    </row>
    <row r="581" spans="4:4" x14ac:dyDescent="0.2">
      <c r="D581" s="97"/>
    </row>
    <row r="582" spans="4:4" x14ac:dyDescent="0.2">
      <c r="D582" s="97"/>
    </row>
    <row r="583" spans="4:4" x14ac:dyDescent="0.2">
      <c r="D583" s="97"/>
    </row>
    <row r="584" spans="4:4" x14ac:dyDescent="0.2">
      <c r="D584" s="97"/>
    </row>
    <row r="585" spans="4:4" x14ac:dyDescent="0.2">
      <c r="D585" s="97"/>
    </row>
    <row r="586" spans="4:4" x14ac:dyDescent="0.2">
      <c r="D586" s="97"/>
    </row>
    <row r="587" spans="4:4" x14ac:dyDescent="0.2">
      <c r="D587" s="97"/>
    </row>
    <row r="588" spans="4:4" x14ac:dyDescent="0.2">
      <c r="D588" s="97"/>
    </row>
    <row r="589" spans="4:4" x14ac:dyDescent="0.2">
      <c r="D589" s="97"/>
    </row>
    <row r="590" spans="4:4" x14ac:dyDescent="0.2">
      <c r="D590" s="97"/>
    </row>
    <row r="591" spans="4:4" x14ac:dyDescent="0.2">
      <c r="D591" s="97"/>
    </row>
    <row r="592" spans="4:4" x14ac:dyDescent="0.2">
      <c r="D592" s="97"/>
    </row>
    <row r="593" spans="4:4" x14ac:dyDescent="0.2">
      <c r="D593" s="97"/>
    </row>
    <row r="594" spans="4:4" x14ac:dyDescent="0.2">
      <c r="D594" s="97"/>
    </row>
    <row r="595" spans="4:4" x14ac:dyDescent="0.2">
      <c r="D595" s="97"/>
    </row>
    <row r="596" spans="4:4" x14ac:dyDescent="0.2">
      <c r="D596" s="97"/>
    </row>
    <row r="597" spans="4:4" x14ac:dyDescent="0.2">
      <c r="D597" s="97"/>
    </row>
    <row r="598" spans="4:4" x14ac:dyDescent="0.2">
      <c r="D598" s="97"/>
    </row>
    <row r="599" spans="4:4" x14ac:dyDescent="0.2">
      <c r="D599" s="97"/>
    </row>
    <row r="600" spans="4:4" x14ac:dyDescent="0.2">
      <c r="D600" s="97"/>
    </row>
    <row r="601" spans="4:4" x14ac:dyDescent="0.2">
      <c r="D601" s="97"/>
    </row>
    <row r="602" spans="4:4" x14ac:dyDescent="0.2">
      <c r="D602" s="97"/>
    </row>
    <row r="603" spans="4:4" x14ac:dyDescent="0.2">
      <c r="D603" s="97"/>
    </row>
    <row r="604" spans="4:4" x14ac:dyDescent="0.2">
      <c r="D604" s="97"/>
    </row>
    <row r="605" spans="4:4" x14ac:dyDescent="0.2">
      <c r="D605" s="97"/>
    </row>
    <row r="606" spans="4:4" x14ac:dyDescent="0.2">
      <c r="D606" s="97"/>
    </row>
    <row r="607" spans="4:4" x14ac:dyDescent="0.2">
      <c r="D607" s="97"/>
    </row>
    <row r="608" spans="4:4" x14ac:dyDescent="0.2">
      <c r="D608" s="97"/>
    </row>
    <row r="609" spans="4:4" x14ac:dyDescent="0.2">
      <c r="D609" s="97"/>
    </row>
    <row r="610" spans="4:4" x14ac:dyDescent="0.2">
      <c r="D610" s="97"/>
    </row>
    <row r="611" spans="4:4" x14ac:dyDescent="0.2">
      <c r="D611" s="97"/>
    </row>
    <row r="612" spans="4:4" x14ac:dyDescent="0.2">
      <c r="D612" s="97"/>
    </row>
    <row r="613" spans="4:4" x14ac:dyDescent="0.2">
      <c r="D613" s="97"/>
    </row>
    <row r="614" spans="4:4" x14ac:dyDescent="0.2">
      <c r="D614" s="97"/>
    </row>
    <row r="615" spans="4:4" x14ac:dyDescent="0.2">
      <c r="D615" s="97"/>
    </row>
    <row r="616" spans="4:4" x14ac:dyDescent="0.2">
      <c r="D616" s="97"/>
    </row>
    <row r="617" spans="4:4" x14ac:dyDescent="0.2">
      <c r="D617" s="97"/>
    </row>
    <row r="618" spans="4:4" x14ac:dyDescent="0.2">
      <c r="D618" s="97"/>
    </row>
    <row r="619" spans="4:4" x14ac:dyDescent="0.2">
      <c r="D619" s="97"/>
    </row>
    <row r="620" spans="4:4" x14ac:dyDescent="0.2">
      <c r="D620" s="97"/>
    </row>
    <row r="621" spans="4:4" x14ac:dyDescent="0.2">
      <c r="D621" s="97"/>
    </row>
    <row r="622" spans="4:4" x14ac:dyDescent="0.2">
      <c r="D622" s="97"/>
    </row>
    <row r="623" spans="4:4" x14ac:dyDescent="0.2">
      <c r="D623" s="97"/>
    </row>
    <row r="624" spans="4:4" x14ac:dyDescent="0.2">
      <c r="D624" s="97"/>
    </row>
    <row r="625" spans="4:4" x14ac:dyDescent="0.2">
      <c r="D625" s="97"/>
    </row>
    <row r="626" spans="4:4" x14ac:dyDescent="0.2">
      <c r="D626" s="97"/>
    </row>
    <row r="627" spans="4:4" x14ac:dyDescent="0.2">
      <c r="D627" s="97"/>
    </row>
    <row r="628" spans="4:4" x14ac:dyDescent="0.2">
      <c r="D628" s="97"/>
    </row>
    <row r="629" spans="4:4" x14ac:dyDescent="0.2">
      <c r="D629" s="97"/>
    </row>
    <row r="630" spans="4:4" x14ac:dyDescent="0.2">
      <c r="D630" s="97"/>
    </row>
    <row r="631" spans="4:4" x14ac:dyDescent="0.2">
      <c r="D631" s="97"/>
    </row>
    <row r="632" spans="4:4" x14ac:dyDescent="0.2">
      <c r="D632" s="97"/>
    </row>
    <row r="633" spans="4:4" x14ac:dyDescent="0.2">
      <c r="D633" s="97"/>
    </row>
    <row r="634" spans="4:4" x14ac:dyDescent="0.2">
      <c r="D634" s="97"/>
    </row>
    <row r="635" spans="4:4" x14ac:dyDescent="0.2">
      <c r="D635" s="97"/>
    </row>
    <row r="636" spans="4:4" x14ac:dyDescent="0.2">
      <c r="D636" s="97"/>
    </row>
    <row r="637" spans="4:4" x14ac:dyDescent="0.2">
      <c r="D637" s="97"/>
    </row>
    <row r="638" spans="4:4" x14ac:dyDescent="0.2">
      <c r="D638" s="97"/>
    </row>
    <row r="639" spans="4:4" x14ac:dyDescent="0.2">
      <c r="D639" s="97"/>
    </row>
    <row r="640" spans="4:4" x14ac:dyDescent="0.2">
      <c r="D640" s="97"/>
    </row>
    <row r="641" spans="4:4" x14ac:dyDescent="0.2">
      <c r="D641" s="97"/>
    </row>
    <row r="642" spans="4:4" x14ac:dyDescent="0.2">
      <c r="D642" s="97"/>
    </row>
    <row r="643" spans="4:4" x14ac:dyDescent="0.2">
      <c r="D643" s="97"/>
    </row>
    <row r="644" spans="4:4" x14ac:dyDescent="0.2">
      <c r="D644" s="97"/>
    </row>
    <row r="645" spans="4:4" x14ac:dyDescent="0.2">
      <c r="D645" s="97"/>
    </row>
    <row r="646" spans="4:4" x14ac:dyDescent="0.2">
      <c r="D646" s="97"/>
    </row>
    <row r="647" spans="4:4" x14ac:dyDescent="0.2">
      <c r="D647" s="97"/>
    </row>
    <row r="648" spans="4:4" x14ac:dyDescent="0.2">
      <c r="D648" s="97"/>
    </row>
    <row r="649" spans="4:4" x14ac:dyDescent="0.2">
      <c r="D649" s="97"/>
    </row>
    <row r="650" spans="4:4" x14ac:dyDescent="0.2">
      <c r="D650" s="97"/>
    </row>
    <row r="651" spans="4:4" x14ac:dyDescent="0.2">
      <c r="D651" s="97"/>
    </row>
    <row r="652" spans="4:4" x14ac:dyDescent="0.2">
      <c r="D652" s="97"/>
    </row>
    <row r="653" spans="4:4" x14ac:dyDescent="0.2">
      <c r="D653" s="97"/>
    </row>
    <row r="654" spans="4:4" x14ac:dyDescent="0.2">
      <c r="D654" s="97"/>
    </row>
    <row r="655" spans="4:4" x14ac:dyDescent="0.2">
      <c r="D655" s="97"/>
    </row>
    <row r="656" spans="4:4" x14ac:dyDescent="0.2">
      <c r="D656" s="97"/>
    </row>
    <row r="657" spans="4:4" x14ac:dyDescent="0.2">
      <c r="D657" s="97"/>
    </row>
    <row r="658" spans="4:4" x14ac:dyDescent="0.2">
      <c r="D658" s="97"/>
    </row>
    <row r="659" spans="4:4" x14ac:dyDescent="0.2">
      <c r="D659" s="97"/>
    </row>
    <row r="660" spans="4:4" x14ac:dyDescent="0.2">
      <c r="D660" s="97"/>
    </row>
    <row r="661" spans="4:4" x14ac:dyDescent="0.2">
      <c r="D661" s="97"/>
    </row>
    <row r="662" spans="4:4" x14ac:dyDescent="0.2">
      <c r="D662" s="97"/>
    </row>
    <row r="663" spans="4:4" x14ac:dyDescent="0.2">
      <c r="D663" s="97"/>
    </row>
    <row r="664" spans="4:4" x14ac:dyDescent="0.2">
      <c r="D664" s="97"/>
    </row>
    <row r="665" spans="4:4" x14ac:dyDescent="0.2">
      <c r="D665" s="97"/>
    </row>
    <row r="666" spans="4:4" x14ac:dyDescent="0.2">
      <c r="D666" s="97"/>
    </row>
    <row r="667" spans="4:4" x14ac:dyDescent="0.2">
      <c r="D667" s="97"/>
    </row>
    <row r="668" spans="4:4" x14ac:dyDescent="0.2">
      <c r="D668" s="97"/>
    </row>
    <row r="669" spans="4:4" x14ac:dyDescent="0.2">
      <c r="D669" s="97"/>
    </row>
    <row r="670" spans="4:4" x14ac:dyDescent="0.2">
      <c r="D670" s="97"/>
    </row>
    <row r="671" spans="4:4" x14ac:dyDescent="0.2">
      <c r="D671" s="97"/>
    </row>
    <row r="672" spans="4:4" x14ac:dyDescent="0.2">
      <c r="D672" s="97"/>
    </row>
    <row r="673" spans="4:4" x14ac:dyDescent="0.2">
      <c r="D673" s="97"/>
    </row>
    <row r="674" spans="4:4" x14ac:dyDescent="0.2">
      <c r="D674" s="97"/>
    </row>
    <row r="675" spans="4:4" x14ac:dyDescent="0.2">
      <c r="D675" s="97"/>
    </row>
    <row r="676" spans="4:4" x14ac:dyDescent="0.2">
      <c r="D676" s="97"/>
    </row>
    <row r="677" spans="4:4" x14ac:dyDescent="0.2">
      <c r="D677" s="97"/>
    </row>
    <row r="678" spans="4:4" x14ac:dyDescent="0.2">
      <c r="D678" s="97"/>
    </row>
    <row r="679" spans="4:4" x14ac:dyDescent="0.2">
      <c r="D679" s="97"/>
    </row>
    <row r="680" spans="4:4" x14ac:dyDescent="0.2">
      <c r="D680" s="97"/>
    </row>
    <row r="681" spans="4:4" x14ac:dyDescent="0.2">
      <c r="D681" s="97"/>
    </row>
    <row r="682" spans="4:4" x14ac:dyDescent="0.2">
      <c r="D682" s="97"/>
    </row>
    <row r="683" spans="4:4" x14ac:dyDescent="0.2">
      <c r="D683" s="97"/>
    </row>
    <row r="684" spans="4:4" x14ac:dyDescent="0.2">
      <c r="D684" s="97"/>
    </row>
    <row r="685" spans="4:4" x14ac:dyDescent="0.2">
      <c r="D685" s="97"/>
    </row>
    <row r="686" spans="4:4" x14ac:dyDescent="0.2">
      <c r="D686" s="97"/>
    </row>
    <row r="687" spans="4:4" x14ac:dyDescent="0.2">
      <c r="D687" s="97"/>
    </row>
    <row r="688" spans="4:4" x14ac:dyDescent="0.2">
      <c r="D688" s="97"/>
    </row>
    <row r="689" spans="4:4" x14ac:dyDescent="0.2">
      <c r="D689" s="97"/>
    </row>
    <row r="690" spans="4:4" x14ac:dyDescent="0.2">
      <c r="D690" s="97"/>
    </row>
    <row r="691" spans="4:4" x14ac:dyDescent="0.2">
      <c r="D691" s="97"/>
    </row>
    <row r="692" spans="4:4" x14ac:dyDescent="0.2">
      <c r="D692" s="97"/>
    </row>
    <row r="693" spans="4:4" x14ac:dyDescent="0.2">
      <c r="D693" s="97"/>
    </row>
    <row r="694" spans="4:4" x14ac:dyDescent="0.2">
      <c r="D694" s="97"/>
    </row>
    <row r="695" spans="4:4" x14ac:dyDescent="0.2">
      <c r="D695" s="97"/>
    </row>
    <row r="696" spans="4:4" x14ac:dyDescent="0.2">
      <c r="D696" s="97"/>
    </row>
    <row r="697" spans="4:4" x14ac:dyDescent="0.2">
      <c r="D697" s="97"/>
    </row>
    <row r="698" spans="4:4" x14ac:dyDescent="0.2">
      <c r="D698" s="97"/>
    </row>
    <row r="699" spans="4:4" x14ac:dyDescent="0.2">
      <c r="D699" s="97"/>
    </row>
    <row r="700" spans="4:4" x14ac:dyDescent="0.2">
      <c r="D700" s="97"/>
    </row>
    <row r="701" spans="4:4" x14ac:dyDescent="0.2">
      <c r="D701" s="97"/>
    </row>
    <row r="702" spans="4:4" x14ac:dyDescent="0.2">
      <c r="D702" s="97"/>
    </row>
    <row r="703" spans="4:4" x14ac:dyDescent="0.2">
      <c r="D703" s="97"/>
    </row>
    <row r="704" spans="4:4" x14ac:dyDescent="0.2">
      <c r="D704" s="97"/>
    </row>
    <row r="705" spans="4:4" x14ac:dyDescent="0.2">
      <c r="D705" s="97"/>
    </row>
    <row r="706" spans="4:4" x14ac:dyDescent="0.2">
      <c r="D706" s="97"/>
    </row>
    <row r="707" spans="4:4" x14ac:dyDescent="0.2">
      <c r="D707" s="97"/>
    </row>
    <row r="708" spans="4:4" x14ac:dyDescent="0.2">
      <c r="D708" s="97"/>
    </row>
    <row r="709" spans="4:4" x14ac:dyDescent="0.2">
      <c r="D709" s="97"/>
    </row>
    <row r="710" spans="4:4" x14ac:dyDescent="0.2">
      <c r="D710" s="97"/>
    </row>
    <row r="711" spans="4:4" x14ac:dyDescent="0.2">
      <c r="D711" s="97"/>
    </row>
    <row r="712" spans="4:4" x14ac:dyDescent="0.2">
      <c r="D712" s="97"/>
    </row>
    <row r="713" spans="4:4" x14ac:dyDescent="0.2">
      <c r="D713" s="97"/>
    </row>
    <row r="714" spans="4:4" x14ac:dyDescent="0.2">
      <c r="D714" s="97"/>
    </row>
    <row r="715" spans="4:4" x14ac:dyDescent="0.2">
      <c r="D715" s="97"/>
    </row>
    <row r="716" spans="4:4" x14ac:dyDescent="0.2">
      <c r="D716" s="97"/>
    </row>
    <row r="717" spans="4:4" x14ac:dyDescent="0.2">
      <c r="D717" s="97"/>
    </row>
    <row r="718" spans="4:4" x14ac:dyDescent="0.2">
      <c r="D718" s="97"/>
    </row>
    <row r="719" spans="4:4" x14ac:dyDescent="0.2">
      <c r="D719" s="97"/>
    </row>
    <row r="720" spans="4:4" x14ac:dyDescent="0.2">
      <c r="D720" s="97"/>
    </row>
    <row r="721" spans="4:4" x14ac:dyDescent="0.2">
      <c r="D721" s="97"/>
    </row>
    <row r="722" spans="4:4" x14ac:dyDescent="0.2">
      <c r="D722" s="97"/>
    </row>
    <row r="723" spans="4:4" x14ac:dyDescent="0.2">
      <c r="D723" s="97"/>
    </row>
    <row r="724" spans="4:4" x14ac:dyDescent="0.2">
      <c r="D724" s="97"/>
    </row>
    <row r="725" spans="4:4" x14ac:dyDescent="0.2">
      <c r="D725" s="97"/>
    </row>
    <row r="726" spans="4:4" x14ac:dyDescent="0.2">
      <c r="D726" s="97"/>
    </row>
    <row r="727" spans="4:4" x14ac:dyDescent="0.2">
      <c r="D727" s="97"/>
    </row>
    <row r="728" spans="4:4" x14ac:dyDescent="0.2">
      <c r="D728" s="97"/>
    </row>
    <row r="729" spans="4:4" x14ac:dyDescent="0.2">
      <c r="D729" s="97"/>
    </row>
    <row r="730" spans="4:4" x14ac:dyDescent="0.2">
      <c r="D730" s="97"/>
    </row>
    <row r="731" spans="4:4" x14ac:dyDescent="0.2">
      <c r="D731" s="97"/>
    </row>
    <row r="732" spans="4:4" x14ac:dyDescent="0.2">
      <c r="D732" s="97"/>
    </row>
    <row r="733" spans="4:4" x14ac:dyDescent="0.2">
      <c r="D733" s="97"/>
    </row>
    <row r="734" spans="4:4" x14ac:dyDescent="0.2">
      <c r="D734" s="97"/>
    </row>
    <row r="735" spans="4:4" x14ac:dyDescent="0.2">
      <c r="D735" s="97"/>
    </row>
    <row r="736" spans="4:4" x14ac:dyDescent="0.2">
      <c r="D736" s="97"/>
    </row>
    <row r="737" spans="4:4" x14ac:dyDescent="0.2">
      <c r="D737" s="97"/>
    </row>
    <row r="738" spans="4:4" x14ac:dyDescent="0.2">
      <c r="D738" s="97"/>
    </row>
    <row r="739" spans="4:4" x14ac:dyDescent="0.2">
      <c r="D739" s="97"/>
    </row>
    <row r="740" spans="4:4" x14ac:dyDescent="0.2">
      <c r="D740" s="97"/>
    </row>
    <row r="741" spans="4:4" x14ac:dyDescent="0.2">
      <c r="D741" s="97"/>
    </row>
    <row r="742" spans="4:4" x14ac:dyDescent="0.2">
      <c r="D742" s="97"/>
    </row>
    <row r="743" spans="4:4" x14ac:dyDescent="0.2">
      <c r="D743" s="97"/>
    </row>
    <row r="744" spans="4:4" x14ac:dyDescent="0.2">
      <c r="D744" s="97"/>
    </row>
    <row r="745" spans="4:4" x14ac:dyDescent="0.2">
      <c r="D745" s="97"/>
    </row>
    <row r="746" spans="4:4" x14ac:dyDescent="0.2">
      <c r="D746" s="97"/>
    </row>
    <row r="747" spans="4:4" x14ac:dyDescent="0.2">
      <c r="D747" s="97"/>
    </row>
    <row r="748" spans="4:4" x14ac:dyDescent="0.2">
      <c r="D748" s="97"/>
    </row>
    <row r="749" spans="4:4" x14ac:dyDescent="0.2">
      <c r="D749" s="97"/>
    </row>
    <row r="750" spans="4:4" x14ac:dyDescent="0.2">
      <c r="D750" s="97"/>
    </row>
    <row r="751" spans="4:4" x14ac:dyDescent="0.2">
      <c r="D751" s="97"/>
    </row>
    <row r="752" spans="4:4" x14ac:dyDescent="0.2">
      <c r="D752" s="97"/>
    </row>
    <row r="753" spans="4:4" x14ac:dyDescent="0.2">
      <c r="D753" s="97"/>
    </row>
    <row r="754" spans="4:4" x14ac:dyDescent="0.2">
      <c r="D754" s="97"/>
    </row>
    <row r="755" spans="4:4" x14ac:dyDescent="0.2">
      <c r="D755" s="97"/>
    </row>
    <row r="756" spans="4:4" x14ac:dyDescent="0.2">
      <c r="D756" s="97"/>
    </row>
    <row r="757" spans="4:4" x14ac:dyDescent="0.2">
      <c r="D757" s="97"/>
    </row>
    <row r="758" spans="4:4" x14ac:dyDescent="0.2">
      <c r="D758" s="97"/>
    </row>
    <row r="759" spans="4:4" x14ac:dyDescent="0.2">
      <c r="D759" s="97"/>
    </row>
    <row r="760" spans="4:4" x14ac:dyDescent="0.2">
      <c r="D760" s="97"/>
    </row>
    <row r="761" spans="4:4" x14ac:dyDescent="0.2">
      <c r="D761" s="97"/>
    </row>
    <row r="762" spans="4:4" x14ac:dyDescent="0.2">
      <c r="D762" s="97"/>
    </row>
    <row r="763" spans="4:4" x14ac:dyDescent="0.2">
      <c r="D763" s="97"/>
    </row>
    <row r="764" spans="4:4" x14ac:dyDescent="0.2">
      <c r="D764" s="97"/>
    </row>
    <row r="765" spans="4:4" x14ac:dyDescent="0.2">
      <c r="D765" s="97"/>
    </row>
    <row r="766" spans="4:4" x14ac:dyDescent="0.2">
      <c r="D766" s="97"/>
    </row>
    <row r="767" spans="4:4" x14ac:dyDescent="0.2">
      <c r="D767" s="97"/>
    </row>
    <row r="768" spans="4:4" x14ac:dyDescent="0.2">
      <c r="D768" s="97"/>
    </row>
    <row r="769" spans="4:4" x14ac:dyDescent="0.2">
      <c r="D769" s="97"/>
    </row>
    <row r="770" spans="4:4" x14ac:dyDescent="0.2">
      <c r="D770" s="97"/>
    </row>
    <row r="771" spans="4:4" x14ac:dyDescent="0.2">
      <c r="D771" s="97"/>
    </row>
    <row r="772" spans="4:4" x14ac:dyDescent="0.2">
      <c r="D772" s="97"/>
    </row>
    <row r="773" spans="4:4" x14ac:dyDescent="0.2">
      <c r="D773" s="97"/>
    </row>
    <row r="774" spans="4:4" x14ac:dyDescent="0.2">
      <c r="D774" s="97"/>
    </row>
    <row r="775" spans="4:4" x14ac:dyDescent="0.2">
      <c r="D775" s="97"/>
    </row>
    <row r="776" spans="4:4" x14ac:dyDescent="0.2">
      <c r="D776" s="97"/>
    </row>
    <row r="777" spans="4:4" x14ac:dyDescent="0.2">
      <c r="D777" s="97"/>
    </row>
    <row r="778" spans="4:4" x14ac:dyDescent="0.2">
      <c r="D778" s="97"/>
    </row>
    <row r="779" spans="4:4" x14ac:dyDescent="0.2">
      <c r="D779" s="97"/>
    </row>
    <row r="780" spans="4:4" x14ac:dyDescent="0.2">
      <c r="D780" s="97"/>
    </row>
    <row r="781" spans="4:4" x14ac:dyDescent="0.2">
      <c r="D781" s="97"/>
    </row>
    <row r="782" spans="4:4" x14ac:dyDescent="0.2">
      <c r="D782" s="97"/>
    </row>
    <row r="783" spans="4:4" x14ac:dyDescent="0.2">
      <c r="D783" s="97"/>
    </row>
    <row r="784" spans="4:4" x14ac:dyDescent="0.2">
      <c r="D784" s="97"/>
    </row>
    <row r="785" spans="4:4" x14ac:dyDescent="0.2">
      <c r="D785" s="97"/>
    </row>
    <row r="786" spans="4:4" x14ac:dyDescent="0.2">
      <c r="D786" s="97"/>
    </row>
    <row r="787" spans="4:4" x14ac:dyDescent="0.2">
      <c r="D787" s="97"/>
    </row>
    <row r="788" spans="4:4" x14ac:dyDescent="0.2">
      <c r="D788" s="97"/>
    </row>
    <row r="789" spans="4:4" x14ac:dyDescent="0.2">
      <c r="D789" s="97"/>
    </row>
    <row r="790" spans="4:4" x14ac:dyDescent="0.2">
      <c r="D790" s="97"/>
    </row>
    <row r="791" spans="4:4" x14ac:dyDescent="0.2">
      <c r="D791" s="97"/>
    </row>
    <row r="792" spans="4:4" x14ac:dyDescent="0.2">
      <c r="D792" s="97"/>
    </row>
    <row r="793" spans="4:4" x14ac:dyDescent="0.2">
      <c r="D793" s="97"/>
    </row>
    <row r="794" spans="4:4" x14ac:dyDescent="0.2">
      <c r="D794" s="97"/>
    </row>
    <row r="795" spans="4:4" x14ac:dyDescent="0.2">
      <c r="D795" s="97"/>
    </row>
    <row r="796" spans="4:4" x14ac:dyDescent="0.2">
      <c r="D796" s="97"/>
    </row>
    <row r="797" spans="4:4" x14ac:dyDescent="0.2">
      <c r="D797" s="97"/>
    </row>
    <row r="798" spans="4:4" x14ac:dyDescent="0.2">
      <c r="D798" s="97"/>
    </row>
    <row r="799" spans="4:4" x14ac:dyDescent="0.2">
      <c r="D799" s="97"/>
    </row>
    <row r="800" spans="4:4" x14ac:dyDescent="0.2">
      <c r="D800" s="97"/>
    </row>
    <row r="801" spans="4:4" x14ac:dyDescent="0.2">
      <c r="D801" s="97"/>
    </row>
    <row r="802" spans="4:4" x14ac:dyDescent="0.2">
      <c r="D802" s="97"/>
    </row>
    <row r="803" spans="4:4" x14ac:dyDescent="0.2">
      <c r="D803" s="97"/>
    </row>
    <row r="804" spans="4:4" x14ac:dyDescent="0.2">
      <c r="D804" s="97"/>
    </row>
    <row r="805" spans="4:4" x14ac:dyDescent="0.2">
      <c r="D805" s="97"/>
    </row>
    <row r="806" spans="4:4" x14ac:dyDescent="0.2">
      <c r="D806" s="97"/>
    </row>
    <row r="807" spans="4:4" x14ac:dyDescent="0.2">
      <c r="D807" s="97"/>
    </row>
    <row r="808" spans="4:4" x14ac:dyDescent="0.2">
      <c r="D808" s="97"/>
    </row>
    <row r="809" spans="4:4" x14ac:dyDescent="0.2">
      <c r="D809" s="97"/>
    </row>
    <row r="810" spans="4:4" x14ac:dyDescent="0.2">
      <c r="D810" s="97"/>
    </row>
    <row r="811" spans="4:4" x14ac:dyDescent="0.2">
      <c r="D811" s="97"/>
    </row>
    <row r="812" spans="4:4" x14ac:dyDescent="0.2">
      <c r="D812" s="97"/>
    </row>
    <row r="813" spans="4:4" x14ac:dyDescent="0.2">
      <c r="D813" s="97"/>
    </row>
    <row r="814" spans="4:4" x14ac:dyDescent="0.2">
      <c r="D814" s="97"/>
    </row>
    <row r="815" spans="4:4" x14ac:dyDescent="0.2">
      <c r="D815" s="97"/>
    </row>
    <row r="816" spans="4:4" x14ac:dyDescent="0.2">
      <c r="D816" s="97"/>
    </row>
    <row r="817" spans="4:4" x14ac:dyDescent="0.2">
      <c r="D817" s="97"/>
    </row>
    <row r="818" spans="4:4" x14ac:dyDescent="0.2">
      <c r="D818" s="97"/>
    </row>
    <row r="819" spans="4:4" x14ac:dyDescent="0.2">
      <c r="D819" s="97"/>
    </row>
    <row r="820" spans="4:4" x14ac:dyDescent="0.2">
      <c r="D820" s="97"/>
    </row>
    <row r="821" spans="4:4" x14ac:dyDescent="0.2">
      <c r="D821" s="97"/>
    </row>
    <row r="822" spans="4:4" x14ac:dyDescent="0.2">
      <c r="D822" s="97"/>
    </row>
    <row r="823" spans="4:4" x14ac:dyDescent="0.2">
      <c r="D823" s="97"/>
    </row>
    <row r="824" spans="4:4" x14ac:dyDescent="0.2">
      <c r="D824" s="97"/>
    </row>
    <row r="825" spans="4:4" x14ac:dyDescent="0.2">
      <c r="D825" s="97"/>
    </row>
    <row r="826" spans="4:4" x14ac:dyDescent="0.2">
      <c r="D826" s="97"/>
    </row>
    <row r="827" spans="4:4" x14ac:dyDescent="0.2">
      <c r="D827" s="97"/>
    </row>
    <row r="828" spans="4:4" x14ac:dyDescent="0.2">
      <c r="D828" s="97"/>
    </row>
    <row r="829" spans="4:4" x14ac:dyDescent="0.2">
      <c r="D829" s="97"/>
    </row>
    <row r="830" spans="4:4" x14ac:dyDescent="0.2">
      <c r="D830" s="97"/>
    </row>
    <row r="831" spans="4:4" x14ac:dyDescent="0.2">
      <c r="D831" s="97"/>
    </row>
    <row r="832" spans="4:4" x14ac:dyDescent="0.2">
      <c r="D832" s="97"/>
    </row>
    <row r="833" spans="4:4" x14ac:dyDescent="0.2">
      <c r="D833" s="97"/>
    </row>
    <row r="834" spans="4:4" x14ac:dyDescent="0.2">
      <c r="D834" s="97"/>
    </row>
    <row r="835" spans="4:4" x14ac:dyDescent="0.2">
      <c r="D835" s="97"/>
    </row>
    <row r="836" spans="4:4" x14ac:dyDescent="0.2">
      <c r="D836" s="97"/>
    </row>
    <row r="837" spans="4:4" x14ac:dyDescent="0.2">
      <c r="D837" s="97"/>
    </row>
    <row r="838" spans="4:4" x14ac:dyDescent="0.2">
      <c r="D838" s="97"/>
    </row>
    <row r="839" spans="4:4" x14ac:dyDescent="0.2">
      <c r="D839" s="97"/>
    </row>
    <row r="840" spans="4:4" x14ac:dyDescent="0.2">
      <c r="D840" s="97"/>
    </row>
    <row r="841" spans="4:4" x14ac:dyDescent="0.2">
      <c r="D841" s="97"/>
    </row>
    <row r="842" spans="4:4" x14ac:dyDescent="0.2">
      <c r="D842" s="97"/>
    </row>
    <row r="843" spans="4:4" x14ac:dyDescent="0.2">
      <c r="D843" s="97"/>
    </row>
    <row r="844" spans="4:4" x14ac:dyDescent="0.2">
      <c r="D844" s="97"/>
    </row>
    <row r="845" spans="4:4" x14ac:dyDescent="0.2">
      <c r="D845" s="97"/>
    </row>
    <row r="846" spans="4:4" x14ac:dyDescent="0.2">
      <c r="D846" s="97"/>
    </row>
    <row r="847" spans="4:4" x14ac:dyDescent="0.2">
      <c r="D847" s="97"/>
    </row>
    <row r="848" spans="4:4" x14ac:dyDescent="0.2">
      <c r="D848" s="97"/>
    </row>
    <row r="849" spans="4:4" x14ac:dyDescent="0.2">
      <c r="D849" s="97"/>
    </row>
    <row r="850" spans="4:4" x14ac:dyDescent="0.2">
      <c r="D850" s="97"/>
    </row>
    <row r="851" spans="4:4" x14ac:dyDescent="0.2">
      <c r="D851" s="97"/>
    </row>
    <row r="852" spans="4:4" x14ac:dyDescent="0.2">
      <c r="D852" s="97"/>
    </row>
    <row r="853" spans="4:4" x14ac:dyDescent="0.2">
      <c r="D853" s="97"/>
    </row>
    <row r="854" spans="4:4" x14ac:dyDescent="0.2">
      <c r="D854" s="97"/>
    </row>
    <row r="855" spans="4:4" x14ac:dyDescent="0.2">
      <c r="D855" s="97"/>
    </row>
    <row r="856" spans="4:4" x14ac:dyDescent="0.2">
      <c r="D856" s="97"/>
    </row>
    <row r="857" spans="4:4" x14ac:dyDescent="0.2">
      <c r="D857" s="97"/>
    </row>
    <row r="858" spans="4:4" x14ac:dyDescent="0.2">
      <c r="D858" s="97"/>
    </row>
    <row r="859" spans="4:4" x14ac:dyDescent="0.2">
      <c r="D859" s="97"/>
    </row>
    <row r="860" spans="4:4" x14ac:dyDescent="0.2">
      <c r="D860" s="97"/>
    </row>
    <row r="861" spans="4:4" x14ac:dyDescent="0.2">
      <c r="D861" s="97"/>
    </row>
    <row r="862" spans="4:4" x14ac:dyDescent="0.2">
      <c r="D862" s="97"/>
    </row>
    <row r="863" spans="4:4" x14ac:dyDescent="0.2">
      <c r="D863" s="97"/>
    </row>
    <row r="864" spans="4:4" x14ac:dyDescent="0.2">
      <c r="D864" s="97"/>
    </row>
    <row r="865" spans="4:4" x14ac:dyDescent="0.2">
      <c r="D865" s="97"/>
    </row>
    <row r="866" spans="4:4" x14ac:dyDescent="0.2">
      <c r="D866" s="97"/>
    </row>
    <row r="867" spans="4:4" x14ac:dyDescent="0.2">
      <c r="D867" s="97"/>
    </row>
    <row r="868" spans="4:4" x14ac:dyDescent="0.2">
      <c r="D868" s="97"/>
    </row>
    <row r="869" spans="4:4" x14ac:dyDescent="0.2">
      <c r="D869" s="97"/>
    </row>
    <row r="870" spans="4:4" x14ac:dyDescent="0.2">
      <c r="D870" s="97"/>
    </row>
    <row r="871" spans="4:4" x14ac:dyDescent="0.2">
      <c r="D871" s="97"/>
    </row>
    <row r="872" spans="4:4" x14ac:dyDescent="0.2">
      <c r="D872" s="97"/>
    </row>
    <row r="873" spans="4:4" x14ac:dyDescent="0.2">
      <c r="D873" s="97"/>
    </row>
    <row r="874" spans="4:4" x14ac:dyDescent="0.2">
      <c r="D874" s="97"/>
    </row>
    <row r="875" spans="4:4" x14ac:dyDescent="0.2">
      <c r="D875" s="97"/>
    </row>
    <row r="876" spans="4:4" x14ac:dyDescent="0.2">
      <c r="D876" s="97"/>
    </row>
    <row r="877" spans="4:4" x14ac:dyDescent="0.2">
      <c r="D877" s="97"/>
    </row>
    <row r="878" spans="4:4" x14ac:dyDescent="0.2">
      <c r="D878" s="97"/>
    </row>
    <row r="879" spans="4:4" x14ac:dyDescent="0.2">
      <c r="D879" s="97"/>
    </row>
    <row r="880" spans="4:4" x14ac:dyDescent="0.2">
      <c r="D880" s="97"/>
    </row>
    <row r="881" spans="4:4" x14ac:dyDescent="0.2">
      <c r="D881" s="97"/>
    </row>
    <row r="882" spans="4:4" x14ac:dyDescent="0.2">
      <c r="D882" s="97"/>
    </row>
    <row r="883" spans="4:4" x14ac:dyDescent="0.2">
      <c r="D883" s="97"/>
    </row>
    <row r="884" spans="4:4" x14ac:dyDescent="0.2">
      <c r="D884" s="97"/>
    </row>
    <row r="885" spans="4:4" x14ac:dyDescent="0.2">
      <c r="D885" s="97"/>
    </row>
    <row r="886" spans="4:4" x14ac:dyDescent="0.2">
      <c r="D886" s="97"/>
    </row>
    <row r="887" spans="4:4" x14ac:dyDescent="0.2">
      <c r="D887" s="97"/>
    </row>
    <row r="888" spans="4:4" x14ac:dyDescent="0.2">
      <c r="D888" s="97"/>
    </row>
    <row r="889" spans="4:4" x14ac:dyDescent="0.2">
      <c r="D889" s="97"/>
    </row>
    <row r="890" spans="4:4" x14ac:dyDescent="0.2">
      <c r="D890" s="97"/>
    </row>
    <row r="891" spans="4:4" x14ac:dyDescent="0.2">
      <c r="D891" s="97"/>
    </row>
    <row r="892" spans="4:4" x14ac:dyDescent="0.2">
      <c r="D892" s="97"/>
    </row>
    <row r="893" spans="4:4" x14ac:dyDescent="0.2">
      <c r="D893" s="97"/>
    </row>
    <row r="894" spans="4:4" x14ac:dyDescent="0.2">
      <c r="D894" s="97"/>
    </row>
    <row r="895" spans="4:4" x14ac:dyDescent="0.2">
      <c r="D895" s="97"/>
    </row>
    <row r="896" spans="4:4" x14ac:dyDescent="0.2">
      <c r="D896" s="97"/>
    </row>
    <row r="897" spans="4:4" x14ac:dyDescent="0.2">
      <c r="D897" s="97"/>
    </row>
    <row r="898" spans="4:4" x14ac:dyDescent="0.2">
      <c r="D898" s="97"/>
    </row>
    <row r="899" spans="4:4" x14ac:dyDescent="0.2">
      <c r="D899" s="97"/>
    </row>
    <row r="900" spans="4:4" x14ac:dyDescent="0.2">
      <c r="D900" s="97"/>
    </row>
    <row r="901" spans="4:4" x14ac:dyDescent="0.2">
      <c r="D901" s="97"/>
    </row>
    <row r="902" spans="4:4" x14ac:dyDescent="0.2">
      <c r="D902" s="97"/>
    </row>
    <row r="903" spans="4:4" x14ac:dyDescent="0.2">
      <c r="D903" s="97"/>
    </row>
    <row r="904" spans="4:4" x14ac:dyDescent="0.2">
      <c r="D904" s="97"/>
    </row>
    <row r="905" spans="4:4" x14ac:dyDescent="0.2">
      <c r="D905" s="97"/>
    </row>
    <row r="906" spans="4:4" x14ac:dyDescent="0.2">
      <c r="D906" s="97"/>
    </row>
    <row r="907" spans="4:4" x14ac:dyDescent="0.2">
      <c r="D907" s="97"/>
    </row>
    <row r="908" spans="4:4" x14ac:dyDescent="0.2">
      <c r="D908" s="97"/>
    </row>
    <row r="909" spans="4:4" x14ac:dyDescent="0.2">
      <c r="D909" s="97"/>
    </row>
    <row r="910" spans="4:4" x14ac:dyDescent="0.2">
      <c r="D910" s="97"/>
    </row>
    <row r="911" spans="4:4" x14ac:dyDescent="0.2">
      <c r="D911" s="97"/>
    </row>
    <row r="912" spans="4:4" x14ac:dyDescent="0.2">
      <c r="D912" s="97"/>
    </row>
    <row r="913" spans="4:4" x14ac:dyDescent="0.2">
      <c r="D913" s="97"/>
    </row>
    <row r="914" spans="4:4" x14ac:dyDescent="0.2">
      <c r="D914" s="97"/>
    </row>
    <row r="915" spans="4:4" x14ac:dyDescent="0.2">
      <c r="D915" s="97"/>
    </row>
    <row r="916" spans="4:4" x14ac:dyDescent="0.2">
      <c r="D916" s="97"/>
    </row>
    <row r="917" spans="4:4" x14ac:dyDescent="0.2">
      <c r="D917" s="97"/>
    </row>
    <row r="918" spans="4:4" x14ac:dyDescent="0.2">
      <c r="D918" s="97"/>
    </row>
    <row r="919" spans="4:4" x14ac:dyDescent="0.2">
      <c r="D919" s="97"/>
    </row>
    <row r="920" spans="4:4" x14ac:dyDescent="0.2">
      <c r="D920" s="97"/>
    </row>
    <row r="921" spans="4:4" x14ac:dyDescent="0.2">
      <c r="D921" s="97"/>
    </row>
    <row r="922" spans="4:4" x14ac:dyDescent="0.2">
      <c r="D922" s="97"/>
    </row>
    <row r="923" spans="4:4" x14ac:dyDescent="0.2">
      <c r="D923" s="97"/>
    </row>
    <row r="924" spans="4:4" x14ac:dyDescent="0.2">
      <c r="D924" s="97"/>
    </row>
    <row r="925" spans="4:4" x14ac:dyDescent="0.2">
      <c r="D925" s="97"/>
    </row>
    <row r="926" spans="4:4" x14ac:dyDescent="0.2">
      <c r="D926" s="97"/>
    </row>
    <row r="927" spans="4:4" x14ac:dyDescent="0.2">
      <c r="D927" s="97"/>
    </row>
    <row r="928" spans="4:4" x14ac:dyDescent="0.2">
      <c r="D928" s="97"/>
    </row>
    <row r="929" spans="4:4" x14ac:dyDescent="0.2">
      <c r="D929" s="97"/>
    </row>
    <row r="930" spans="4:4" x14ac:dyDescent="0.2">
      <c r="D930" s="97"/>
    </row>
    <row r="931" spans="4:4" x14ac:dyDescent="0.2">
      <c r="D931" s="97"/>
    </row>
    <row r="932" spans="4:4" x14ac:dyDescent="0.2">
      <c r="D932" s="97"/>
    </row>
    <row r="933" spans="4:4" x14ac:dyDescent="0.2">
      <c r="D933" s="97"/>
    </row>
    <row r="934" spans="4:4" x14ac:dyDescent="0.2">
      <c r="D934" s="97"/>
    </row>
    <row r="935" spans="4:4" x14ac:dyDescent="0.2">
      <c r="D935" s="97"/>
    </row>
    <row r="936" spans="4:4" x14ac:dyDescent="0.2">
      <c r="D936" s="97"/>
    </row>
    <row r="937" spans="4:4" x14ac:dyDescent="0.2">
      <c r="D937" s="97"/>
    </row>
    <row r="938" spans="4:4" x14ac:dyDescent="0.2">
      <c r="D938" s="97"/>
    </row>
    <row r="939" spans="4:4" x14ac:dyDescent="0.2">
      <c r="D939" s="97"/>
    </row>
    <row r="940" spans="4:4" x14ac:dyDescent="0.2">
      <c r="D940" s="97"/>
    </row>
    <row r="941" spans="4:4" x14ac:dyDescent="0.2">
      <c r="D941" s="97"/>
    </row>
    <row r="942" spans="4:4" x14ac:dyDescent="0.2">
      <c r="D942" s="97"/>
    </row>
    <row r="943" spans="4:4" x14ac:dyDescent="0.2">
      <c r="D943" s="97"/>
    </row>
    <row r="944" spans="4:4" x14ac:dyDescent="0.2">
      <c r="D944" s="97"/>
    </row>
    <row r="945" spans="4:4" x14ac:dyDescent="0.2">
      <c r="D945" s="97"/>
    </row>
    <row r="946" spans="4:4" x14ac:dyDescent="0.2">
      <c r="D946" s="97"/>
    </row>
    <row r="947" spans="4:4" x14ac:dyDescent="0.2">
      <c r="D947" s="97"/>
    </row>
    <row r="948" spans="4:4" x14ac:dyDescent="0.2">
      <c r="D948" s="97"/>
    </row>
    <row r="949" spans="4:4" x14ac:dyDescent="0.2">
      <c r="D949" s="97"/>
    </row>
    <row r="950" spans="4:4" x14ac:dyDescent="0.2">
      <c r="D950" s="97"/>
    </row>
    <row r="951" spans="4:4" x14ac:dyDescent="0.2">
      <c r="D951" s="97"/>
    </row>
    <row r="952" spans="4:4" x14ac:dyDescent="0.2">
      <c r="D952" s="97"/>
    </row>
    <row r="953" spans="4:4" x14ac:dyDescent="0.2">
      <c r="D953" s="97"/>
    </row>
    <row r="954" spans="4:4" x14ac:dyDescent="0.2">
      <c r="D954" s="97"/>
    </row>
    <row r="955" spans="4:4" x14ac:dyDescent="0.2">
      <c r="D955" s="97"/>
    </row>
    <row r="956" spans="4:4" x14ac:dyDescent="0.2">
      <c r="D956" s="97"/>
    </row>
    <row r="957" spans="4:4" x14ac:dyDescent="0.2">
      <c r="D957" s="97"/>
    </row>
    <row r="958" spans="4:4" x14ac:dyDescent="0.2">
      <c r="D958" s="97"/>
    </row>
    <row r="959" spans="4:4" x14ac:dyDescent="0.2">
      <c r="D959" s="97"/>
    </row>
    <row r="960" spans="4:4" x14ac:dyDescent="0.2">
      <c r="D960" s="97"/>
    </row>
    <row r="961" spans="4:4" x14ac:dyDescent="0.2">
      <c r="D961" s="97"/>
    </row>
    <row r="962" spans="4:4" x14ac:dyDescent="0.2">
      <c r="D962" s="97"/>
    </row>
    <row r="963" spans="4:4" x14ac:dyDescent="0.2">
      <c r="D963" s="97"/>
    </row>
    <row r="964" spans="4:4" x14ac:dyDescent="0.2">
      <c r="D964" s="97"/>
    </row>
    <row r="965" spans="4:4" x14ac:dyDescent="0.2">
      <c r="D965" s="97"/>
    </row>
    <row r="966" spans="4:4" x14ac:dyDescent="0.2">
      <c r="D966" s="97"/>
    </row>
    <row r="967" spans="4:4" x14ac:dyDescent="0.2">
      <c r="D967" s="97"/>
    </row>
    <row r="968" spans="4:4" x14ac:dyDescent="0.2">
      <c r="D968" s="97"/>
    </row>
    <row r="969" spans="4:4" x14ac:dyDescent="0.2">
      <c r="D969" s="97"/>
    </row>
    <row r="970" spans="4:4" x14ac:dyDescent="0.2">
      <c r="D970" s="97"/>
    </row>
    <row r="971" spans="4:4" x14ac:dyDescent="0.2">
      <c r="D971" s="97"/>
    </row>
    <row r="972" spans="4:4" x14ac:dyDescent="0.2">
      <c r="D972" s="97"/>
    </row>
    <row r="973" spans="4:4" x14ac:dyDescent="0.2">
      <c r="D973" s="97"/>
    </row>
    <row r="974" spans="4:4" x14ac:dyDescent="0.2">
      <c r="D974" s="97"/>
    </row>
    <row r="975" spans="4:4" x14ac:dyDescent="0.2">
      <c r="D975" s="97"/>
    </row>
    <row r="976" spans="4:4" x14ac:dyDescent="0.2">
      <c r="D976" s="97"/>
    </row>
    <row r="977" spans="4:4" x14ac:dyDescent="0.2">
      <c r="D977" s="97"/>
    </row>
    <row r="978" spans="4:4" x14ac:dyDescent="0.2">
      <c r="D978" s="97"/>
    </row>
    <row r="979" spans="4:4" x14ac:dyDescent="0.2">
      <c r="D979" s="97"/>
    </row>
    <row r="980" spans="4:4" x14ac:dyDescent="0.2">
      <c r="D980" s="97"/>
    </row>
    <row r="981" spans="4:4" x14ac:dyDescent="0.2">
      <c r="D981" s="97"/>
    </row>
    <row r="982" spans="4:4" x14ac:dyDescent="0.2">
      <c r="D982" s="97"/>
    </row>
    <row r="983" spans="4:4" x14ac:dyDescent="0.2">
      <c r="D983" s="97"/>
    </row>
    <row r="984" spans="4:4" x14ac:dyDescent="0.2">
      <c r="D984" s="97"/>
    </row>
    <row r="985" spans="4:4" x14ac:dyDescent="0.2">
      <c r="D985" s="97"/>
    </row>
    <row r="986" spans="4:4" x14ac:dyDescent="0.2">
      <c r="D986" s="97"/>
    </row>
    <row r="987" spans="4:4" x14ac:dyDescent="0.2">
      <c r="D987" s="97"/>
    </row>
    <row r="988" spans="4:4" x14ac:dyDescent="0.2">
      <c r="D988" s="97"/>
    </row>
    <row r="989" spans="4:4" x14ac:dyDescent="0.2">
      <c r="D989" s="97"/>
    </row>
    <row r="990" spans="4:4" x14ac:dyDescent="0.2">
      <c r="D990" s="97"/>
    </row>
    <row r="991" spans="4:4" x14ac:dyDescent="0.2">
      <c r="D991" s="97"/>
    </row>
    <row r="992" spans="4:4" x14ac:dyDescent="0.2">
      <c r="D992" s="97"/>
    </row>
    <row r="993" spans="4:4" x14ac:dyDescent="0.2">
      <c r="D993" s="97"/>
    </row>
    <row r="994" spans="4:4" x14ac:dyDescent="0.2">
      <c r="D994" s="97"/>
    </row>
    <row r="995" spans="4:4" x14ac:dyDescent="0.2">
      <c r="D995" s="97"/>
    </row>
    <row r="996" spans="4:4" x14ac:dyDescent="0.2">
      <c r="D996" s="97"/>
    </row>
    <row r="997" spans="4:4" x14ac:dyDescent="0.2">
      <c r="D997" s="97"/>
    </row>
    <row r="998" spans="4:4" x14ac:dyDescent="0.2">
      <c r="D998" s="97"/>
    </row>
    <row r="999" spans="4:4" x14ac:dyDescent="0.2">
      <c r="D999" s="97"/>
    </row>
    <row r="1000" spans="4:4" x14ac:dyDescent="0.2">
      <c r="D1000" s="97"/>
    </row>
    <row r="1001" spans="4:4" x14ac:dyDescent="0.2">
      <c r="D1001" s="97"/>
    </row>
    <row r="1002" spans="4:4" x14ac:dyDescent="0.2">
      <c r="D1002" s="97"/>
    </row>
    <row r="1003" spans="4:4" x14ac:dyDescent="0.2">
      <c r="D1003" s="97"/>
    </row>
    <row r="1004" spans="4:4" x14ac:dyDescent="0.2">
      <c r="D1004" s="97"/>
    </row>
    <row r="1005" spans="4:4" x14ac:dyDescent="0.2">
      <c r="D1005" s="97"/>
    </row>
    <row r="1006" spans="4:4" x14ac:dyDescent="0.2">
      <c r="D1006" s="97"/>
    </row>
    <row r="1007" spans="4:4" x14ac:dyDescent="0.2">
      <c r="D1007" s="97"/>
    </row>
    <row r="1008" spans="4:4" x14ac:dyDescent="0.2">
      <c r="D1008" s="97"/>
    </row>
    <row r="1009" spans="4:4" x14ac:dyDescent="0.2">
      <c r="D1009" s="97"/>
    </row>
    <row r="1010" spans="4:4" x14ac:dyDescent="0.2">
      <c r="D1010" s="97"/>
    </row>
    <row r="1011" spans="4:4" x14ac:dyDescent="0.2">
      <c r="D1011" s="97"/>
    </row>
    <row r="1012" spans="4:4" x14ac:dyDescent="0.2">
      <c r="D1012" s="97"/>
    </row>
    <row r="1013" spans="4:4" x14ac:dyDescent="0.2">
      <c r="D1013" s="97"/>
    </row>
    <row r="1014" spans="4:4" x14ac:dyDescent="0.2">
      <c r="D1014" s="97"/>
    </row>
    <row r="1015" spans="4:4" x14ac:dyDescent="0.2">
      <c r="D1015" s="97"/>
    </row>
    <row r="1016" spans="4:4" x14ac:dyDescent="0.2">
      <c r="D1016" s="97"/>
    </row>
    <row r="1017" spans="4:4" x14ac:dyDescent="0.2">
      <c r="D1017" s="97"/>
    </row>
    <row r="1018" spans="4:4" x14ac:dyDescent="0.2">
      <c r="D1018" s="97"/>
    </row>
    <row r="1019" spans="4:4" x14ac:dyDescent="0.2">
      <c r="D1019" s="97"/>
    </row>
    <row r="1020" spans="4:4" x14ac:dyDescent="0.2">
      <c r="D1020" s="97"/>
    </row>
    <row r="1021" spans="4:4" x14ac:dyDescent="0.2">
      <c r="D1021" s="97"/>
    </row>
    <row r="1022" spans="4:4" x14ac:dyDescent="0.2">
      <c r="D1022" s="97"/>
    </row>
    <row r="1023" spans="4:4" x14ac:dyDescent="0.2">
      <c r="D1023" s="97"/>
    </row>
    <row r="1024" spans="4:4" x14ac:dyDescent="0.2">
      <c r="D1024" s="97"/>
    </row>
    <row r="1025" spans="4:4" x14ac:dyDescent="0.2">
      <c r="D1025" s="97"/>
    </row>
    <row r="1026" spans="4:4" x14ac:dyDescent="0.2">
      <c r="D1026" s="97"/>
    </row>
    <row r="1027" spans="4:4" x14ac:dyDescent="0.2">
      <c r="D1027" s="97"/>
    </row>
    <row r="1028" spans="4:4" x14ac:dyDescent="0.2">
      <c r="D1028" s="97"/>
    </row>
    <row r="1029" spans="4:4" x14ac:dyDescent="0.2">
      <c r="D1029" s="97"/>
    </row>
    <row r="1030" spans="4:4" x14ac:dyDescent="0.2">
      <c r="D1030" s="97"/>
    </row>
    <row r="1031" spans="4:4" x14ac:dyDescent="0.2">
      <c r="D1031" s="97"/>
    </row>
    <row r="1032" spans="4:4" x14ac:dyDescent="0.2">
      <c r="D1032" s="97"/>
    </row>
    <row r="1033" spans="4:4" x14ac:dyDescent="0.2">
      <c r="D1033" s="97"/>
    </row>
    <row r="1034" spans="4:4" x14ac:dyDescent="0.2">
      <c r="D1034" s="97"/>
    </row>
    <row r="1035" spans="4:4" x14ac:dyDescent="0.2">
      <c r="D1035" s="97"/>
    </row>
    <row r="1036" spans="4:4" x14ac:dyDescent="0.2">
      <c r="D1036" s="97"/>
    </row>
    <row r="1037" spans="4:4" x14ac:dyDescent="0.2">
      <c r="D1037" s="97"/>
    </row>
    <row r="1038" spans="4:4" x14ac:dyDescent="0.2">
      <c r="D1038" s="97"/>
    </row>
    <row r="1039" spans="4:4" x14ac:dyDescent="0.2">
      <c r="D1039" s="97"/>
    </row>
    <row r="1040" spans="4:4" x14ac:dyDescent="0.2">
      <c r="D1040" s="97"/>
    </row>
    <row r="1041" spans="4:4" x14ac:dyDescent="0.2">
      <c r="D1041" s="97"/>
    </row>
    <row r="1042" spans="4:4" x14ac:dyDescent="0.2">
      <c r="D1042" s="97"/>
    </row>
  </sheetData>
  <sheetProtection algorithmName="SHA-512" hashValue="dcTKHFwMjT0xz87cuyH9lsdgoG3s6eUIfb+563ksvdDpmPV/F7fYqjVEMRWYebHKGz6P4b+7YI/+Vr5eGSg9NA==" saltValue="sIWBU1G0uUpFh8fDl816lA==" spinCount="100000" sheet="1"/>
  <mergeCells count="6">
    <mergeCell ref="C39:G39"/>
    <mergeCell ref="A1:G1"/>
    <mergeCell ref="C2:G2"/>
    <mergeCell ref="C3:G3"/>
    <mergeCell ref="C4:G4"/>
    <mergeCell ref="C16:G16"/>
  </mergeCells>
  <pageMargins left="0.39374999999999999" right="0.196527777777778" top="0.59027777777777801" bottom="0.39305555555555599" header="0.51180555555555496" footer="0.196527777777778"/>
  <pageSetup paperSize="9" scale="70" firstPageNumber="0" fitToHeight="0" orientation="portrait" r:id="rId1"/>
  <headerFooter>
    <oddFooter>&amp;L&amp;9Zpracováno programem BUILDpower S,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62</vt:i4>
      </vt:variant>
    </vt:vector>
  </HeadingPairs>
  <TitlesOfParts>
    <vt:vector size="72" baseType="lpstr">
      <vt:lpstr>Pokyny pro vyplnění</vt:lpstr>
      <vt:lpstr>Stavba</vt:lpstr>
      <vt:lpstr>VzorPolozky</vt:lpstr>
      <vt:lpstr>01 01 Pol</vt:lpstr>
      <vt:lpstr>01 02 Pol</vt:lpstr>
      <vt:lpstr>01 03 Pol</vt:lpstr>
      <vt:lpstr>01 04 Pol</vt:lpstr>
      <vt:lpstr>01 05 Pol</vt:lpstr>
      <vt:lpstr>01 06 Pol</vt:lpstr>
      <vt:lpstr>01 07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'01 03 Pol'!Názvy_tisku</vt:lpstr>
      <vt:lpstr>'01 04 Pol'!Názvy_tisku</vt:lpstr>
      <vt:lpstr>'01 05 Pol'!Názvy_tisku</vt:lpstr>
      <vt:lpstr>'01 06 Pol'!Názvy_tisku</vt:lpstr>
      <vt:lpstr>'01 07 Pol'!Názvy_tisku</vt:lpstr>
      <vt:lpstr>oadresa</vt:lpstr>
      <vt:lpstr>Stavba!Objednatel</vt:lpstr>
      <vt:lpstr>Stavba!Objekt</vt:lpstr>
      <vt:lpstr>'01 01 Pol'!Oblast_tisku</vt:lpstr>
      <vt:lpstr>'01 02 Pol'!Oblast_tisku</vt:lpstr>
      <vt:lpstr>'01 03 Pol'!Oblast_tisku</vt:lpstr>
      <vt:lpstr>'01 04 Pol'!Oblast_tisku</vt:lpstr>
      <vt:lpstr>'01 05 Pol'!Oblast_tisku</vt:lpstr>
      <vt:lpstr>'01 06 Pol'!Oblast_tisku</vt:lpstr>
      <vt:lpstr>'01 07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Stavba!Z_B7E7C763_C459_487D_8ABA_5CFDDFBD5A84_.wvu.Cols</vt:lpstr>
      <vt:lpstr>Stavba!Z_B7E7C763_C459_487D_8ABA_5CFDDFBD5A84_.wvu.PrintArea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</dc:creator>
  <dc:description/>
  <cp:lastModifiedBy>Patrik Donabauer</cp:lastModifiedBy>
  <cp:revision>1</cp:revision>
  <cp:lastPrinted>2021-06-07T20:57:48Z</cp:lastPrinted>
  <dcterms:created xsi:type="dcterms:W3CDTF">2009-04-08T07:15:50Z</dcterms:created>
  <dcterms:modified xsi:type="dcterms:W3CDTF">2021-06-07T20:57:51Z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RTS, a.s.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