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7" yWindow="275" windowWidth="18733" windowHeight="12017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Pol'!$A$1:$U$80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I51" i="1"/>
  <c r="I50" i="1"/>
  <c r="G39" i="1"/>
  <c r="F39" i="1"/>
  <c r="G70" i="12"/>
  <c r="AC70" i="12"/>
  <c r="AD7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G10" i="12"/>
  <c r="I10" i="12"/>
  <c r="K10" i="12"/>
  <c r="M10" i="12"/>
  <c r="O10" i="12"/>
  <c r="Q10" i="12"/>
  <c r="U10" i="12"/>
  <c r="G11" i="12"/>
  <c r="I11" i="12"/>
  <c r="K11" i="12"/>
  <c r="M11" i="12"/>
  <c r="O11" i="12"/>
  <c r="Q11" i="12"/>
  <c r="U11" i="12"/>
  <c r="G12" i="12"/>
  <c r="O12" i="12"/>
  <c r="G13" i="12"/>
  <c r="M13" i="12" s="1"/>
  <c r="M12" i="12" s="1"/>
  <c r="I13" i="12"/>
  <c r="I12" i="12" s="1"/>
  <c r="K13" i="12"/>
  <c r="K12" i="12" s="1"/>
  <c r="O13" i="12"/>
  <c r="Q13" i="12"/>
  <c r="Q12" i="12" s="1"/>
  <c r="U13" i="12"/>
  <c r="U12" i="12" s="1"/>
  <c r="G14" i="12"/>
  <c r="I14" i="12"/>
  <c r="K14" i="12"/>
  <c r="M14" i="12"/>
  <c r="O14" i="12"/>
  <c r="Q14" i="12"/>
  <c r="U14" i="12"/>
  <c r="G16" i="12"/>
  <c r="G15" i="12" s="1"/>
  <c r="I16" i="12"/>
  <c r="I15" i="12" s="1"/>
  <c r="K16" i="12"/>
  <c r="K15" i="12" s="1"/>
  <c r="O16" i="12"/>
  <c r="O15" i="12" s="1"/>
  <c r="Q16" i="12"/>
  <c r="Q15" i="12" s="1"/>
  <c r="U16" i="12"/>
  <c r="U15" i="12" s="1"/>
  <c r="G17" i="12"/>
  <c r="I17" i="12"/>
  <c r="K17" i="12"/>
  <c r="M17" i="12"/>
  <c r="O17" i="12"/>
  <c r="Q17" i="12"/>
  <c r="U17" i="12"/>
  <c r="G19" i="12"/>
  <c r="I19" i="12"/>
  <c r="I18" i="12" s="1"/>
  <c r="K19" i="12"/>
  <c r="M19" i="12"/>
  <c r="O19" i="12"/>
  <c r="Q19" i="12"/>
  <c r="Q18" i="12" s="1"/>
  <c r="U19" i="12"/>
  <c r="G20" i="12"/>
  <c r="G18" i="12" s="1"/>
  <c r="I20" i="12"/>
  <c r="K20" i="12"/>
  <c r="O20" i="12"/>
  <c r="O18" i="12" s="1"/>
  <c r="Q20" i="12"/>
  <c r="U20" i="12"/>
  <c r="G21" i="12"/>
  <c r="I21" i="12"/>
  <c r="K21" i="12"/>
  <c r="M21" i="12"/>
  <c r="O21" i="12"/>
  <c r="Q21" i="12"/>
  <c r="U21" i="12"/>
  <c r="G22" i="12"/>
  <c r="M22" i="12" s="1"/>
  <c r="I22" i="12"/>
  <c r="K22" i="12"/>
  <c r="K18" i="12" s="1"/>
  <c r="O22" i="12"/>
  <c r="Q22" i="12"/>
  <c r="U22" i="12"/>
  <c r="U18" i="12" s="1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K28" i="12"/>
  <c r="O28" i="12"/>
  <c r="U28" i="12"/>
  <c r="G29" i="12"/>
  <c r="I29" i="12"/>
  <c r="I28" i="12" s="1"/>
  <c r="K29" i="12"/>
  <c r="M29" i="12"/>
  <c r="M28" i="12" s="1"/>
  <c r="O29" i="12"/>
  <c r="Q29" i="12"/>
  <c r="Q28" i="12" s="1"/>
  <c r="U29" i="12"/>
  <c r="G31" i="12"/>
  <c r="I31" i="12"/>
  <c r="I30" i="12" s="1"/>
  <c r="K31" i="12"/>
  <c r="M31" i="12"/>
  <c r="O31" i="12"/>
  <c r="Q31" i="12"/>
  <c r="Q30" i="12" s="1"/>
  <c r="U31" i="12"/>
  <c r="G32" i="12"/>
  <c r="G30" i="12" s="1"/>
  <c r="I32" i="12"/>
  <c r="K32" i="12"/>
  <c r="K30" i="12" s="1"/>
  <c r="O32" i="12"/>
  <c r="O30" i="12" s="1"/>
  <c r="Q32" i="12"/>
  <c r="U32" i="12"/>
  <c r="U30" i="12" s="1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G35" i="12"/>
  <c r="I35" i="12"/>
  <c r="K35" i="12"/>
  <c r="M35" i="12"/>
  <c r="O35" i="12"/>
  <c r="Q35" i="12"/>
  <c r="U35" i="12"/>
  <c r="G36" i="12"/>
  <c r="K36" i="12"/>
  <c r="O36" i="12"/>
  <c r="U36" i="12"/>
  <c r="G37" i="12"/>
  <c r="I37" i="12"/>
  <c r="I36" i="12" s="1"/>
  <c r="K37" i="12"/>
  <c r="M37" i="12"/>
  <c r="M36" i="12" s="1"/>
  <c r="O37" i="12"/>
  <c r="Q37" i="12"/>
  <c r="Q36" i="12" s="1"/>
  <c r="U37" i="12"/>
  <c r="G38" i="12"/>
  <c r="K38" i="12"/>
  <c r="O38" i="12"/>
  <c r="U38" i="12"/>
  <c r="G39" i="12"/>
  <c r="I39" i="12"/>
  <c r="I38" i="12" s="1"/>
  <c r="K39" i="12"/>
  <c r="M39" i="12"/>
  <c r="M38" i="12" s="1"/>
  <c r="O39" i="12"/>
  <c r="Q39" i="12"/>
  <c r="Q38" i="12" s="1"/>
  <c r="U39" i="12"/>
  <c r="G41" i="12"/>
  <c r="I41" i="12"/>
  <c r="I40" i="12" s="1"/>
  <c r="K41" i="12"/>
  <c r="M41" i="12"/>
  <c r="O41" i="12"/>
  <c r="Q41" i="12"/>
  <c r="Q40" i="12" s="1"/>
  <c r="U41" i="12"/>
  <c r="G42" i="12"/>
  <c r="M42" i="12" s="1"/>
  <c r="I42" i="12"/>
  <c r="K42" i="12"/>
  <c r="K40" i="12" s="1"/>
  <c r="O42" i="12"/>
  <c r="Q42" i="12"/>
  <c r="U42" i="12"/>
  <c r="U40" i="12" s="1"/>
  <c r="G43" i="12"/>
  <c r="I43" i="12"/>
  <c r="K43" i="12"/>
  <c r="M43" i="12"/>
  <c r="O43" i="12"/>
  <c r="Q43" i="12"/>
  <c r="U43" i="12"/>
  <c r="G44" i="12"/>
  <c r="G40" i="12" s="1"/>
  <c r="I44" i="12"/>
  <c r="K44" i="12"/>
  <c r="O44" i="12"/>
  <c r="O40" i="12" s="1"/>
  <c r="Q44" i="12"/>
  <c r="U44" i="12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49" i="12"/>
  <c r="I49" i="12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4" i="12"/>
  <c r="M54" i="12" s="1"/>
  <c r="M53" i="12" s="1"/>
  <c r="I54" i="12"/>
  <c r="K54" i="12"/>
  <c r="K53" i="12" s="1"/>
  <c r="O54" i="12"/>
  <c r="O53" i="12" s="1"/>
  <c r="Q54" i="12"/>
  <c r="U54" i="12"/>
  <c r="U53" i="12" s="1"/>
  <c r="G55" i="12"/>
  <c r="I55" i="12"/>
  <c r="I53" i="12" s="1"/>
  <c r="K55" i="12"/>
  <c r="M55" i="12"/>
  <c r="O55" i="12"/>
  <c r="Q55" i="12"/>
  <c r="Q53" i="12" s="1"/>
  <c r="U55" i="12"/>
  <c r="G56" i="12"/>
  <c r="M56" i="12" s="1"/>
  <c r="I56" i="12"/>
  <c r="K56" i="12"/>
  <c r="O56" i="12"/>
  <c r="Q56" i="12"/>
  <c r="U56" i="12"/>
  <c r="G57" i="12"/>
  <c r="I57" i="12"/>
  <c r="K57" i="12"/>
  <c r="M57" i="12"/>
  <c r="O57" i="12"/>
  <c r="Q57" i="12"/>
  <c r="U57" i="12"/>
  <c r="G58" i="12"/>
  <c r="M58" i="12" s="1"/>
  <c r="I58" i="12"/>
  <c r="K58" i="12"/>
  <c r="O58" i="12"/>
  <c r="Q58" i="12"/>
  <c r="U58" i="12"/>
  <c r="G60" i="12"/>
  <c r="G59" i="12" s="1"/>
  <c r="I60" i="12"/>
  <c r="K60" i="12"/>
  <c r="K59" i="12" s="1"/>
  <c r="O60" i="12"/>
  <c r="O59" i="12" s="1"/>
  <c r="Q60" i="12"/>
  <c r="U60" i="12"/>
  <c r="U59" i="12" s="1"/>
  <c r="G61" i="12"/>
  <c r="I61" i="12"/>
  <c r="I59" i="12" s="1"/>
  <c r="K61" i="12"/>
  <c r="M61" i="12"/>
  <c r="O61" i="12"/>
  <c r="Q61" i="12"/>
  <c r="Q59" i="12" s="1"/>
  <c r="U61" i="12"/>
  <c r="G62" i="12"/>
  <c r="M62" i="12" s="1"/>
  <c r="I62" i="12"/>
  <c r="K62" i="12"/>
  <c r="O62" i="12"/>
  <c r="Q62" i="12"/>
  <c r="U62" i="12"/>
  <c r="G63" i="12"/>
  <c r="I63" i="12"/>
  <c r="K63" i="12"/>
  <c r="M63" i="12"/>
  <c r="O63" i="12"/>
  <c r="Q63" i="12"/>
  <c r="U63" i="12"/>
  <c r="G64" i="12"/>
  <c r="M64" i="12" s="1"/>
  <c r="I64" i="12"/>
  <c r="K64" i="12"/>
  <c r="O64" i="12"/>
  <c r="Q64" i="12"/>
  <c r="U64" i="12"/>
  <c r="G66" i="12"/>
  <c r="M66" i="12" s="1"/>
  <c r="M65" i="12" s="1"/>
  <c r="I66" i="12"/>
  <c r="K66" i="12"/>
  <c r="K65" i="12" s="1"/>
  <c r="O66" i="12"/>
  <c r="O65" i="12" s="1"/>
  <c r="Q66" i="12"/>
  <c r="U66" i="12"/>
  <c r="U65" i="12" s="1"/>
  <c r="G67" i="12"/>
  <c r="I67" i="12"/>
  <c r="I65" i="12" s="1"/>
  <c r="K67" i="12"/>
  <c r="M67" i="12"/>
  <c r="O67" i="12"/>
  <c r="Q67" i="12"/>
  <c r="Q65" i="12" s="1"/>
  <c r="U67" i="12"/>
  <c r="G68" i="12"/>
  <c r="M68" i="12" s="1"/>
  <c r="I68" i="12"/>
  <c r="K68" i="12"/>
  <c r="O68" i="12"/>
  <c r="Q68" i="12"/>
  <c r="U68" i="12"/>
  <c r="I20" i="1"/>
  <c r="I19" i="1"/>
  <c r="I18" i="1"/>
  <c r="I17" i="1"/>
  <c r="I16" i="1"/>
  <c r="I62" i="1"/>
  <c r="AZ44" i="1"/>
  <c r="AZ43" i="1"/>
  <c r="G27" i="1"/>
  <c r="F40" i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G65" i="12"/>
  <c r="M60" i="12"/>
  <c r="M59" i="12" s="1"/>
  <c r="G53" i="12"/>
  <c r="M44" i="12"/>
  <c r="M40" i="12" s="1"/>
  <c r="M32" i="12"/>
  <c r="M30" i="12" s="1"/>
  <c r="M20" i="12"/>
  <c r="M18" i="12" s="1"/>
  <c r="M16" i="12"/>
  <c r="M15" i="12" s="1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<sst xmlns="http://schemas.openxmlformats.org/spreadsheetml/2006/main" count="403" uniqueCount="225">
  <si>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</si>
  <si>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</si>
  <si>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</si>
  <si>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</si>
  <si>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</si>
  <si>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</si>
  <si>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</si>
  <si>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</si>
  <si>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</si>
  <si>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</si>
  <si>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</si>
  <si>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</si>
  <si>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</si>
  <si>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</si>
  <si>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</si>
  <si>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</si>
  <si>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</si>
  <si>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</si>
  <si>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</si>
  <si>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</si>
  <si>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</si>
  <si>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</si>
  <si>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</si>
  <si>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</si>
  <si>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</si>
  <si>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</si>
  <si>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</si>
  <si>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</si>
  <si>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</si>
  <si>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</si>
  <si>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</si>
  <si>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</si>
  <si>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</si>
  <si>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</si>
  <si>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</si>
  <si>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</si>
  <si>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</si>
  <si>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</si>
  <si>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</si>
  <si>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</si>
  <si>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</si>
  <si>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</si>
  <si>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</si>
  <si>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</si>
  <si>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</si>
  <si>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</si>
  <si>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Sprchový_kout_Orlí11, byt 17</t>
  </si>
  <si>
    <t xml:space="preserve">Statutární město Brno	</t>
  </si>
  <si>
    <t>Dominikánské náměstí 196/1</t>
  </si>
  <si>
    <t>Brno-Brno město</t>
  </si>
  <si>
    <t>602 00</t>
  </si>
  <si>
    <t xml:space="preserve"> 44992785</t>
  </si>
  <si>
    <t>CZ 44992785</t>
  </si>
  <si>
    <t>Rozpočet</t>
  </si>
  <si>
    <t>Celkem za stavbu</t>
  </si>
  <si>
    <t>CZK</t>
  </si>
  <si>
    <t xml:space="preserve">Popis rozpočtu:  - </t>
  </si>
  <si>
    <t>Oprava koupelny, obkladů, dlažby,výměna vany za</t>
  </si>
  <si>
    <t>sprchový kout, výměna el. boileru a výtokových jednotek</t>
  </si>
  <si>
    <t>Rekapitulace dílů</t>
  </si>
  <si>
    <t>Typ dílu</t>
  </si>
  <si>
    <t>61</t>
  </si>
  <si>
    <t>Upravy povrchů vnitřní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</si>
  <si>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</si>
  <si>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</si>
  <si>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</si>
  <si>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</si>
  <si>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</si>
  <si>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</si>
  <si>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</si>
  <si>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</si>
  <si>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</si>
  <si>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</si>
  <si>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</si>
  <si>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</si>
  <si>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</si>
  <si>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</si>
  <si>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</si>
  <si>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</si>
  <si>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771</t>
  </si>
  <si>
    <t>Podlahy z dlaždic a obklady</t>
  </si>
  <si>
    <t>781</t>
  </si>
  <si>
    <t>Obklady keramické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</si>
  <si>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</si>
  <si>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</si>
  <si>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</si>
  <si>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</si>
  <si>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</si>
  <si>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</si>
  <si>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</si>
  <si>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</si>
  <si>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</si>
  <si>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</si>
  <si>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</si>
  <si>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</si>
  <si>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</si>
  <si>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</si>
  <si>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</si>
  <si>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</si>
  <si>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</si>
  <si>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</si>
  <si>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</si>
  <si>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</si>
  <si>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</si>
  <si>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</si>
  <si>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</si>
  <si>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</si>
  <si>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</si>
  <si>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</si>
  <si>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</si>
  <si>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</si>
  <si>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</si>
  <si>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</si>
  <si>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</si>
  <si>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612420010RA0</t>
  </si>
  <si>
    <t>Omítka stěn vnitřní vápenocementová hrubá zatřená</t>
  </si>
  <si>
    <t>m2</t>
  </si>
  <si>
    <t>POL2_0</t>
  </si>
  <si>
    <t>612456211R00</t>
  </si>
  <si>
    <t>Postřik izolací nebo konstrukcí stěn MC</t>
  </si>
  <si>
    <t>POL1_0</t>
  </si>
  <si>
    <t>612409991RT2</t>
  </si>
  <si>
    <t>Začištění omítek kolem oken,dveří apod., s použitím suché maltové směsi</t>
  </si>
  <si>
    <t>m</t>
  </si>
  <si>
    <t>952901110R00</t>
  </si>
  <si>
    <t>Čištění mytím vnějších ploch oken a dveří</t>
  </si>
  <si>
    <t>952902110R00</t>
  </si>
  <si>
    <t>Čištění zametáním v místnostech a chodbách</t>
  </si>
  <si>
    <t>965081713R00</t>
  </si>
  <si>
    <t>Bourání dlažeb keramických tl.10 mm, nad 1 m2</t>
  </si>
  <si>
    <t>965048515R00</t>
  </si>
  <si>
    <t>Broušení betonových povrchů do tl. 5 mm</t>
  </si>
  <si>
    <t>978059531R00</t>
  </si>
  <si>
    <t>Odsekání vnitřních obkladů stěn nad 2 m2</t>
  </si>
  <si>
    <t>978071221R00</t>
  </si>
  <si>
    <t>Odsekání omítky a izolace lepenk. svislé nad 1 m2</t>
  </si>
  <si>
    <t>979990107R00</t>
  </si>
  <si>
    <t>Poplatek za skládku suti - směs betonu,cihel,dřeva</t>
  </si>
  <si>
    <t>t</t>
  </si>
  <si>
    <t>979011211R00</t>
  </si>
  <si>
    <t>Svislá doprava suti a vybour. hmot za 2.NP nošením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</si>
  <si>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</si>
  <si>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</si>
  <si>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</si>
  <si>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</si>
  <si>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</si>
  <si>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</si>
  <si>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</si>
  <si>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</si>
  <si>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</si>
  <si>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</si>
  <si>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999281111R00</t>
  </si>
  <si>
    <t>Přesun hmot pro opravy a údržbu do výšky 25 m</t>
  </si>
  <si>
    <t>711212201R00</t>
  </si>
  <si>
    <t>Penetrace hloubková FERMACELL 0,20 l/m2</t>
  </si>
  <si>
    <t>711212221R00</t>
  </si>
  <si>
    <t>Stěrka hydroizolační těsnicí hmotou Fermacell</t>
  </si>
  <si>
    <t>711212231R00</t>
  </si>
  <si>
    <t>Těsnicí pás do spoje podlaha - stěna FERMACELL</t>
  </si>
  <si>
    <t>711212611R00</t>
  </si>
  <si>
    <t>Těsnicí pás do svislých koutů</t>
  </si>
  <si>
    <t>998711102R00</t>
  </si>
  <si>
    <t>Přesun hmot pro izolace proti vodě, výšky do 12 m</t>
  </si>
  <si>
    <t>721173304R00</t>
  </si>
  <si>
    <t>Výměna odpadního potrubí potrubí od umyvadla,, sprchového koutu a boileru, DMT stávajícího</t>
  </si>
  <si>
    <t>kpl</t>
  </si>
  <si>
    <t>722172351R00</t>
  </si>
  <si>
    <t>DMT a výměna rozvodů vody umyvadlo, kout, elektrický boiler včetně ventilů</t>
  </si>
  <si>
    <t>725017123R00</t>
  </si>
  <si>
    <t>Umyvadlo na šrouby CUBITO 60 x 45 cm, bílé</t>
  </si>
  <si>
    <t>soubor</t>
  </si>
  <si>
    <t>725249101R00</t>
  </si>
  <si>
    <t>Montáž sprchových boxů</t>
  </si>
  <si>
    <t>725249106R00</t>
  </si>
  <si>
    <t>JOSE 100x80 clear Well Sprchový kout obdélníkový, , + odtoková souprava</t>
  </si>
  <si>
    <t>725534225R00</t>
  </si>
  <si>
    <t>Ohřívač elek. zásob. závěsný DZ Dražice OKCE 125</t>
  </si>
  <si>
    <t>725829201RT1</t>
  </si>
  <si>
    <t>Montáž baterie umyv.a dřezové nástěnné chromové, včetně dodávky pákové baterie</t>
  </si>
  <si>
    <t>kus</t>
  </si>
  <si>
    <t>725849201R00</t>
  </si>
  <si>
    <t>Montáž baterií sprchových, pevná výška</t>
  </si>
  <si>
    <t>725845111RT1</t>
  </si>
  <si>
    <t>Baterie sprchová nástěnná ruční, bez příslušenství, standardní</t>
  </si>
  <si>
    <t>725210821R00</t>
  </si>
  <si>
    <t>Demontáž umyvadel bez výtokových armatur</t>
  </si>
  <si>
    <t>725220851R00</t>
  </si>
  <si>
    <t>Demontáž van včetně vybourání obezdezdívky</t>
  </si>
  <si>
    <t>725820801R00</t>
  </si>
  <si>
    <t>Demontáž baterie nástěnné do G 3/4</t>
  </si>
  <si>
    <t>725530823R00</t>
  </si>
  <si>
    <t>Demontáž, zásobník elektrický tlakový  200 l</t>
  </si>
  <si>
    <t>998725103R00</t>
  </si>
  <si>
    <t>Přesun hmot pro zařizovací předměty, výšky do 24 m</t>
  </si>
  <si>
    <t>771101115R00</t>
  </si>
  <si>
    <t>Vyrovnání podkladů samonivel. hmotou tl. do 10 mm</t>
  </si>
  <si>
    <t>771575109R00</t>
  </si>
  <si>
    <t>Montáž podlah keram.,hladké, tmel, 30x30 cm</t>
  </si>
  <si>
    <t>771578011R00</t>
  </si>
  <si>
    <t>Spára podlaha - stěna, silikonem</t>
  </si>
  <si>
    <t>59782220R</t>
  </si>
  <si>
    <t xml:space="preserve">dlaždice 30x30 béžová, RAKO </t>
  </si>
  <si>
    <t>POL3_0</t>
  </si>
  <si>
    <t>998771103R00</t>
  </si>
  <si>
    <t>Přesun hmot pro podlahy z dlaždic, výšky do 24 m</t>
  </si>
  <si>
    <t>781101111R00</t>
  </si>
  <si>
    <t>Vyrovnání podkladu maltou ze SMS tl. do 7 mm</t>
  </si>
  <si>
    <t>781415016R00</t>
  </si>
  <si>
    <t>Montáž obkladů stěn, porovin.,tmel, nad 20x25 cm</t>
  </si>
  <si>
    <t>781419707RT1</t>
  </si>
  <si>
    <t>Příplatek za spárovací vodotěsnou hmotu - podélně, Zwaluw univerzální silikon</t>
  </si>
  <si>
    <t>597813622R</t>
  </si>
  <si>
    <t>Obkládačka 20x20 béžová mat, Color One</t>
  </si>
  <si>
    <t>998781102R00</t>
  </si>
  <si>
    <t>Přesun hmot pro obklady keramické, výšky do 12 m</t>
  </si>
  <si>
    <t>784402801R00</t>
  </si>
  <si>
    <t>Odstranění malby oškrábáním v místnosti H do 3,8 m</t>
  </si>
  <si>
    <t>784191301R00</t>
  </si>
  <si>
    <t>Penetrace podkladu protiplísňová Primalex 1x</t>
  </si>
  <si>
    <t>784195212R00</t>
  </si>
  <si>
    <t>Malba Primalex Plus, bílá, bez penetrace, 2 x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</si>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</sst>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45" x14ac:dyDescent="0.2"/>
  <sheetData>
    <row r="1" spans="1:7" ht="13.1" x14ac:dyDescent="0.25">
      <c r="A1" s="37" t="s">
        <v>38</v>
      </c>
    </row>
    <row r="2" spans="1:7" ht="57.8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5"/>
  <sheetViews>
    <sheetView showGridLines="0" tabSelected="1" topLeftCell="B1" zoomScaleNormal="100" zoomScaleSheetLayoutView="75" workbookViewId="0">
      <selection activeCell="A28" sqref="A28"/>
    </sheetView>
  </sheetViews>
  <sheetFormatPr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2.75" style="1" customWidth="1"/>
    <col min="10" max="10" width="6.75" style="1" customWidth="1"/>
    <col min="11" max="11" width="4.25" customWidth="1"/>
    <col min="12" max="15" width="10.75" customWidth="1"/>
    <col min="52" max="52" width="93.8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5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.05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.05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.05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.05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SUMIF(F50:F61,A16,I50:I61)+SUMIF(F50:F61,"PSU",I50:I61)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SUMIF(F50:F61,A17,I50:I61)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SUMIF(F50:F61,A18,I50:I61)</f>
        <v>0</v>
      </c>
      <c r="J18" s="93"/>
    </row>
    <row r="19" spans="1:10" ht="23.25" customHeight="1" x14ac:dyDescent="0.2">
      <c r="A19" s="195" t="s">
        <v>85</v>
      </c>
      <c r="B19" s="196" t="s">
        <v>26</v>
      </c>
      <c r="C19" s="58"/>
      <c r="D19" s="59"/>
      <c r="E19" s="83"/>
      <c r="F19" s="84"/>
      <c r="G19" s="83"/>
      <c r="H19" s="84"/>
      <c r="I19" s="83">
        <f>SUMIF(F50:F61,A19,I50:I61)</f>
        <v>0</v>
      </c>
      <c r="J19" s="93"/>
    </row>
    <row r="20" spans="1:10" ht="23.25" customHeight="1" x14ac:dyDescent="0.2">
      <c r="A20" s="195" t="s">
        <v>86</v>
      </c>
      <c r="B20" s="196" t="s">
        <v>27</v>
      </c>
      <c r="C20" s="58"/>
      <c r="D20" s="59"/>
      <c r="E20" s="83"/>
      <c r="F20" s="84"/>
      <c r="G20" s="83"/>
      <c r="H20" s="84"/>
      <c r="I20" s="83">
        <f>SUMIF(F50:F61,A20,I50:I61)</f>
        <v>0</v>
      </c>
      <c r="J20" s="93"/>
    </row>
    <row r="21" spans="1:10" ht="23.25" customHeight="1" x14ac:dyDescent="0.25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.049999999999997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8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8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8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29.95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850000000000001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44374</v>
      </c>
      <c r="I32" s="39"/>
      <c r="J32" s="12"/>
    </row>
    <row r="33" spans="1:52" ht="47.3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850000000000001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8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6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5" hidden="1" customHeight="1" x14ac:dyDescent="0.2">
      <c r="A39" s="131">
        <v>1</v>
      </c>
      <c r="B39" s="137" t="s">
        <v>53</v>
      </c>
      <c r="C39" s="138" t="s">
        <v>46</v>
      </c>
      <c r="D39" s="139"/>
      <c r="E39" s="139"/>
      <c r="F39" s="147">
        <f>'Rozpočet Pol'!AC70</f>
        <v>0</v>
      </c>
      <c r="G39" s="148">
        <f>'Rozpočet Pol'!AD70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5" hidden="1" customHeight="1" x14ac:dyDescent="0.2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56</v>
      </c>
    </row>
    <row r="43" spans="1:52" x14ac:dyDescent="0.2">
      <c r="B43" s="162" t="s">
        <v>57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Oprava koupelny, obkladů, dlažby,výměna vany za</v>
      </c>
    </row>
    <row r="44" spans="1:52" x14ac:dyDescent="0.2">
      <c r="B44" s="162" t="s">
        <v>58</v>
      </c>
      <c r="C44" s="162"/>
      <c r="D44" s="162"/>
      <c r="E44" s="162"/>
      <c r="F44" s="162"/>
      <c r="G44" s="162"/>
      <c r="H44" s="162"/>
      <c r="I44" s="162"/>
      <c r="J44" s="162"/>
      <c r="AZ44" s="161" t="str">
        <f>B44</f>
        <v>sprchový kout, výměna el. boileru a výtokových jednotek</v>
      </c>
    </row>
    <row r="47" spans="1:52" ht="15.05" x14ac:dyDescent="0.25">
      <c r="B47" s="163" t="s">
        <v>59</v>
      </c>
    </row>
    <row r="49" spans="1:10" ht="25.55" customHeight="1" x14ac:dyDescent="0.2">
      <c r="A49" s="164"/>
      <c r="B49" s="170" t="s">
        <v>16</v>
      </c>
      <c r="C49" s="170" t="s">
        <v>5</v>
      </c>
      <c r="D49" s="171"/>
      <c r="E49" s="171"/>
      <c r="F49" s="174" t="s">
        <v>60</v>
      </c>
      <c r="G49" s="174"/>
      <c r="H49" s="174"/>
      <c r="I49" s="175" t="s">
        <v>28</v>
      </c>
      <c r="J49" s="175"/>
    </row>
    <row r="50" spans="1:10" ht="25.55" customHeight="1" x14ac:dyDescent="0.2">
      <c r="A50" s="165"/>
      <c r="B50" s="176" t="s">
        <v>61</v>
      </c>
      <c r="C50" s="177" t="s">
        <v>62</v>
      </c>
      <c r="D50" s="178"/>
      <c r="E50" s="178"/>
      <c r="F50" s="182" t="s">
        <v>23</v>
      </c>
      <c r="G50" s="183"/>
      <c r="H50" s="183"/>
      <c r="I50" s="184">
        <f>'Rozpočet Pol'!G8</f>
        <v>0</v>
      </c>
      <c r="J50" s="184"/>
    </row>
    <row r="51" spans="1:10" ht="25.55" customHeight="1" x14ac:dyDescent="0.2">
      <c r="A51" s="165"/>
      <c r="B51" s="168" t="s">
        <v>63</v>
      </c>
      <c r="C51" s="167" t="s">
        <v>64</v>
      </c>
      <c r="D51" s="169"/>
      <c r="E51" s="169"/>
      <c r="F51" s="185" t="s">
        <v>23</v>
      </c>
      <c r="G51" s="186"/>
      <c r="H51" s="186"/>
      <c r="I51" s="187">
        <f>'Rozpočet Pol'!G12</f>
        <v>0</v>
      </c>
      <c r="J51" s="187"/>
    </row>
    <row r="52" spans="1:10" ht="25.55" customHeight="1" x14ac:dyDescent="0.2">
      <c r="A52" s="165"/>
      <c r="B52" s="168" t="s">
        <v>65</v>
      </c>
      <c r="C52" s="167" t="s">
        <v>66</v>
      </c>
      <c r="D52" s="169"/>
      <c r="E52" s="169"/>
      <c r="F52" s="185" t="s">
        <v>23</v>
      </c>
      <c r="G52" s="186"/>
      <c r="H52" s="186"/>
      <c r="I52" s="187">
        <f>'Rozpočet Pol'!G15</f>
        <v>0</v>
      </c>
      <c r="J52" s="187"/>
    </row>
    <row r="53" spans="1:10" ht="25.55" customHeight="1" x14ac:dyDescent="0.2">
      <c r="A53" s="165"/>
      <c r="B53" s="168" t="s">
        <v>67</v>
      </c>
      <c r="C53" s="167" t="s">
        <v>68</v>
      </c>
      <c r="D53" s="169"/>
      <c r="E53" s="169"/>
      <c r="F53" s="185" t="s">
        <v>23</v>
      </c>
      <c r="G53" s="186"/>
      <c r="H53" s="186"/>
      <c r="I53" s="187">
        <f>'Rozpočet Pol'!G18</f>
        <v>0</v>
      </c>
      <c r="J53" s="187"/>
    </row>
    <row r="54" spans="1:10" ht="25.55" customHeight="1" x14ac:dyDescent="0.2">
      <c r="A54" s="165"/>
      <c r="B54" s="168" t="s">
        <v>69</v>
      </c>
      <c r="C54" s="167" t="s">
        <v>70</v>
      </c>
      <c r="D54" s="169"/>
      <c r="E54" s="169"/>
      <c r="F54" s="185" t="s">
        <v>23</v>
      </c>
      <c r="G54" s="186"/>
      <c r="H54" s="186"/>
      <c r="I54" s="187">
        <f>'Rozpočet Pol'!G28</f>
        <v>0</v>
      </c>
      <c r="J54" s="187"/>
    </row>
    <row r="55" spans="1:10" ht="25.55" customHeight="1" x14ac:dyDescent="0.2">
      <c r="A55" s="165"/>
      <c r="B55" s="168" t="s">
        <v>71</v>
      </c>
      <c r="C55" s="167" t="s">
        <v>72</v>
      </c>
      <c r="D55" s="169"/>
      <c r="E55" s="169"/>
      <c r="F55" s="185" t="s">
        <v>24</v>
      </c>
      <c r="G55" s="186"/>
      <c r="H55" s="186"/>
      <c r="I55" s="187">
        <f>'Rozpočet Pol'!G30</f>
        <v>0</v>
      </c>
      <c r="J55" s="187"/>
    </row>
    <row r="56" spans="1:10" ht="25.55" customHeight="1" x14ac:dyDescent="0.2">
      <c r="A56" s="165"/>
      <c r="B56" s="168" t="s">
        <v>73</v>
      </c>
      <c r="C56" s="167" t="s">
        <v>74</v>
      </c>
      <c r="D56" s="169"/>
      <c r="E56" s="169"/>
      <c r="F56" s="185" t="s">
        <v>24</v>
      </c>
      <c r="G56" s="186"/>
      <c r="H56" s="186"/>
      <c r="I56" s="187">
        <f>'Rozpočet Pol'!G36</f>
        <v>0</v>
      </c>
      <c r="J56" s="187"/>
    </row>
    <row r="57" spans="1:10" ht="25.55" customHeight="1" x14ac:dyDescent="0.2">
      <c r="A57" s="165"/>
      <c r="B57" s="168" t="s">
        <v>75</v>
      </c>
      <c r="C57" s="167" t="s">
        <v>76</v>
      </c>
      <c r="D57" s="169"/>
      <c r="E57" s="169"/>
      <c r="F57" s="185" t="s">
        <v>24</v>
      </c>
      <c r="G57" s="186"/>
      <c r="H57" s="186"/>
      <c r="I57" s="187">
        <f>'Rozpočet Pol'!G38</f>
        <v>0</v>
      </c>
      <c r="J57" s="187"/>
    </row>
    <row r="58" spans="1:10" ht="25.55" customHeight="1" x14ac:dyDescent="0.2">
      <c r="A58" s="165"/>
      <c r="B58" s="168" t="s">
        <v>77</v>
      </c>
      <c r="C58" s="167" t="s">
        <v>78</v>
      </c>
      <c r="D58" s="169"/>
      <c r="E58" s="169"/>
      <c r="F58" s="185" t="s">
        <v>24</v>
      </c>
      <c r="G58" s="186"/>
      <c r="H58" s="186"/>
      <c r="I58" s="187">
        <f>'Rozpočet Pol'!G40</f>
        <v>0</v>
      </c>
      <c r="J58" s="187"/>
    </row>
    <row r="59" spans="1:10" ht="25.55" customHeight="1" x14ac:dyDescent="0.2">
      <c r="A59" s="165"/>
      <c r="B59" s="168" t="s">
        <v>79</v>
      </c>
      <c r="C59" s="167" t="s">
        <v>80</v>
      </c>
      <c r="D59" s="169"/>
      <c r="E59" s="169"/>
      <c r="F59" s="185" t="s">
        <v>24</v>
      </c>
      <c r="G59" s="186"/>
      <c r="H59" s="186"/>
      <c r="I59" s="187">
        <f>'Rozpočet Pol'!G53</f>
        <v>0</v>
      </c>
      <c r="J59" s="187"/>
    </row>
    <row r="60" spans="1:10" ht="25.55" customHeight="1" x14ac:dyDescent="0.2">
      <c r="A60" s="165"/>
      <c r="B60" s="168" t="s">
        <v>81</v>
      </c>
      <c r="C60" s="167" t="s">
        <v>82</v>
      </c>
      <c r="D60" s="169"/>
      <c r="E60" s="169"/>
      <c r="F60" s="185" t="s">
        <v>24</v>
      </c>
      <c r="G60" s="186"/>
      <c r="H60" s="186"/>
      <c r="I60" s="187">
        <f>'Rozpočet Pol'!G59</f>
        <v>0</v>
      </c>
      <c r="J60" s="187"/>
    </row>
    <row r="61" spans="1:10" ht="25.55" customHeight="1" x14ac:dyDescent="0.2">
      <c r="A61" s="165"/>
      <c r="B61" s="179" t="s">
        <v>83</v>
      </c>
      <c r="C61" s="180" t="s">
        <v>84</v>
      </c>
      <c r="D61" s="181"/>
      <c r="E61" s="181"/>
      <c r="F61" s="188" t="s">
        <v>24</v>
      </c>
      <c r="G61" s="189"/>
      <c r="H61" s="189"/>
      <c r="I61" s="190">
        <f>'Rozpočet Pol'!G65</f>
        <v>0</v>
      </c>
      <c r="J61" s="190"/>
    </row>
    <row r="62" spans="1:10" ht="25.55" customHeight="1" x14ac:dyDescent="0.2">
      <c r="A62" s="166"/>
      <c r="B62" s="172" t="s">
        <v>1</v>
      </c>
      <c r="C62" s="172"/>
      <c r="D62" s="173"/>
      <c r="E62" s="173"/>
      <c r="F62" s="191"/>
      <c r="G62" s="192"/>
      <c r="H62" s="192"/>
      <c r="I62" s="193">
        <f>SUM(I50:I61)</f>
        <v>0</v>
      </c>
      <c r="J62" s="193"/>
    </row>
    <row r="63" spans="1:10" x14ac:dyDescent="0.2">
      <c r="F63" s="194"/>
      <c r="G63" s="130"/>
      <c r="H63" s="194"/>
      <c r="I63" s="130"/>
      <c r="J63" s="130"/>
    </row>
    <row r="64" spans="1:10" x14ac:dyDescent="0.2">
      <c r="F64" s="194"/>
      <c r="G64" s="130"/>
      <c r="H64" s="194"/>
      <c r="I64" s="130"/>
      <c r="J64" s="130"/>
    </row>
    <row r="65" spans="6:10" x14ac:dyDescent="0.2">
      <c r="F65" s="194"/>
      <c r="G65" s="130"/>
      <c r="H65" s="194"/>
      <c r="I65" s="130"/>
      <c r="J65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I60:J60"/>
    <mergeCell ref="C60:E60"/>
    <mergeCell ref="I61:J61"/>
    <mergeCell ref="C61:E61"/>
    <mergeCell ref="I62:J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C39:E39"/>
    <mergeCell ref="B40:E40"/>
    <mergeCell ref="B43:J43"/>
    <mergeCell ref="B44:J44"/>
    <mergeCell ref="I49:J49"/>
    <mergeCell ref="I50:J50"/>
    <mergeCell ref="C50:E5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25" defaultRowHeight="12.45" x14ac:dyDescent="0.2"/>
  <cols>
    <col min="1" max="1" width="4.25" style="6" customWidth="1"/>
    <col min="2" max="2" width="14.375" style="6" customWidth="1"/>
    <col min="3" max="3" width="38.25" style="10" customWidth="1"/>
    <col min="4" max="4" width="4.625" style="6" customWidth="1"/>
    <col min="5" max="5" width="10.625" style="6" customWidth="1"/>
    <col min="6" max="6" width="9.875" style="6" customWidth="1"/>
    <col min="7" max="7" width="12.75" style="6" customWidth="1"/>
    <col min="8" max="16384" width="9.125" style="6"/>
  </cols>
  <sheetData>
    <row r="1" spans="1:7" ht="15.0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0"/>
  <sheetViews>
    <sheetView workbookViewId="0">
      <selection sqref="A1:G1"/>
    </sheetView>
  </sheetViews>
  <sheetFormatPr defaultRowHeight="12.45" outlineLevelRow="1" x14ac:dyDescent="0.2"/>
  <cols>
    <col min="1" max="1" width="4.25" customWidth="1"/>
    <col min="2" max="2" width="14.375" style="129" customWidth="1"/>
    <col min="3" max="3" width="38.25" style="129" customWidth="1"/>
    <col min="4" max="4" width="4.5" customWidth="1"/>
    <col min="5" max="5" width="10.5" customWidth="1"/>
    <col min="6" max="6" width="9.75" customWidth="1"/>
    <col min="7" max="7" width="12.62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88</v>
      </c>
    </row>
    <row r="2" spans="1:60" ht="25.05" customHeight="1" x14ac:dyDescent="0.2">
      <c r="A2" s="204" t="s">
        <v>87</v>
      </c>
      <c r="B2" s="198"/>
      <c r="C2" s="199" t="s">
        <v>46</v>
      </c>
      <c r="D2" s="200"/>
      <c r="E2" s="200"/>
      <c r="F2" s="200"/>
      <c r="G2" s="206"/>
      <c r="AE2" t="s">
        <v>89</v>
      </c>
    </row>
    <row r="3" spans="1:60" ht="25.0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90</v>
      </c>
    </row>
    <row r="4" spans="1:60" ht="25.0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91</v>
      </c>
    </row>
    <row r="5" spans="1:60" hidden="1" x14ac:dyDescent="0.2">
      <c r="A5" s="208" t="s">
        <v>92</v>
      </c>
      <c r="B5" s="209"/>
      <c r="C5" s="210"/>
      <c r="D5" s="211"/>
      <c r="E5" s="211"/>
      <c r="F5" s="211"/>
      <c r="G5" s="212"/>
      <c r="AE5" t="s">
        <v>93</v>
      </c>
    </row>
    <row r="7" spans="1:60" ht="37.35" x14ac:dyDescent="0.2">
      <c r="A7" s="217" t="s">
        <v>94</v>
      </c>
      <c r="B7" s="218" t="s">
        <v>95</v>
      </c>
      <c r="C7" s="218" t="s">
        <v>96</v>
      </c>
      <c r="D7" s="217" t="s">
        <v>97</v>
      </c>
      <c r="E7" s="217" t="s">
        <v>98</v>
      </c>
      <c r="F7" s="213" t="s">
        <v>99</v>
      </c>
      <c r="G7" s="234" t="s">
        <v>28</v>
      </c>
      <c r="H7" s="235" t="s">
        <v>29</v>
      </c>
      <c r="I7" s="235" t="s">
        <v>100</v>
      </c>
      <c r="J7" s="235" t="s">
        <v>30</v>
      </c>
      <c r="K7" s="235" t="s">
        <v>101</v>
      </c>
      <c r="L7" s="235" t="s">
        <v>102</v>
      </c>
      <c r="M7" s="235" t="s">
        <v>103</v>
      </c>
      <c r="N7" s="235" t="s">
        <v>104</v>
      </c>
      <c r="O7" s="235" t="s">
        <v>105</v>
      </c>
      <c r="P7" s="235" t="s">
        <v>106</v>
      </c>
      <c r="Q7" s="235" t="s">
        <v>107</v>
      </c>
      <c r="R7" s="235" t="s">
        <v>108</v>
      </c>
      <c r="S7" s="235" t="s">
        <v>109</v>
      </c>
      <c r="T7" s="235" t="s">
        <v>110</v>
      </c>
      <c r="U7" s="220" t="s">
        <v>111</v>
      </c>
    </row>
    <row r="8" spans="1:60" x14ac:dyDescent="0.2">
      <c r="A8" s="236" t="s">
        <v>112</v>
      </c>
      <c r="B8" s="237" t="s">
        <v>61</v>
      </c>
      <c r="C8" s="238" t="s">
        <v>62</v>
      </c>
      <c r="D8" s="239"/>
      <c r="E8" s="240"/>
      <c r="F8" s="241"/>
      <c r="G8" s="241">
        <f>SUMIF(AE9:AE11,"&lt;&gt;NOR",G9:G11)</f>
        <v>0</v>
      </c>
      <c r="H8" s="241"/>
      <c r="I8" s="241">
        <f>SUM(I9:I11)</f>
        <v>0</v>
      </c>
      <c r="J8" s="241"/>
      <c r="K8" s="241">
        <f>SUM(K9:K11)</f>
        <v>0</v>
      </c>
      <c r="L8" s="241"/>
      <c r="M8" s="241">
        <f>SUM(M9:M11)</f>
        <v>0</v>
      </c>
      <c r="N8" s="219"/>
      <c r="O8" s="219">
        <f>SUM(O9:O11)</f>
        <v>1.0891600000000001</v>
      </c>
      <c r="P8" s="219"/>
      <c r="Q8" s="219">
        <f>SUM(Q9:Q11)</f>
        <v>0</v>
      </c>
      <c r="R8" s="219"/>
      <c r="S8" s="219"/>
      <c r="T8" s="236"/>
      <c r="U8" s="219">
        <f>SUM(U9:U11)</f>
        <v>12.13</v>
      </c>
      <c r="AE8" t="s">
        <v>113</v>
      </c>
    </row>
    <row r="9" spans="1:60" outlineLevel="1" x14ac:dyDescent="0.2">
      <c r="A9" s="215">
        <v>1</v>
      </c>
      <c r="B9" s="221" t="s">
        <v>114</v>
      </c>
      <c r="C9" s="264" t="s">
        <v>115</v>
      </c>
      <c r="D9" s="223" t="s">
        <v>116</v>
      </c>
      <c r="E9" s="229">
        <v>20.32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4">
        <v>3.9609999999999999E-2</v>
      </c>
      <c r="O9" s="224">
        <f>ROUND(E9*N9,5)</f>
        <v>0.80488000000000004</v>
      </c>
      <c r="P9" s="224">
        <v>0</v>
      </c>
      <c r="Q9" s="224">
        <f>ROUND(E9*P9,5)</f>
        <v>0</v>
      </c>
      <c r="R9" s="224"/>
      <c r="S9" s="224"/>
      <c r="T9" s="225">
        <v>0.46709000000000001</v>
      </c>
      <c r="U9" s="224">
        <f>ROUND(E9*T9,2)</f>
        <v>9.49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117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>
        <v>2</v>
      </c>
      <c r="B10" s="221" t="s">
        <v>118</v>
      </c>
      <c r="C10" s="264" t="s">
        <v>119</v>
      </c>
      <c r="D10" s="223" t="s">
        <v>116</v>
      </c>
      <c r="E10" s="229">
        <v>20.32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15</v>
      </c>
      <c r="M10" s="232">
        <f>G10*(1+L10/100)</f>
        <v>0</v>
      </c>
      <c r="N10" s="224">
        <v>1.3140000000000001E-2</v>
      </c>
      <c r="O10" s="224">
        <f>ROUND(E10*N10,5)</f>
        <v>0.26700000000000002</v>
      </c>
      <c r="P10" s="224">
        <v>0</v>
      </c>
      <c r="Q10" s="224">
        <f>ROUND(E10*P10,5)</f>
        <v>0</v>
      </c>
      <c r="R10" s="224"/>
      <c r="S10" s="224"/>
      <c r="T10" s="225">
        <v>6.5000000000000002E-2</v>
      </c>
      <c r="U10" s="224">
        <f>ROUND(E10*T10,2)</f>
        <v>1.32</v>
      </c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120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0.95" outlineLevel="1" x14ac:dyDescent="0.2">
      <c r="A11" s="215">
        <v>3</v>
      </c>
      <c r="B11" s="221" t="s">
        <v>121</v>
      </c>
      <c r="C11" s="264" t="s">
        <v>122</v>
      </c>
      <c r="D11" s="223" t="s">
        <v>123</v>
      </c>
      <c r="E11" s="229">
        <v>7.26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15</v>
      </c>
      <c r="M11" s="232">
        <f>G11*(1+L11/100)</f>
        <v>0</v>
      </c>
      <c r="N11" s="224">
        <v>2.3800000000000002E-3</v>
      </c>
      <c r="O11" s="224">
        <f>ROUND(E11*N11,5)</f>
        <v>1.728E-2</v>
      </c>
      <c r="P11" s="224">
        <v>0</v>
      </c>
      <c r="Q11" s="224">
        <f>ROUND(E11*P11,5)</f>
        <v>0</v>
      </c>
      <c r="R11" s="224"/>
      <c r="S11" s="224"/>
      <c r="T11" s="225">
        <v>0.18232999999999999</v>
      </c>
      <c r="U11" s="224">
        <f>ROUND(E11*T11,2)</f>
        <v>1.32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120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x14ac:dyDescent="0.2">
      <c r="A12" s="216" t="s">
        <v>112</v>
      </c>
      <c r="B12" s="222" t="s">
        <v>63</v>
      </c>
      <c r="C12" s="265" t="s">
        <v>64</v>
      </c>
      <c r="D12" s="226"/>
      <c r="E12" s="230"/>
      <c r="F12" s="233"/>
      <c r="G12" s="233">
        <f>SUMIF(AE13:AE14,"&lt;&gt;NOR",G13:G14)</f>
        <v>0</v>
      </c>
      <c r="H12" s="233"/>
      <c r="I12" s="233">
        <f>SUM(I13:I14)</f>
        <v>0</v>
      </c>
      <c r="J12" s="233"/>
      <c r="K12" s="233">
        <f>SUM(K13:K14)</f>
        <v>0</v>
      </c>
      <c r="L12" s="233"/>
      <c r="M12" s="233">
        <f>SUM(M13:M14)</f>
        <v>0</v>
      </c>
      <c r="N12" s="227"/>
      <c r="O12" s="227">
        <f>SUM(O13:O14)</f>
        <v>2.5000000000000001E-4</v>
      </c>
      <c r="P12" s="227"/>
      <c r="Q12" s="227">
        <f>SUM(Q13:Q14)</f>
        <v>0</v>
      </c>
      <c r="R12" s="227"/>
      <c r="S12" s="227"/>
      <c r="T12" s="228"/>
      <c r="U12" s="227">
        <f>SUM(U13:U14)</f>
        <v>7</v>
      </c>
      <c r="AE12" t="s">
        <v>113</v>
      </c>
    </row>
    <row r="13" spans="1:60" outlineLevel="1" x14ac:dyDescent="0.2">
      <c r="A13" s="215">
        <v>4</v>
      </c>
      <c r="B13" s="221" t="s">
        <v>124</v>
      </c>
      <c r="C13" s="264" t="s">
        <v>125</v>
      </c>
      <c r="D13" s="223" t="s">
        <v>116</v>
      </c>
      <c r="E13" s="229">
        <v>25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15</v>
      </c>
      <c r="M13" s="232">
        <f>G13*(1+L13/100)</f>
        <v>0</v>
      </c>
      <c r="N13" s="224">
        <v>1.0000000000000001E-5</v>
      </c>
      <c r="O13" s="224">
        <f>ROUND(E13*N13,5)</f>
        <v>2.5000000000000001E-4</v>
      </c>
      <c r="P13" s="224">
        <v>0</v>
      </c>
      <c r="Q13" s="224">
        <f>ROUND(E13*P13,5)</f>
        <v>0</v>
      </c>
      <c r="R13" s="224"/>
      <c r="S13" s="224"/>
      <c r="T13" s="225">
        <v>0.13</v>
      </c>
      <c r="U13" s="224">
        <f>ROUND(E13*T13,2)</f>
        <v>3.25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120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>
        <v>5</v>
      </c>
      <c r="B14" s="221" t="s">
        <v>126</v>
      </c>
      <c r="C14" s="264" t="s">
        <v>127</v>
      </c>
      <c r="D14" s="223" t="s">
        <v>116</v>
      </c>
      <c r="E14" s="229">
        <v>250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15</v>
      </c>
      <c r="M14" s="232">
        <f>G14*(1+L14/100)</f>
        <v>0</v>
      </c>
      <c r="N14" s="224">
        <v>0</v>
      </c>
      <c r="O14" s="224">
        <f>ROUND(E14*N14,5)</f>
        <v>0</v>
      </c>
      <c r="P14" s="224">
        <v>0</v>
      </c>
      <c r="Q14" s="224">
        <f>ROUND(E14*P14,5)</f>
        <v>0</v>
      </c>
      <c r="R14" s="224"/>
      <c r="S14" s="224"/>
      <c r="T14" s="225">
        <v>1.4999999999999999E-2</v>
      </c>
      <c r="U14" s="224">
        <f>ROUND(E14*T14,2)</f>
        <v>3.75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120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16" t="s">
        <v>112</v>
      </c>
      <c r="B15" s="222" t="s">
        <v>65</v>
      </c>
      <c r="C15" s="265" t="s">
        <v>66</v>
      </c>
      <c r="D15" s="226"/>
      <c r="E15" s="230"/>
      <c r="F15" s="233"/>
      <c r="G15" s="233">
        <f>SUMIF(AE16:AE17,"&lt;&gt;NOR",G16:G17)</f>
        <v>0</v>
      </c>
      <c r="H15" s="233"/>
      <c r="I15" s="233">
        <f>SUM(I16:I17)</f>
        <v>0</v>
      </c>
      <c r="J15" s="233"/>
      <c r="K15" s="233">
        <f>SUM(K16:K17)</f>
        <v>0</v>
      </c>
      <c r="L15" s="233"/>
      <c r="M15" s="233">
        <f>SUM(M16:M17)</f>
        <v>0</v>
      </c>
      <c r="N15" s="227"/>
      <c r="O15" s="227">
        <f>SUM(O16:O17)</f>
        <v>0</v>
      </c>
      <c r="P15" s="227"/>
      <c r="Q15" s="227">
        <f>SUM(Q16:Q17)</f>
        <v>0.14047999999999999</v>
      </c>
      <c r="R15" s="227"/>
      <c r="S15" s="227"/>
      <c r="T15" s="228"/>
      <c r="U15" s="227">
        <f>SUM(U16:U17)</f>
        <v>2.0499999999999998</v>
      </c>
      <c r="AE15" t="s">
        <v>113</v>
      </c>
    </row>
    <row r="16" spans="1:60" outlineLevel="1" x14ac:dyDescent="0.2">
      <c r="A16" s="215">
        <v>6</v>
      </c>
      <c r="B16" s="221" t="s">
        <v>128</v>
      </c>
      <c r="C16" s="264" t="s">
        <v>129</v>
      </c>
      <c r="D16" s="223" t="s">
        <v>116</v>
      </c>
      <c r="E16" s="229">
        <v>4.3091999999999997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15</v>
      </c>
      <c r="M16" s="232">
        <f>G16*(1+L16/100)</f>
        <v>0</v>
      </c>
      <c r="N16" s="224">
        <v>0</v>
      </c>
      <c r="O16" s="224">
        <f>ROUND(E16*N16,5)</f>
        <v>0</v>
      </c>
      <c r="P16" s="224">
        <v>0.02</v>
      </c>
      <c r="Q16" s="224">
        <f>ROUND(E16*P16,5)</f>
        <v>8.6180000000000007E-2</v>
      </c>
      <c r="R16" s="224"/>
      <c r="S16" s="224"/>
      <c r="T16" s="225">
        <v>0.14699999999999999</v>
      </c>
      <c r="U16" s="224">
        <f>ROUND(E16*T16,2)</f>
        <v>0.63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120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>
        <v>7</v>
      </c>
      <c r="B17" s="221" t="s">
        <v>130</v>
      </c>
      <c r="C17" s="264" t="s">
        <v>131</v>
      </c>
      <c r="D17" s="223" t="s">
        <v>116</v>
      </c>
      <c r="E17" s="229">
        <v>4.3091999999999997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15</v>
      </c>
      <c r="M17" s="232">
        <f>G17*(1+L17/100)</f>
        <v>0</v>
      </c>
      <c r="N17" s="224">
        <v>0</v>
      </c>
      <c r="O17" s="224">
        <f>ROUND(E17*N17,5)</f>
        <v>0</v>
      </c>
      <c r="P17" s="224">
        <v>1.26E-2</v>
      </c>
      <c r="Q17" s="224">
        <f>ROUND(E17*P17,5)</f>
        <v>5.4300000000000001E-2</v>
      </c>
      <c r="R17" s="224"/>
      <c r="S17" s="224"/>
      <c r="T17" s="225">
        <v>0.33</v>
      </c>
      <c r="U17" s="224">
        <f>ROUND(E17*T17,2)</f>
        <v>1.42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120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x14ac:dyDescent="0.2">
      <c r="A18" s="216" t="s">
        <v>112</v>
      </c>
      <c r="B18" s="222" t="s">
        <v>67</v>
      </c>
      <c r="C18" s="265" t="s">
        <v>68</v>
      </c>
      <c r="D18" s="226"/>
      <c r="E18" s="230"/>
      <c r="F18" s="233"/>
      <c r="G18" s="233">
        <f>SUMIF(AE19:AE27,"&lt;&gt;NOR",G19:G27)</f>
        <v>0</v>
      </c>
      <c r="H18" s="233"/>
      <c r="I18" s="233">
        <f>SUM(I19:I27)</f>
        <v>0</v>
      </c>
      <c r="J18" s="233"/>
      <c r="K18" s="233">
        <f>SUM(K19:K27)</f>
        <v>0</v>
      </c>
      <c r="L18" s="233"/>
      <c r="M18" s="233">
        <f>SUM(M19:M27)</f>
        <v>0</v>
      </c>
      <c r="N18" s="227"/>
      <c r="O18" s="227">
        <f>SUM(O19:O27)</f>
        <v>0</v>
      </c>
      <c r="P18" s="227"/>
      <c r="Q18" s="227">
        <f>SUM(Q19:Q27)</f>
        <v>2.3603399999999999</v>
      </c>
      <c r="R18" s="227"/>
      <c r="S18" s="227"/>
      <c r="T18" s="228"/>
      <c r="U18" s="227">
        <f>SUM(U19:U27)</f>
        <v>29.689999999999998</v>
      </c>
      <c r="AE18" t="s">
        <v>113</v>
      </c>
    </row>
    <row r="19" spans="1:60" outlineLevel="1" x14ac:dyDescent="0.2">
      <c r="A19" s="215">
        <v>8</v>
      </c>
      <c r="B19" s="221" t="s">
        <v>132</v>
      </c>
      <c r="C19" s="264" t="s">
        <v>133</v>
      </c>
      <c r="D19" s="223" t="s">
        <v>116</v>
      </c>
      <c r="E19" s="229">
        <v>16.739999999999998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15</v>
      </c>
      <c r="M19" s="232">
        <f>G19*(1+L19/100)</f>
        <v>0</v>
      </c>
      <c r="N19" s="224">
        <v>0</v>
      </c>
      <c r="O19" s="224">
        <f>ROUND(E19*N19,5)</f>
        <v>0</v>
      </c>
      <c r="P19" s="224">
        <v>6.8000000000000005E-2</v>
      </c>
      <c r="Q19" s="224">
        <f>ROUND(E19*P19,5)</f>
        <v>1.13832</v>
      </c>
      <c r="R19" s="224"/>
      <c r="S19" s="224"/>
      <c r="T19" s="225">
        <v>0.3</v>
      </c>
      <c r="U19" s="224">
        <f>ROUND(E19*T19,2)</f>
        <v>5.0199999999999996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120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15">
        <v>9</v>
      </c>
      <c r="B20" s="221" t="s">
        <v>134</v>
      </c>
      <c r="C20" s="264" t="s">
        <v>135</v>
      </c>
      <c r="D20" s="223" t="s">
        <v>116</v>
      </c>
      <c r="E20" s="229">
        <v>16.739999999999998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15</v>
      </c>
      <c r="M20" s="232">
        <f>G20*(1+L20/100)</f>
        <v>0</v>
      </c>
      <c r="N20" s="224">
        <v>0</v>
      </c>
      <c r="O20" s="224">
        <f>ROUND(E20*N20,5)</f>
        <v>0</v>
      </c>
      <c r="P20" s="224">
        <v>7.2999999999999995E-2</v>
      </c>
      <c r="Q20" s="224">
        <f>ROUND(E20*P20,5)</f>
        <v>1.2220200000000001</v>
      </c>
      <c r="R20" s="224"/>
      <c r="S20" s="224"/>
      <c r="T20" s="225">
        <v>0.45</v>
      </c>
      <c r="U20" s="224">
        <f>ROUND(E20*T20,2)</f>
        <v>7.53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120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>
        <v>10</v>
      </c>
      <c r="B21" s="221" t="s">
        <v>136</v>
      </c>
      <c r="C21" s="264" t="s">
        <v>137</v>
      </c>
      <c r="D21" s="223" t="s">
        <v>138</v>
      </c>
      <c r="E21" s="229">
        <v>2.5007000000000001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15</v>
      </c>
      <c r="M21" s="232">
        <f>G21*(1+L21/100)</f>
        <v>0</v>
      </c>
      <c r="N21" s="224">
        <v>0</v>
      </c>
      <c r="O21" s="224">
        <f>ROUND(E21*N21,5)</f>
        <v>0</v>
      </c>
      <c r="P21" s="224">
        <v>0</v>
      </c>
      <c r="Q21" s="224">
        <f>ROUND(E21*P21,5)</f>
        <v>0</v>
      </c>
      <c r="R21" s="224"/>
      <c r="S21" s="224"/>
      <c r="T21" s="225">
        <v>0</v>
      </c>
      <c r="U21" s="224">
        <f>ROUND(E21*T21,2)</f>
        <v>0</v>
      </c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120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>
        <v>11</v>
      </c>
      <c r="B22" s="221" t="s">
        <v>139</v>
      </c>
      <c r="C22" s="264" t="s">
        <v>140</v>
      </c>
      <c r="D22" s="223" t="s">
        <v>138</v>
      </c>
      <c r="E22" s="229">
        <v>2.5007000000000001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15</v>
      </c>
      <c r="M22" s="232">
        <f>G22*(1+L22/100)</f>
        <v>0</v>
      </c>
      <c r="N22" s="224">
        <v>0</v>
      </c>
      <c r="O22" s="224">
        <f>ROUND(E22*N22,5)</f>
        <v>0</v>
      </c>
      <c r="P22" s="224">
        <v>0</v>
      </c>
      <c r="Q22" s="224">
        <f>ROUND(E22*P22,5)</f>
        <v>0</v>
      </c>
      <c r="R22" s="224"/>
      <c r="S22" s="224"/>
      <c r="T22" s="225">
        <v>2.0089999999999999</v>
      </c>
      <c r="U22" s="224">
        <f>ROUND(E22*T22,2)</f>
        <v>5.0199999999999996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120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>
        <v>12</v>
      </c>
      <c r="B23" s="221" t="s">
        <v>141</v>
      </c>
      <c r="C23" s="264" t="s">
        <v>142</v>
      </c>
      <c r="D23" s="223" t="s">
        <v>138</v>
      </c>
      <c r="E23" s="229">
        <v>5.0014000000000003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4">
        <v>0</v>
      </c>
      <c r="O23" s="224">
        <f>ROUND(E23*N23,5)</f>
        <v>0</v>
      </c>
      <c r="P23" s="224">
        <v>0</v>
      </c>
      <c r="Q23" s="224">
        <f>ROUND(E23*P23,5)</f>
        <v>0</v>
      </c>
      <c r="R23" s="224"/>
      <c r="S23" s="224"/>
      <c r="T23" s="225">
        <v>0.65300000000000002</v>
      </c>
      <c r="U23" s="224">
        <f>ROUND(E23*T23,2)</f>
        <v>3.27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120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>
        <v>13</v>
      </c>
      <c r="B24" s="221" t="s">
        <v>143</v>
      </c>
      <c r="C24" s="264" t="s">
        <v>144</v>
      </c>
      <c r="D24" s="223" t="s">
        <v>138</v>
      </c>
      <c r="E24" s="229">
        <v>2.5007000000000001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15</v>
      </c>
      <c r="M24" s="232">
        <f>G24*(1+L24/100)</f>
        <v>0</v>
      </c>
      <c r="N24" s="224">
        <v>0</v>
      </c>
      <c r="O24" s="224">
        <f>ROUND(E24*N24,5)</f>
        <v>0</v>
      </c>
      <c r="P24" s="224">
        <v>0</v>
      </c>
      <c r="Q24" s="224">
        <f>ROUND(E24*P24,5)</f>
        <v>0</v>
      </c>
      <c r="R24" s="224"/>
      <c r="S24" s="224"/>
      <c r="T24" s="225">
        <v>0.49</v>
      </c>
      <c r="U24" s="224">
        <f>ROUND(E24*T24,2)</f>
        <v>1.23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120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>
        <v>14</v>
      </c>
      <c r="B25" s="221" t="s">
        <v>145</v>
      </c>
      <c r="C25" s="264" t="s">
        <v>146</v>
      </c>
      <c r="D25" s="223" t="s">
        <v>138</v>
      </c>
      <c r="E25" s="229">
        <v>25.007000000000001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15</v>
      </c>
      <c r="M25" s="232">
        <f>G25*(1+L25/100)</f>
        <v>0</v>
      </c>
      <c r="N25" s="224">
        <v>0</v>
      </c>
      <c r="O25" s="224">
        <f>ROUND(E25*N25,5)</f>
        <v>0</v>
      </c>
      <c r="P25" s="224">
        <v>0</v>
      </c>
      <c r="Q25" s="224">
        <f>ROUND(E25*P25,5)</f>
        <v>0</v>
      </c>
      <c r="R25" s="224"/>
      <c r="S25" s="224"/>
      <c r="T25" s="225">
        <v>0</v>
      </c>
      <c r="U25" s="224">
        <f>ROUND(E25*T25,2)</f>
        <v>0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120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>
        <v>15</v>
      </c>
      <c r="B26" s="221" t="s">
        <v>147</v>
      </c>
      <c r="C26" s="264" t="s">
        <v>148</v>
      </c>
      <c r="D26" s="223" t="s">
        <v>138</v>
      </c>
      <c r="E26" s="229">
        <v>2.5007000000000001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15</v>
      </c>
      <c r="M26" s="232">
        <f>G26*(1+L26/100)</f>
        <v>0</v>
      </c>
      <c r="N26" s="224">
        <v>0</v>
      </c>
      <c r="O26" s="224">
        <f>ROUND(E26*N26,5)</f>
        <v>0</v>
      </c>
      <c r="P26" s="224">
        <v>0</v>
      </c>
      <c r="Q26" s="224">
        <f>ROUND(E26*P26,5)</f>
        <v>0</v>
      </c>
      <c r="R26" s="224"/>
      <c r="S26" s="224"/>
      <c r="T26" s="225">
        <v>0.94199999999999995</v>
      </c>
      <c r="U26" s="224">
        <f>ROUND(E26*T26,2)</f>
        <v>2.36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120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16</v>
      </c>
      <c r="B27" s="221" t="s">
        <v>149</v>
      </c>
      <c r="C27" s="264" t="s">
        <v>150</v>
      </c>
      <c r="D27" s="223" t="s">
        <v>138</v>
      </c>
      <c r="E27" s="229">
        <v>50.14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4">
        <v>0</v>
      </c>
      <c r="O27" s="224">
        <f>ROUND(E27*N27,5)</f>
        <v>0</v>
      </c>
      <c r="P27" s="224">
        <v>0</v>
      </c>
      <c r="Q27" s="224">
        <f>ROUND(E27*P27,5)</f>
        <v>0</v>
      </c>
      <c r="R27" s="224"/>
      <c r="S27" s="224"/>
      <c r="T27" s="225">
        <v>0.105</v>
      </c>
      <c r="U27" s="224">
        <f>ROUND(E27*T27,2)</f>
        <v>5.26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120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16" t="s">
        <v>112</v>
      </c>
      <c r="B28" s="222" t="s">
        <v>69</v>
      </c>
      <c r="C28" s="265" t="s">
        <v>70</v>
      </c>
      <c r="D28" s="226"/>
      <c r="E28" s="230"/>
      <c r="F28" s="233"/>
      <c r="G28" s="233">
        <f>SUMIF(AE29:AE29,"&lt;&gt;NOR",G29:G29)</f>
        <v>0</v>
      </c>
      <c r="H28" s="233"/>
      <c r="I28" s="233">
        <f>SUM(I29:I29)</f>
        <v>0</v>
      </c>
      <c r="J28" s="233"/>
      <c r="K28" s="233">
        <f>SUM(K29:K29)</f>
        <v>0</v>
      </c>
      <c r="L28" s="233"/>
      <c r="M28" s="233">
        <f>SUM(M29:M29)</f>
        <v>0</v>
      </c>
      <c r="N28" s="227"/>
      <c r="O28" s="227">
        <f>SUM(O29:O29)</f>
        <v>0</v>
      </c>
      <c r="P28" s="227"/>
      <c r="Q28" s="227">
        <f>SUM(Q29:Q29)</f>
        <v>0</v>
      </c>
      <c r="R28" s="227"/>
      <c r="S28" s="227"/>
      <c r="T28" s="228"/>
      <c r="U28" s="227">
        <f>SUM(U29:U29)</f>
        <v>2.81</v>
      </c>
      <c r="AE28" t="s">
        <v>113</v>
      </c>
    </row>
    <row r="29" spans="1:60" outlineLevel="1" x14ac:dyDescent="0.2">
      <c r="A29" s="215">
        <v>17</v>
      </c>
      <c r="B29" s="221" t="s">
        <v>151</v>
      </c>
      <c r="C29" s="264" t="s">
        <v>152</v>
      </c>
      <c r="D29" s="223" t="s">
        <v>138</v>
      </c>
      <c r="E29" s="229">
        <v>1.0891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15</v>
      </c>
      <c r="M29" s="232">
        <f>G29*(1+L29/100)</f>
        <v>0</v>
      </c>
      <c r="N29" s="224">
        <v>0</v>
      </c>
      <c r="O29" s="224">
        <f>ROUND(E29*N29,5)</f>
        <v>0</v>
      </c>
      <c r="P29" s="224">
        <v>0</v>
      </c>
      <c r="Q29" s="224">
        <f>ROUND(E29*P29,5)</f>
        <v>0</v>
      </c>
      <c r="R29" s="224"/>
      <c r="S29" s="224"/>
      <c r="T29" s="225">
        <v>2.577</v>
      </c>
      <c r="U29" s="224">
        <f>ROUND(E29*T29,2)</f>
        <v>2.81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120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16" t="s">
        <v>112</v>
      </c>
      <c r="B30" s="222" t="s">
        <v>71</v>
      </c>
      <c r="C30" s="265" t="s">
        <v>72</v>
      </c>
      <c r="D30" s="226"/>
      <c r="E30" s="230"/>
      <c r="F30" s="233"/>
      <c r="G30" s="233">
        <f>SUMIF(AE31:AE35,"&lt;&gt;NOR",G31:G35)</f>
        <v>0</v>
      </c>
      <c r="H30" s="233"/>
      <c r="I30" s="233">
        <f>SUM(I31:I35)</f>
        <v>0</v>
      </c>
      <c r="J30" s="233"/>
      <c r="K30" s="233">
        <f>SUM(K31:K35)</f>
        <v>0</v>
      </c>
      <c r="L30" s="233"/>
      <c r="M30" s="233">
        <f>SUM(M31:M35)</f>
        <v>0</v>
      </c>
      <c r="N30" s="227"/>
      <c r="O30" s="227">
        <f>SUM(O31:O35)</f>
        <v>3.977E-2</v>
      </c>
      <c r="P30" s="227"/>
      <c r="Q30" s="227">
        <f>SUM(Q31:Q35)</f>
        <v>0</v>
      </c>
      <c r="R30" s="227"/>
      <c r="S30" s="227"/>
      <c r="T30" s="228"/>
      <c r="U30" s="227">
        <f>SUM(U31:U35)</f>
        <v>13.49</v>
      </c>
      <c r="AE30" t="s">
        <v>113</v>
      </c>
    </row>
    <row r="31" spans="1:60" outlineLevel="1" x14ac:dyDescent="0.2">
      <c r="A31" s="215">
        <v>18</v>
      </c>
      <c r="B31" s="221" t="s">
        <v>153</v>
      </c>
      <c r="C31" s="264" t="s">
        <v>154</v>
      </c>
      <c r="D31" s="223" t="s">
        <v>116</v>
      </c>
      <c r="E31" s="229">
        <v>24.62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15</v>
      </c>
      <c r="M31" s="232">
        <f>G31*(1+L31/100)</f>
        <v>0</v>
      </c>
      <c r="N31" s="224">
        <v>2.1000000000000001E-4</v>
      </c>
      <c r="O31" s="224">
        <f>ROUND(E31*N31,5)</f>
        <v>5.1700000000000001E-3</v>
      </c>
      <c r="P31" s="224">
        <v>0</v>
      </c>
      <c r="Q31" s="224">
        <f>ROUND(E31*P31,5)</f>
        <v>0</v>
      </c>
      <c r="R31" s="224"/>
      <c r="S31" s="224"/>
      <c r="T31" s="225">
        <v>0.09</v>
      </c>
      <c r="U31" s="224">
        <f>ROUND(E31*T31,2)</f>
        <v>2.2200000000000002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120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>
        <v>19</v>
      </c>
      <c r="B32" s="221" t="s">
        <v>155</v>
      </c>
      <c r="C32" s="264" t="s">
        <v>156</v>
      </c>
      <c r="D32" s="223" t="s">
        <v>116</v>
      </c>
      <c r="E32" s="229">
        <v>24.62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4">
        <v>1.2600000000000001E-3</v>
      </c>
      <c r="O32" s="224">
        <f>ROUND(E32*N32,5)</f>
        <v>3.1019999999999999E-2</v>
      </c>
      <c r="P32" s="224">
        <v>0</v>
      </c>
      <c r="Q32" s="224">
        <f>ROUND(E32*P32,5)</f>
        <v>0</v>
      </c>
      <c r="R32" s="224"/>
      <c r="S32" s="224"/>
      <c r="T32" s="225">
        <v>0.38500000000000001</v>
      </c>
      <c r="U32" s="224">
        <f>ROUND(E32*T32,2)</f>
        <v>9.48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120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>
        <v>20</v>
      </c>
      <c r="B33" s="221" t="s">
        <v>157</v>
      </c>
      <c r="C33" s="264" t="s">
        <v>158</v>
      </c>
      <c r="D33" s="223" t="s">
        <v>123</v>
      </c>
      <c r="E33" s="229">
        <v>6.81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15</v>
      </c>
      <c r="M33" s="232">
        <f>G33*(1+L33/100)</f>
        <v>0</v>
      </c>
      <c r="N33" s="224">
        <v>1.4999999999999999E-4</v>
      </c>
      <c r="O33" s="224">
        <f>ROUND(E33*N33,5)</f>
        <v>1.0200000000000001E-3</v>
      </c>
      <c r="P33" s="224">
        <v>0</v>
      </c>
      <c r="Q33" s="224">
        <f>ROUND(E33*P33,5)</f>
        <v>0</v>
      </c>
      <c r="R33" s="224"/>
      <c r="S33" s="224"/>
      <c r="T33" s="225">
        <v>0.09</v>
      </c>
      <c r="U33" s="224">
        <f>ROUND(E33*T33,2)</f>
        <v>0.61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120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21</v>
      </c>
      <c r="B34" s="221" t="s">
        <v>159</v>
      </c>
      <c r="C34" s="264" t="s">
        <v>160</v>
      </c>
      <c r="D34" s="223" t="s">
        <v>123</v>
      </c>
      <c r="E34" s="229">
        <v>8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15</v>
      </c>
      <c r="M34" s="232">
        <f>G34*(1+L34/100)</f>
        <v>0</v>
      </c>
      <c r="N34" s="224">
        <v>3.2000000000000003E-4</v>
      </c>
      <c r="O34" s="224">
        <f>ROUND(E34*N34,5)</f>
        <v>2.5600000000000002E-3</v>
      </c>
      <c r="P34" s="224">
        <v>0</v>
      </c>
      <c r="Q34" s="224">
        <f>ROUND(E34*P34,5)</f>
        <v>0</v>
      </c>
      <c r="R34" s="224"/>
      <c r="S34" s="224"/>
      <c r="T34" s="225">
        <v>0.14000000000000001</v>
      </c>
      <c r="U34" s="224">
        <f>ROUND(E34*T34,2)</f>
        <v>1.1200000000000001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120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>
        <v>22</v>
      </c>
      <c r="B35" s="221" t="s">
        <v>161</v>
      </c>
      <c r="C35" s="264" t="s">
        <v>162</v>
      </c>
      <c r="D35" s="223" t="s">
        <v>138</v>
      </c>
      <c r="E35" s="229">
        <v>0.04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15</v>
      </c>
      <c r="M35" s="232">
        <f>G35*(1+L35/100)</f>
        <v>0</v>
      </c>
      <c r="N35" s="224">
        <v>0</v>
      </c>
      <c r="O35" s="224">
        <f>ROUND(E35*N35,5)</f>
        <v>0</v>
      </c>
      <c r="P35" s="224">
        <v>0</v>
      </c>
      <c r="Q35" s="224">
        <f>ROUND(E35*P35,5)</f>
        <v>0</v>
      </c>
      <c r="R35" s="224"/>
      <c r="S35" s="224"/>
      <c r="T35" s="225">
        <v>1.5980000000000001</v>
      </c>
      <c r="U35" s="224">
        <f>ROUND(E35*T35,2)</f>
        <v>0.06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120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16" t="s">
        <v>112</v>
      </c>
      <c r="B36" s="222" t="s">
        <v>73</v>
      </c>
      <c r="C36" s="265" t="s">
        <v>74</v>
      </c>
      <c r="D36" s="226"/>
      <c r="E36" s="230"/>
      <c r="F36" s="233"/>
      <c r="G36" s="233">
        <f>SUMIF(AE37:AE37,"&lt;&gt;NOR",G37:G37)</f>
        <v>0</v>
      </c>
      <c r="H36" s="233"/>
      <c r="I36" s="233">
        <f>SUM(I37:I37)</f>
        <v>0</v>
      </c>
      <c r="J36" s="233"/>
      <c r="K36" s="233">
        <f>SUM(K37:K37)</f>
        <v>0</v>
      </c>
      <c r="L36" s="233"/>
      <c r="M36" s="233">
        <f>SUM(M37:M37)</f>
        <v>0</v>
      </c>
      <c r="N36" s="227"/>
      <c r="O36" s="227">
        <f>SUM(O37:O37)</f>
        <v>5.2999999999999998E-4</v>
      </c>
      <c r="P36" s="227"/>
      <c r="Q36" s="227">
        <f>SUM(Q37:Q37)</f>
        <v>0</v>
      </c>
      <c r="R36" s="227"/>
      <c r="S36" s="227"/>
      <c r="T36" s="228"/>
      <c r="U36" s="227">
        <f>SUM(U37:U37)</f>
        <v>0.32</v>
      </c>
      <c r="AE36" t="s">
        <v>113</v>
      </c>
    </row>
    <row r="37" spans="1:60" ht="20.95" outlineLevel="1" x14ac:dyDescent="0.2">
      <c r="A37" s="215">
        <v>23</v>
      </c>
      <c r="B37" s="221" t="s">
        <v>163</v>
      </c>
      <c r="C37" s="264" t="s">
        <v>164</v>
      </c>
      <c r="D37" s="223" t="s">
        <v>165</v>
      </c>
      <c r="E37" s="229">
        <v>1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15</v>
      </c>
      <c r="M37" s="232">
        <f>G37*(1+L37/100)</f>
        <v>0</v>
      </c>
      <c r="N37" s="224">
        <v>5.2999999999999998E-4</v>
      </c>
      <c r="O37" s="224">
        <f>ROUND(E37*N37,5)</f>
        <v>5.2999999999999998E-4</v>
      </c>
      <c r="P37" s="224">
        <v>0</v>
      </c>
      <c r="Q37" s="224">
        <f>ROUND(E37*P37,5)</f>
        <v>0</v>
      </c>
      <c r="R37" s="224"/>
      <c r="S37" s="224"/>
      <c r="T37" s="225">
        <v>0.32100000000000001</v>
      </c>
      <c r="U37" s="224">
        <f>ROUND(E37*T37,2)</f>
        <v>0.32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120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x14ac:dyDescent="0.2">
      <c r="A38" s="216" t="s">
        <v>112</v>
      </c>
      <c r="B38" s="222" t="s">
        <v>75</v>
      </c>
      <c r="C38" s="265" t="s">
        <v>76</v>
      </c>
      <c r="D38" s="226"/>
      <c r="E38" s="230"/>
      <c r="F38" s="233"/>
      <c r="G38" s="233">
        <f>SUMIF(AE39:AE39,"&lt;&gt;NOR",G39:G39)</f>
        <v>0</v>
      </c>
      <c r="H38" s="233"/>
      <c r="I38" s="233">
        <f>SUM(I39:I39)</f>
        <v>0</v>
      </c>
      <c r="J38" s="233"/>
      <c r="K38" s="233">
        <f>SUM(K39:K39)</f>
        <v>0</v>
      </c>
      <c r="L38" s="233"/>
      <c r="M38" s="233">
        <f>SUM(M39:M39)</f>
        <v>0</v>
      </c>
      <c r="N38" s="227"/>
      <c r="O38" s="227">
        <f>SUM(O39:O39)</f>
        <v>2.7999999999999998E-4</v>
      </c>
      <c r="P38" s="227"/>
      <c r="Q38" s="227">
        <f>SUM(Q39:Q39)</f>
        <v>0</v>
      </c>
      <c r="R38" s="227"/>
      <c r="S38" s="227"/>
      <c r="T38" s="228"/>
      <c r="U38" s="227">
        <f>SUM(U39:U39)</f>
        <v>0.33</v>
      </c>
      <c r="AE38" t="s">
        <v>113</v>
      </c>
    </row>
    <row r="39" spans="1:60" ht="20.95" outlineLevel="1" x14ac:dyDescent="0.2">
      <c r="A39" s="215">
        <v>24</v>
      </c>
      <c r="B39" s="221" t="s">
        <v>166</v>
      </c>
      <c r="C39" s="264" t="s">
        <v>167</v>
      </c>
      <c r="D39" s="223" t="s">
        <v>165</v>
      </c>
      <c r="E39" s="229">
        <v>1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15</v>
      </c>
      <c r="M39" s="232">
        <f>G39*(1+L39/100)</f>
        <v>0</v>
      </c>
      <c r="N39" s="224">
        <v>2.7999999999999998E-4</v>
      </c>
      <c r="O39" s="224">
        <f>ROUND(E39*N39,5)</f>
        <v>2.7999999999999998E-4</v>
      </c>
      <c r="P39" s="224">
        <v>0</v>
      </c>
      <c r="Q39" s="224">
        <f>ROUND(E39*P39,5)</f>
        <v>0</v>
      </c>
      <c r="R39" s="224"/>
      <c r="S39" s="224"/>
      <c r="T39" s="225">
        <v>0.3266</v>
      </c>
      <c r="U39" s="224">
        <f>ROUND(E39*T39,2)</f>
        <v>0.33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120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">
      <c r="A40" s="216" t="s">
        <v>112</v>
      </c>
      <c r="B40" s="222" t="s">
        <v>77</v>
      </c>
      <c r="C40" s="265" t="s">
        <v>78</v>
      </c>
      <c r="D40" s="226"/>
      <c r="E40" s="230"/>
      <c r="F40" s="233"/>
      <c r="G40" s="233">
        <f>SUMIF(AE41:AE52,"&lt;&gt;NOR",G41:G52)</f>
        <v>0</v>
      </c>
      <c r="H40" s="233"/>
      <c r="I40" s="233">
        <f>SUM(I41:I52)</f>
        <v>0</v>
      </c>
      <c r="J40" s="233"/>
      <c r="K40" s="233">
        <f>SUM(K41:K52)</f>
        <v>0</v>
      </c>
      <c r="L40" s="233"/>
      <c r="M40" s="233">
        <f>SUM(M41:M52)</f>
        <v>0</v>
      </c>
      <c r="N40" s="227"/>
      <c r="O40" s="227">
        <f>SUM(O41:O52)</f>
        <v>9.6019999999999994E-2</v>
      </c>
      <c r="P40" s="227"/>
      <c r="Q40" s="227">
        <f>SUM(Q41:Q52)</f>
        <v>0.30258000000000002</v>
      </c>
      <c r="R40" s="227"/>
      <c r="S40" s="227"/>
      <c r="T40" s="228"/>
      <c r="U40" s="227">
        <f>SUM(U41:U52)</f>
        <v>17.330000000000002</v>
      </c>
      <c r="AE40" t="s">
        <v>113</v>
      </c>
    </row>
    <row r="41" spans="1:60" outlineLevel="1" x14ac:dyDescent="0.2">
      <c r="A41" s="215">
        <v>25</v>
      </c>
      <c r="B41" s="221" t="s">
        <v>168</v>
      </c>
      <c r="C41" s="264" t="s">
        <v>169</v>
      </c>
      <c r="D41" s="223" t="s">
        <v>170</v>
      </c>
      <c r="E41" s="229">
        <v>1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15</v>
      </c>
      <c r="M41" s="232">
        <f>G41*(1+L41/100)</f>
        <v>0</v>
      </c>
      <c r="N41" s="224">
        <v>1.521E-2</v>
      </c>
      <c r="O41" s="224">
        <f>ROUND(E41*N41,5)</f>
        <v>1.521E-2</v>
      </c>
      <c r="P41" s="224">
        <v>0</v>
      </c>
      <c r="Q41" s="224">
        <f>ROUND(E41*P41,5)</f>
        <v>0</v>
      </c>
      <c r="R41" s="224"/>
      <c r="S41" s="224"/>
      <c r="T41" s="225">
        <v>1.1890000000000001</v>
      </c>
      <c r="U41" s="224">
        <f>ROUND(E41*T41,2)</f>
        <v>1.19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120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>
        <v>26</v>
      </c>
      <c r="B42" s="221" t="s">
        <v>171</v>
      </c>
      <c r="C42" s="264" t="s">
        <v>172</v>
      </c>
      <c r="D42" s="223" t="s">
        <v>170</v>
      </c>
      <c r="E42" s="229">
        <v>1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15</v>
      </c>
      <c r="M42" s="232">
        <f>G42*(1+L42/100)</f>
        <v>0</v>
      </c>
      <c r="N42" s="224">
        <v>4.4999999999999999E-4</v>
      </c>
      <c r="O42" s="224">
        <f>ROUND(E42*N42,5)</f>
        <v>4.4999999999999999E-4</v>
      </c>
      <c r="P42" s="224">
        <v>0</v>
      </c>
      <c r="Q42" s="224">
        <f>ROUND(E42*P42,5)</f>
        <v>0</v>
      </c>
      <c r="R42" s="224"/>
      <c r="S42" s="224"/>
      <c r="T42" s="225">
        <v>5</v>
      </c>
      <c r="U42" s="224">
        <f>ROUND(E42*T42,2)</f>
        <v>5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120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0.95" outlineLevel="1" x14ac:dyDescent="0.2">
      <c r="A43" s="215">
        <v>27</v>
      </c>
      <c r="B43" s="221" t="s">
        <v>173</v>
      </c>
      <c r="C43" s="264" t="s">
        <v>174</v>
      </c>
      <c r="D43" s="223" t="s">
        <v>170</v>
      </c>
      <c r="E43" s="229">
        <v>1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15</v>
      </c>
      <c r="M43" s="232">
        <f>G43*(1+L43/100)</f>
        <v>0</v>
      </c>
      <c r="N43" s="224">
        <v>1.7000000000000001E-4</v>
      </c>
      <c r="O43" s="224">
        <f>ROUND(E43*N43,5)</f>
        <v>1.7000000000000001E-4</v>
      </c>
      <c r="P43" s="224">
        <v>0</v>
      </c>
      <c r="Q43" s="224">
        <f>ROUND(E43*P43,5)</f>
        <v>0</v>
      </c>
      <c r="R43" s="224"/>
      <c r="S43" s="224"/>
      <c r="T43" s="225">
        <v>2.9</v>
      </c>
      <c r="U43" s="224">
        <f>ROUND(E43*T43,2)</f>
        <v>2.9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120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28</v>
      </c>
      <c r="B44" s="221" t="s">
        <v>175</v>
      </c>
      <c r="C44" s="264" t="s">
        <v>176</v>
      </c>
      <c r="D44" s="223" t="s">
        <v>170</v>
      </c>
      <c r="E44" s="229">
        <v>1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15</v>
      </c>
      <c r="M44" s="232">
        <f>G44*(1+L44/100)</f>
        <v>0</v>
      </c>
      <c r="N44" s="224">
        <v>7.6819999999999999E-2</v>
      </c>
      <c r="O44" s="224">
        <f>ROUND(E44*N44,5)</f>
        <v>7.6819999999999999E-2</v>
      </c>
      <c r="P44" s="224">
        <v>0</v>
      </c>
      <c r="Q44" s="224">
        <f>ROUND(E44*P44,5)</f>
        <v>0</v>
      </c>
      <c r="R44" s="224"/>
      <c r="S44" s="224"/>
      <c r="T44" s="225">
        <v>3.0720000000000001</v>
      </c>
      <c r="U44" s="224">
        <f>ROUND(E44*T44,2)</f>
        <v>3.07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120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0.95" outlineLevel="1" x14ac:dyDescent="0.2">
      <c r="A45" s="215">
        <v>29</v>
      </c>
      <c r="B45" s="221" t="s">
        <v>177</v>
      </c>
      <c r="C45" s="264" t="s">
        <v>178</v>
      </c>
      <c r="D45" s="223" t="s">
        <v>179</v>
      </c>
      <c r="E45" s="229">
        <v>1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15</v>
      </c>
      <c r="M45" s="232">
        <f>G45*(1+L45/100)</f>
        <v>0</v>
      </c>
      <c r="N45" s="224">
        <v>1.72E-3</v>
      </c>
      <c r="O45" s="224">
        <f>ROUND(E45*N45,5)</f>
        <v>1.72E-3</v>
      </c>
      <c r="P45" s="224">
        <v>0</v>
      </c>
      <c r="Q45" s="224">
        <f>ROUND(E45*P45,5)</f>
        <v>0</v>
      </c>
      <c r="R45" s="224"/>
      <c r="S45" s="224"/>
      <c r="T45" s="225">
        <v>0.47599999999999998</v>
      </c>
      <c r="U45" s="224">
        <f>ROUND(E45*T45,2)</f>
        <v>0.48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120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>
        <v>30</v>
      </c>
      <c r="B46" s="221" t="s">
        <v>180</v>
      </c>
      <c r="C46" s="264" t="s">
        <v>181</v>
      </c>
      <c r="D46" s="223" t="s">
        <v>179</v>
      </c>
      <c r="E46" s="229">
        <v>1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15</v>
      </c>
      <c r="M46" s="232">
        <f>G46*(1+L46/100)</f>
        <v>0</v>
      </c>
      <c r="N46" s="224">
        <v>1.2999999999999999E-4</v>
      </c>
      <c r="O46" s="224">
        <f>ROUND(E46*N46,5)</f>
        <v>1.2999999999999999E-4</v>
      </c>
      <c r="P46" s="224">
        <v>0</v>
      </c>
      <c r="Q46" s="224">
        <f>ROUND(E46*P46,5)</f>
        <v>0</v>
      </c>
      <c r="R46" s="224"/>
      <c r="S46" s="224"/>
      <c r="T46" s="225">
        <v>0.624</v>
      </c>
      <c r="U46" s="224">
        <f>ROUND(E46*T46,2)</f>
        <v>0.62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120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0.95" outlineLevel="1" x14ac:dyDescent="0.2">
      <c r="A47" s="215">
        <v>31</v>
      </c>
      <c r="B47" s="221" t="s">
        <v>182</v>
      </c>
      <c r="C47" s="264" t="s">
        <v>183</v>
      </c>
      <c r="D47" s="223" t="s">
        <v>179</v>
      </c>
      <c r="E47" s="229">
        <v>1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15</v>
      </c>
      <c r="M47" s="232">
        <f>G47*(1+L47/100)</f>
        <v>0</v>
      </c>
      <c r="N47" s="224">
        <v>1.5200000000000001E-3</v>
      </c>
      <c r="O47" s="224">
        <f>ROUND(E47*N47,5)</f>
        <v>1.5200000000000001E-3</v>
      </c>
      <c r="P47" s="224">
        <v>0</v>
      </c>
      <c r="Q47" s="224">
        <f>ROUND(E47*P47,5)</f>
        <v>0</v>
      </c>
      <c r="R47" s="224"/>
      <c r="S47" s="224"/>
      <c r="T47" s="225">
        <v>0.58699999999999997</v>
      </c>
      <c r="U47" s="224">
        <f>ROUND(E47*T47,2)</f>
        <v>0.59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120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>
        <v>32</v>
      </c>
      <c r="B48" s="221" t="s">
        <v>184</v>
      </c>
      <c r="C48" s="264" t="s">
        <v>185</v>
      </c>
      <c r="D48" s="223" t="s">
        <v>170</v>
      </c>
      <c r="E48" s="229">
        <v>1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15</v>
      </c>
      <c r="M48" s="232">
        <f>G48*(1+L48/100)</f>
        <v>0</v>
      </c>
      <c r="N48" s="224">
        <v>0</v>
      </c>
      <c r="O48" s="224">
        <f>ROUND(E48*N48,5)</f>
        <v>0</v>
      </c>
      <c r="P48" s="224">
        <v>1.9460000000000002E-2</v>
      </c>
      <c r="Q48" s="224">
        <f>ROUND(E48*P48,5)</f>
        <v>1.9460000000000002E-2</v>
      </c>
      <c r="R48" s="224"/>
      <c r="S48" s="224"/>
      <c r="T48" s="225">
        <v>0.38200000000000001</v>
      </c>
      <c r="U48" s="224">
        <f>ROUND(E48*T48,2)</f>
        <v>0.38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120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>
        <v>33</v>
      </c>
      <c r="B49" s="221" t="s">
        <v>186</v>
      </c>
      <c r="C49" s="264" t="s">
        <v>187</v>
      </c>
      <c r="D49" s="223" t="s">
        <v>170</v>
      </c>
      <c r="E49" s="229">
        <v>1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15</v>
      </c>
      <c r="M49" s="232">
        <f>G49*(1+L49/100)</f>
        <v>0</v>
      </c>
      <c r="N49" s="224">
        <v>0</v>
      </c>
      <c r="O49" s="224">
        <f>ROUND(E49*N49,5)</f>
        <v>0</v>
      </c>
      <c r="P49" s="224">
        <v>0.125</v>
      </c>
      <c r="Q49" s="224">
        <f>ROUND(E49*P49,5)</f>
        <v>0.125</v>
      </c>
      <c r="R49" s="224"/>
      <c r="S49" s="224"/>
      <c r="T49" s="225">
        <v>1.1499999999999999</v>
      </c>
      <c r="U49" s="224">
        <f>ROUND(E49*T49,2)</f>
        <v>1.1499999999999999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120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>
        <v>34</v>
      </c>
      <c r="B50" s="221" t="s">
        <v>188</v>
      </c>
      <c r="C50" s="264" t="s">
        <v>189</v>
      </c>
      <c r="D50" s="223" t="s">
        <v>170</v>
      </c>
      <c r="E50" s="229">
        <v>2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15</v>
      </c>
      <c r="M50" s="232">
        <f>G50*(1+L50/100)</f>
        <v>0</v>
      </c>
      <c r="N50" s="224">
        <v>0</v>
      </c>
      <c r="O50" s="224">
        <f>ROUND(E50*N50,5)</f>
        <v>0</v>
      </c>
      <c r="P50" s="224">
        <v>1.56E-3</v>
      </c>
      <c r="Q50" s="224">
        <f>ROUND(E50*P50,5)</f>
        <v>3.1199999999999999E-3</v>
      </c>
      <c r="R50" s="224"/>
      <c r="S50" s="224"/>
      <c r="T50" s="225">
        <v>0.217</v>
      </c>
      <c r="U50" s="224">
        <f>ROUND(E50*T50,2)</f>
        <v>0.43</v>
      </c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120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35</v>
      </c>
      <c r="B51" s="221" t="s">
        <v>190</v>
      </c>
      <c r="C51" s="264" t="s">
        <v>191</v>
      </c>
      <c r="D51" s="223" t="s">
        <v>170</v>
      </c>
      <c r="E51" s="229">
        <v>1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15</v>
      </c>
      <c r="M51" s="232">
        <f>G51*(1+L51/100)</f>
        <v>0</v>
      </c>
      <c r="N51" s="224">
        <v>0</v>
      </c>
      <c r="O51" s="224">
        <f>ROUND(E51*N51,5)</f>
        <v>0</v>
      </c>
      <c r="P51" s="224">
        <v>0.155</v>
      </c>
      <c r="Q51" s="224">
        <f>ROUND(E51*P51,5)</f>
        <v>0.155</v>
      </c>
      <c r="R51" s="224"/>
      <c r="S51" s="224"/>
      <c r="T51" s="225">
        <v>0.83699999999999997</v>
      </c>
      <c r="U51" s="224">
        <f>ROUND(E51*T51,2)</f>
        <v>0.84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120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>
        <v>36</v>
      </c>
      <c r="B52" s="221" t="s">
        <v>192</v>
      </c>
      <c r="C52" s="264" t="s">
        <v>193</v>
      </c>
      <c r="D52" s="223" t="s">
        <v>138</v>
      </c>
      <c r="E52" s="229">
        <v>0.41560000000000002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15</v>
      </c>
      <c r="M52" s="232">
        <f>G52*(1+L52/100)</f>
        <v>0</v>
      </c>
      <c r="N52" s="224">
        <v>0</v>
      </c>
      <c r="O52" s="224">
        <f>ROUND(E52*N52,5)</f>
        <v>0</v>
      </c>
      <c r="P52" s="224">
        <v>0</v>
      </c>
      <c r="Q52" s="224">
        <f>ROUND(E52*P52,5)</f>
        <v>0</v>
      </c>
      <c r="R52" s="224"/>
      <c r="S52" s="224"/>
      <c r="T52" s="225">
        <v>1.629</v>
      </c>
      <c r="U52" s="224">
        <f>ROUND(E52*T52,2)</f>
        <v>0.68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120</v>
      </c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x14ac:dyDescent="0.2">
      <c r="A53" s="216" t="s">
        <v>112</v>
      </c>
      <c r="B53" s="222" t="s">
        <v>79</v>
      </c>
      <c r="C53" s="265" t="s">
        <v>80</v>
      </c>
      <c r="D53" s="226"/>
      <c r="E53" s="230"/>
      <c r="F53" s="233"/>
      <c r="G53" s="233">
        <f>SUMIF(AE54:AE58,"&lt;&gt;NOR",G54:G58)</f>
        <v>0</v>
      </c>
      <c r="H53" s="233"/>
      <c r="I53" s="233">
        <f>SUM(I54:I58)</f>
        <v>0</v>
      </c>
      <c r="J53" s="233"/>
      <c r="K53" s="233">
        <f>SUM(K54:K58)</f>
        <v>0</v>
      </c>
      <c r="L53" s="233"/>
      <c r="M53" s="233">
        <f>SUM(M54:M58)</f>
        <v>0</v>
      </c>
      <c r="N53" s="227"/>
      <c r="O53" s="227">
        <f>SUM(O54:O58)</f>
        <v>0.10646</v>
      </c>
      <c r="P53" s="227"/>
      <c r="Q53" s="227">
        <f>SUM(Q54:Q58)</f>
        <v>0</v>
      </c>
      <c r="R53" s="227"/>
      <c r="S53" s="227"/>
      <c r="T53" s="228"/>
      <c r="U53" s="227">
        <f>SUM(U54:U58)</f>
        <v>6.1000000000000005</v>
      </c>
      <c r="AE53" t="s">
        <v>113</v>
      </c>
    </row>
    <row r="54" spans="1:60" outlineLevel="1" x14ac:dyDescent="0.2">
      <c r="A54" s="215">
        <v>37</v>
      </c>
      <c r="B54" s="221" t="s">
        <v>194</v>
      </c>
      <c r="C54" s="264" t="s">
        <v>195</v>
      </c>
      <c r="D54" s="223" t="s">
        <v>116</v>
      </c>
      <c r="E54" s="229">
        <v>4.3090000000000002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15</v>
      </c>
      <c r="M54" s="232">
        <f>G54*(1+L54/100)</f>
        <v>0</v>
      </c>
      <c r="N54" s="224">
        <v>0</v>
      </c>
      <c r="O54" s="224">
        <f>ROUND(E54*N54,5)</f>
        <v>0</v>
      </c>
      <c r="P54" s="224">
        <v>0</v>
      </c>
      <c r="Q54" s="224">
        <f>ROUND(E54*P54,5)</f>
        <v>0</v>
      </c>
      <c r="R54" s="224"/>
      <c r="S54" s="224"/>
      <c r="T54" s="225">
        <v>0.255</v>
      </c>
      <c r="U54" s="224">
        <f>ROUND(E54*T54,2)</f>
        <v>1.1000000000000001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120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38</v>
      </c>
      <c r="B55" s="221" t="s">
        <v>196</v>
      </c>
      <c r="C55" s="264" t="s">
        <v>197</v>
      </c>
      <c r="D55" s="223" t="s">
        <v>116</v>
      </c>
      <c r="E55" s="229">
        <v>4.3090000000000002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15</v>
      </c>
      <c r="M55" s="232">
        <f>G55*(1+L55/100)</f>
        <v>0</v>
      </c>
      <c r="N55" s="224">
        <v>5.0400000000000002E-3</v>
      </c>
      <c r="O55" s="224">
        <f>ROUND(E55*N55,5)</f>
        <v>2.172E-2</v>
      </c>
      <c r="P55" s="224">
        <v>0</v>
      </c>
      <c r="Q55" s="224">
        <f>ROUND(E55*P55,5)</f>
        <v>0</v>
      </c>
      <c r="R55" s="224"/>
      <c r="S55" s="224"/>
      <c r="T55" s="225">
        <v>0.97799999999999998</v>
      </c>
      <c r="U55" s="224">
        <f>ROUND(E55*T55,2)</f>
        <v>4.21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120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>
        <v>39</v>
      </c>
      <c r="B56" s="221" t="s">
        <v>198</v>
      </c>
      <c r="C56" s="264" t="s">
        <v>199</v>
      </c>
      <c r="D56" s="223" t="s">
        <v>123</v>
      </c>
      <c r="E56" s="229">
        <v>9.26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15</v>
      </c>
      <c r="M56" s="232">
        <f>G56*(1+L56/100)</f>
        <v>0</v>
      </c>
      <c r="N56" s="224">
        <v>4.0000000000000003E-5</v>
      </c>
      <c r="O56" s="224">
        <f>ROUND(E56*N56,5)</f>
        <v>3.6999999999999999E-4</v>
      </c>
      <c r="P56" s="224">
        <v>0</v>
      </c>
      <c r="Q56" s="224">
        <f>ROUND(E56*P56,5)</f>
        <v>0</v>
      </c>
      <c r="R56" s="224"/>
      <c r="S56" s="224"/>
      <c r="T56" s="225">
        <v>7.0000000000000007E-2</v>
      </c>
      <c r="U56" s="224">
        <f>ROUND(E56*T56,2)</f>
        <v>0.65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120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>
        <v>40</v>
      </c>
      <c r="B57" s="221" t="s">
        <v>200</v>
      </c>
      <c r="C57" s="264" t="s">
        <v>201</v>
      </c>
      <c r="D57" s="223" t="s">
        <v>116</v>
      </c>
      <c r="E57" s="229">
        <v>4.7398999999999996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15</v>
      </c>
      <c r="M57" s="232">
        <f>G57*(1+L57/100)</f>
        <v>0</v>
      </c>
      <c r="N57" s="224">
        <v>1.78E-2</v>
      </c>
      <c r="O57" s="224">
        <f>ROUND(E57*N57,5)</f>
        <v>8.4370000000000001E-2</v>
      </c>
      <c r="P57" s="224">
        <v>0</v>
      </c>
      <c r="Q57" s="224">
        <f>ROUND(E57*P57,5)</f>
        <v>0</v>
      </c>
      <c r="R57" s="224"/>
      <c r="S57" s="224"/>
      <c r="T57" s="225">
        <v>0</v>
      </c>
      <c r="U57" s="224">
        <f>ROUND(E57*T57,2)</f>
        <v>0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202</v>
      </c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>
        <v>41</v>
      </c>
      <c r="B58" s="221" t="s">
        <v>203</v>
      </c>
      <c r="C58" s="264" t="s">
        <v>204</v>
      </c>
      <c r="D58" s="223" t="s">
        <v>138</v>
      </c>
      <c r="E58" s="229">
        <v>0.106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15</v>
      </c>
      <c r="M58" s="232">
        <f>G58*(1+L58/100)</f>
        <v>0</v>
      </c>
      <c r="N58" s="224">
        <v>0</v>
      </c>
      <c r="O58" s="224">
        <f>ROUND(E58*N58,5)</f>
        <v>0</v>
      </c>
      <c r="P58" s="224">
        <v>0</v>
      </c>
      <c r="Q58" s="224">
        <f>ROUND(E58*P58,5)</f>
        <v>0</v>
      </c>
      <c r="R58" s="224"/>
      <c r="S58" s="224"/>
      <c r="T58" s="225">
        <v>1.3049999999999999</v>
      </c>
      <c r="U58" s="224">
        <f>ROUND(E58*T58,2)</f>
        <v>0.14000000000000001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120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x14ac:dyDescent="0.2">
      <c r="A59" s="216" t="s">
        <v>112</v>
      </c>
      <c r="B59" s="222" t="s">
        <v>81</v>
      </c>
      <c r="C59" s="265" t="s">
        <v>82</v>
      </c>
      <c r="D59" s="226"/>
      <c r="E59" s="230"/>
      <c r="F59" s="233"/>
      <c r="G59" s="233">
        <f>SUMIF(AE60:AE64,"&lt;&gt;NOR",G60:G64)</f>
        <v>0</v>
      </c>
      <c r="H59" s="233"/>
      <c r="I59" s="233">
        <f>SUM(I60:I64)</f>
        <v>0</v>
      </c>
      <c r="J59" s="233"/>
      <c r="K59" s="233">
        <f>SUM(K60:K64)</f>
        <v>0</v>
      </c>
      <c r="L59" s="233"/>
      <c r="M59" s="233">
        <f>SUM(M60:M64)</f>
        <v>0</v>
      </c>
      <c r="N59" s="227"/>
      <c r="O59" s="227">
        <f>SUM(O60:O64)</f>
        <v>0.37403999999999998</v>
      </c>
      <c r="P59" s="227"/>
      <c r="Q59" s="227">
        <f>SUM(Q60:Q64)</f>
        <v>0</v>
      </c>
      <c r="R59" s="227"/>
      <c r="S59" s="227"/>
      <c r="T59" s="228"/>
      <c r="U59" s="227">
        <f>SUM(U60:U64)</f>
        <v>27.169999999999998</v>
      </c>
      <c r="AE59" t="s">
        <v>113</v>
      </c>
    </row>
    <row r="60" spans="1:60" outlineLevel="1" x14ac:dyDescent="0.2">
      <c r="A60" s="215">
        <v>42</v>
      </c>
      <c r="B60" s="221" t="s">
        <v>205</v>
      </c>
      <c r="C60" s="264" t="s">
        <v>206</v>
      </c>
      <c r="D60" s="223" t="s">
        <v>116</v>
      </c>
      <c r="E60" s="229">
        <v>20.32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15</v>
      </c>
      <c r="M60" s="232">
        <f>G60*(1+L60/100)</f>
        <v>0</v>
      </c>
      <c r="N60" s="224">
        <v>0</v>
      </c>
      <c r="O60" s="224">
        <f>ROUND(E60*N60,5)</f>
        <v>0</v>
      </c>
      <c r="P60" s="224">
        <v>0</v>
      </c>
      <c r="Q60" s="224">
        <f>ROUND(E60*P60,5)</f>
        <v>0</v>
      </c>
      <c r="R60" s="224"/>
      <c r="S60" s="224"/>
      <c r="T60" s="225">
        <v>0.33</v>
      </c>
      <c r="U60" s="224">
        <f>ROUND(E60*T60,2)</f>
        <v>6.71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120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>
        <v>43</v>
      </c>
      <c r="B61" s="221" t="s">
        <v>207</v>
      </c>
      <c r="C61" s="264" t="s">
        <v>208</v>
      </c>
      <c r="D61" s="223" t="s">
        <v>116</v>
      </c>
      <c r="E61" s="229">
        <v>20.32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15</v>
      </c>
      <c r="M61" s="232">
        <f>G61*(1+L61/100)</f>
        <v>0</v>
      </c>
      <c r="N61" s="224">
        <v>4.9699999999999996E-3</v>
      </c>
      <c r="O61" s="224">
        <f>ROUND(E61*N61,5)</f>
        <v>0.10099</v>
      </c>
      <c r="P61" s="224">
        <v>0</v>
      </c>
      <c r="Q61" s="224">
        <f>ROUND(E61*P61,5)</f>
        <v>0</v>
      </c>
      <c r="R61" s="224"/>
      <c r="S61" s="224"/>
      <c r="T61" s="225">
        <v>0.98399999999999999</v>
      </c>
      <c r="U61" s="224">
        <f>ROUND(E61*T61,2)</f>
        <v>19.989999999999998</v>
      </c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120</v>
      </c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0.95" outlineLevel="1" x14ac:dyDescent="0.2">
      <c r="A62" s="215">
        <v>44</v>
      </c>
      <c r="B62" s="221" t="s">
        <v>209</v>
      </c>
      <c r="C62" s="264" t="s">
        <v>210</v>
      </c>
      <c r="D62" s="223" t="s">
        <v>123</v>
      </c>
      <c r="E62" s="229">
        <v>12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15</v>
      </c>
      <c r="M62" s="232">
        <f>G62*(1+L62/100)</f>
        <v>0</v>
      </c>
      <c r="N62" s="224">
        <v>3.0000000000000001E-5</v>
      </c>
      <c r="O62" s="224">
        <f>ROUND(E62*N62,5)</f>
        <v>3.6000000000000002E-4</v>
      </c>
      <c r="P62" s="224">
        <v>0</v>
      </c>
      <c r="Q62" s="224">
        <f>ROUND(E62*P62,5)</f>
        <v>0</v>
      </c>
      <c r="R62" s="224"/>
      <c r="S62" s="224"/>
      <c r="T62" s="225">
        <v>0</v>
      </c>
      <c r="U62" s="224">
        <f>ROUND(E62*T62,2)</f>
        <v>0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120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45</v>
      </c>
      <c r="B63" s="221" t="s">
        <v>211</v>
      </c>
      <c r="C63" s="264" t="s">
        <v>212</v>
      </c>
      <c r="D63" s="223" t="s">
        <v>116</v>
      </c>
      <c r="E63" s="229">
        <v>22.352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15</v>
      </c>
      <c r="M63" s="232">
        <f>G63*(1+L63/100)</f>
        <v>0</v>
      </c>
      <c r="N63" s="224">
        <v>1.2200000000000001E-2</v>
      </c>
      <c r="O63" s="224">
        <f>ROUND(E63*N63,5)</f>
        <v>0.27268999999999999</v>
      </c>
      <c r="P63" s="224">
        <v>0</v>
      </c>
      <c r="Q63" s="224">
        <f>ROUND(E63*P63,5)</f>
        <v>0</v>
      </c>
      <c r="R63" s="224"/>
      <c r="S63" s="224"/>
      <c r="T63" s="225">
        <v>0</v>
      </c>
      <c r="U63" s="224">
        <f>ROUND(E63*T63,2)</f>
        <v>0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202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>
        <v>46</v>
      </c>
      <c r="B64" s="221" t="s">
        <v>213</v>
      </c>
      <c r="C64" s="264" t="s">
        <v>214</v>
      </c>
      <c r="D64" s="223" t="s">
        <v>138</v>
      </c>
      <c r="E64" s="229">
        <v>0.37359999999999999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15</v>
      </c>
      <c r="M64" s="232">
        <f>G64*(1+L64/100)</f>
        <v>0</v>
      </c>
      <c r="N64" s="224">
        <v>0</v>
      </c>
      <c r="O64" s="224">
        <f>ROUND(E64*N64,5)</f>
        <v>0</v>
      </c>
      <c r="P64" s="224">
        <v>0</v>
      </c>
      <c r="Q64" s="224">
        <f>ROUND(E64*P64,5)</f>
        <v>0</v>
      </c>
      <c r="R64" s="224"/>
      <c r="S64" s="224"/>
      <c r="T64" s="225">
        <v>1.2649999999999999</v>
      </c>
      <c r="U64" s="224">
        <f>ROUND(E64*T64,2)</f>
        <v>0.47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120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x14ac:dyDescent="0.2">
      <c r="A65" s="216" t="s">
        <v>112</v>
      </c>
      <c r="B65" s="222" t="s">
        <v>83</v>
      </c>
      <c r="C65" s="265" t="s">
        <v>84</v>
      </c>
      <c r="D65" s="226"/>
      <c r="E65" s="230"/>
      <c r="F65" s="233"/>
      <c r="G65" s="233">
        <f>SUMIF(AE66:AE68,"&lt;&gt;NOR",G66:G68)</f>
        <v>0</v>
      </c>
      <c r="H65" s="233"/>
      <c r="I65" s="233">
        <f>SUM(I66:I68)</f>
        <v>0</v>
      </c>
      <c r="J65" s="233"/>
      <c r="K65" s="233">
        <f>SUM(K66:K68)</f>
        <v>0</v>
      </c>
      <c r="L65" s="233"/>
      <c r="M65" s="233">
        <f>SUM(M66:M68)</f>
        <v>0</v>
      </c>
      <c r="N65" s="227"/>
      <c r="O65" s="227">
        <f>SUM(O66:O68)</f>
        <v>3.1000000000000003E-3</v>
      </c>
      <c r="P65" s="227"/>
      <c r="Q65" s="227">
        <f>SUM(Q66:Q68)</f>
        <v>0</v>
      </c>
      <c r="R65" s="227"/>
      <c r="S65" s="227"/>
      <c r="T65" s="228"/>
      <c r="U65" s="227">
        <f>SUM(U66:U68)</f>
        <v>2.2599999999999998</v>
      </c>
      <c r="AE65" t="s">
        <v>113</v>
      </c>
    </row>
    <row r="66" spans="1:60" outlineLevel="1" x14ac:dyDescent="0.2">
      <c r="A66" s="215">
        <v>47</v>
      </c>
      <c r="B66" s="221" t="s">
        <v>215</v>
      </c>
      <c r="C66" s="264" t="s">
        <v>216</v>
      </c>
      <c r="D66" s="223" t="s">
        <v>116</v>
      </c>
      <c r="E66" s="229">
        <v>11.045999999999999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15</v>
      </c>
      <c r="M66" s="232">
        <f>G66*(1+L66/100)</f>
        <v>0</v>
      </c>
      <c r="N66" s="224">
        <v>0</v>
      </c>
      <c r="O66" s="224">
        <f>ROUND(E66*N66,5)</f>
        <v>0</v>
      </c>
      <c r="P66" s="224">
        <v>0</v>
      </c>
      <c r="Q66" s="224">
        <f>ROUND(E66*P66,5)</f>
        <v>0</v>
      </c>
      <c r="R66" s="224"/>
      <c r="S66" s="224"/>
      <c r="T66" s="225">
        <v>6.9709999999999994E-2</v>
      </c>
      <c r="U66" s="224">
        <f>ROUND(E66*T66,2)</f>
        <v>0.77</v>
      </c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120</v>
      </c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>
        <v>48</v>
      </c>
      <c r="B67" s="221" t="s">
        <v>217</v>
      </c>
      <c r="C67" s="264" t="s">
        <v>218</v>
      </c>
      <c r="D67" s="223" t="s">
        <v>116</v>
      </c>
      <c r="E67" s="229">
        <v>11.045999999999999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15</v>
      </c>
      <c r="M67" s="232">
        <f>G67*(1+L67/100)</f>
        <v>0</v>
      </c>
      <c r="N67" s="224">
        <v>1.2999999999999999E-4</v>
      </c>
      <c r="O67" s="224">
        <f>ROUND(E67*N67,5)</f>
        <v>1.4400000000000001E-3</v>
      </c>
      <c r="P67" s="224">
        <v>0</v>
      </c>
      <c r="Q67" s="224">
        <f>ROUND(E67*P67,5)</f>
        <v>0</v>
      </c>
      <c r="R67" s="224"/>
      <c r="S67" s="224"/>
      <c r="T67" s="225">
        <v>3.2480000000000002E-2</v>
      </c>
      <c r="U67" s="224">
        <f>ROUND(E67*T67,2)</f>
        <v>0.36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120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42">
        <v>49</v>
      </c>
      <c r="B68" s="243" t="s">
        <v>219</v>
      </c>
      <c r="C68" s="266" t="s">
        <v>220</v>
      </c>
      <c r="D68" s="244" t="s">
        <v>116</v>
      </c>
      <c r="E68" s="245">
        <v>11.045999999999999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15</v>
      </c>
      <c r="M68" s="247">
        <f>G68*(1+L68/100)</f>
        <v>0</v>
      </c>
      <c r="N68" s="248">
        <v>1.4999999999999999E-4</v>
      </c>
      <c r="O68" s="248">
        <f>ROUND(E68*N68,5)</f>
        <v>1.66E-3</v>
      </c>
      <c r="P68" s="248">
        <v>0</v>
      </c>
      <c r="Q68" s="248">
        <f>ROUND(E68*P68,5)</f>
        <v>0</v>
      </c>
      <c r="R68" s="248"/>
      <c r="S68" s="248"/>
      <c r="T68" s="249">
        <v>0.10191</v>
      </c>
      <c r="U68" s="248">
        <f>ROUND(E68*T68,2)</f>
        <v>1.1299999999999999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120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x14ac:dyDescent="0.2">
      <c r="A69" s="6"/>
      <c r="B69" s="7" t="s">
        <v>221</v>
      </c>
      <c r="C69" s="267" t="s">
        <v>221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AC69">
        <v>15</v>
      </c>
      <c r="AD69">
        <v>21</v>
      </c>
    </row>
    <row r="70" spans="1:60" ht="13.1" x14ac:dyDescent="0.2">
      <c r="A70" s="250"/>
      <c r="B70" s="251">
        <v>26</v>
      </c>
      <c r="C70" s="268" t="s">
        <v>221</v>
      </c>
      <c r="D70" s="252"/>
      <c r="E70" s="252"/>
      <c r="F70" s="252"/>
      <c r="G70" s="263">
        <f>G8+G12+G15+G18+G28+G30+G36+G38+G40+G53+G59+G65</f>
        <v>0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AC70">
        <f>SUMIF(L7:L68,AC69,G7:G68)</f>
        <v>0</v>
      </c>
      <c r="AD70">
        <f>SUMIF(L7:L68,AD69,G7:G68)</f>
        <v>0</v>
      </c>
      <c r="AE70" t="s">
        <v>222</v>
      </c>
    </row>
    <row r="71" spans="1:60" x14ac:dyDescent="0.2">
      <c r="A71" s="6"/>
      <c r="B71" s="7" t="s">
        <v>221</v>
      </c>
      <c r="C71" s="267" t="s">
        <v>221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60" x14ac:dyDescent="0.2">
      <c r="A72" s="6"/>
      <c r="B72" s="7" t="s">
        <v>221</v>
      </c>
      <c r="C72" s="267" t="s">
        <v>221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60" x14ac:dyDescent="0.2">
      <c r="A73" s="253">
        <v>33</v>
      </c>
      <c r="B73" s="253"/>
      <c r="C73" s="269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60" x14ac:dyDescent="0.2">
      <c r="A74" s="254"/>
      <c r="B74" s="255"/>
      <c r="C74" s="270"/>
      <c r="D74" s="255"/>
      <c r="E74" s="255"/>
      <c r="F74" s="255"/>
      <c r="G74" s="25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AE74" t="s">
        <v>223</v>
      </c>
    </row>
    <row r="75" spans="1:60" x14ac:dyDescent="0.2">
      <c r="A75" s="257"/>
      <c r="B75" s="258"/>
      <c r="C75" s="271"/>
      <c r="D75" s="258"/>
      <c r="E75" s="258"/>
      <c r="F75" s="258"/>
      <c r="G75" s="259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">
      <c r="A76" s="257"/>
      <c r="B76" s="258"/>
      <c r="C76" s="271"/>
      <c r="D76" s="258"/>
      <c r="E76" s="258"/>
      <c r="F76" s="258"/>
      <c r="G76" s="259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257"/>
      <c r="B77" s="258"/>
      <c r="C77" s="271"/>
      <c r="D77" s="258"/>
      <c r="E77" s="258"/>
      <c r="F77" s="258"/>
      <c r="G77" s="259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260"/>
      <c r="B78" s="261"/>
      <c r="C78" s="272"/>
      <c r="D78" s="261"/>
      <c r="E78" s="261"/>
      <c r="F78" s="261"/>
      <c r="G78" s="262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6"/>
      <c r="B79" s="7" t="s">
        <v>221</v>
      </c>
      <c r="C79" s="267" t="s">
        <v>221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C80" s="273"/>
      <c r="AE80" t="s">
        <v>224</v>
      </c>
    </row>
  </sheetData>
  <mergeCells count="6">
    <mergeCell ref="A1:G1"/>
    <mergeCell ref="C2:G2"/>
    <mergeCell ref="C3:G3"/>
    <mergeCell ref="C4:G4"/>
    <mergeCell ref="A73:C73"/>
    <mergeCell ref="A74:G78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2021-06-27T13:50:48Z</dcterms:modified>
</cp:coreProperties>
</file>