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1\071_oprava bytu - Orli 22, 6, 11\01_PROJEKT a KR\PROJEKT vč SOUPISU PRACÍ\Orli_6_byt_c.11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1 Pol" sheetId="12" r:id="rId4"/>
    <sheet name="00 02 Pol" sheetId="13" r:id="rId5"/>
    <sheet name="00 03 Pol" sheetId="14" r:id="rId6"/>
    <sheet name="00 04 Pol" sheetId="15" r:id="rId7"/>
    <sheet name="00 05 Pol" sheetId="16" r:id="rId8"/>
    <sheet name="00 07 Pol" sheetId="17" r:id="rId9"/>
  </sheets>
  <externalReferences>
    <externalReference r:id="rId10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01 Pol'!$1:$7</definedName>
    <definedName name="_xlnm.Print_Titles" localSheetId="4">'00 02 Pol'!$1:$7</definedName>
    <definedName name="_xlnm.Print_Titles" localSheetId="5">'00 03 Pol'!$1:$7</definedName>
    <definedName name="_xlnm.Print_Titles" localSheetId="6">'00 04 Pol'!$1:$7</definedName>
    <definedName name="_xlnm.Print_Titles" localSheetId="7">'00 05 Pol'!$1:$7</definedName>
    <definedName name="_xlnm.Print_Titles" localSheetId="8">'00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01 Pol'!$A$1:$X$14</definedName>
    <definedName name="_xlnm.Print_Area" localSheetId="4">'00 02 Pol'!$A$1:$X$89</definedName>
    <definedName name="_xlnm.Print_Area" localSheetId="5">'00 03 Pol'!$A$1:$X$48</definedName>
    <definedName name="_xlnm.Print_Area" localSheetId="6">'00 04 Pol'!$A$1:$X$38</definedName>
    <definedName name="_xlnm.Print_Area" localSheetId="7">'00 05 Pol'!$A$1:$X$30</definedName>
    <definedName name="_xlnm.Print_Area" localSheetId="8">'00 07 Pol'!$A$1:$X$71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7" i="1"/>
  <c r="F47" i="1"/>
  <c r="G46" i="1"/>
  <c r="F46" i="1"/>
  <c r="G45" i="1"/>
  <c r="F45" i="1"/>
  <c r="G44" i="1"/>
  <c r="F44" i="1"/>
  <c r="G43" i="1"/>
  <c r="F43" i="1"/>
  <c r="G70" i="17"/>
  <c r="BA23" i="17"/>
  <c r="G8" i="17"/>
  <c r="K8" i="17"/>
  <c r="O8" i="17"/>
  <c r="V8" i="17"/>
  <c r="G9" i="17"/>
  <c r="I9" i="17"/>
  <c r="I8" i="17" s="1"/>
  <c r="K9" i="17"/>
  <c r="M9" i="17"/>
  <c r="M8" i="17" s="1"/>
  <c r="O9" i="17"/>
  <c r="Q9" i="17"/>
  <c r="Q8" i="17" s="1"/>
  <c r="V9" i="17"/>
  <c r="G11" i="17"/>
  <c r="I11" i="17"/>
  <c r="I10" i="17" s="1"/>
  <c r="K11" i="17"/>
  <c r="M11" i="17"/>
  <c r="O11" i="17"/>
  <c r="Q11" i="17"/>
  <c r="Q10" i="17" s="1"/>
  <c r="V11" i="17"/>
  <c r="G12" i="17"/>
  <c r="M12" i="17" s="1"/>
  <c r="I12" i="17"/>
  <c r="K12" i="17"/>
  <c r="K10" i="17" s="1"/>
  <c r="O12" i="17"/>
  <c r="Q12" i="17"/>
  <c r="V12" i="17"/>
  <c r="V10" i="17" s="1"/>
  <c r="G13" i="17"/>
  <c r="I13" i="17"/>
  <c r="K13" i="17"/>
  <c r="M13" i="17"/>
  <c r="O13" i="17"/>
  <c r="Q13" i="17"/>
  <c r="V13" i="17"/>
  <c r="G14" i="17"/>
  <c r="M14" i="17" s="1"/>
  <c r="I14" i="17"/>
  <c r="K14" i="17"/>
  <c r="O14" i="17"/>
  <c r="O10" i="17" s="1"/>
  <c r="Q14" i="17"/>
  <c r="V14" i="17"/>
  <c r="G15" i="17"/>
  <c r="I15" i="17"/>
  <c r="K15" i="17"/>
  <c r="M15" i="17"/>
  <c r="O15" i="17"/>
  <c r="Q15" i="17"/>
  <c r="V15" i="17"/>
  <c r="G16" i="17"/>
  <c r="I16" i="17"/>
  <c r="K16" i="17"/>
  <c r="M16" i="17"/>
  <c r="O16" i="17"/>
  <c r="Q16" i="17"/>
  <c r="V16" i="17"/>
  <c r="G17" i="17"/>
  <c r="I17" i="17"/>
  <c r="K17" i="17"/>
  <c r="M17" i="17"/>
  <c r="O17" i="17"/>
  <c r="Q17" i="17"/>
  <c r="V17" i="17"/>
  <c r="G18" i="17"/>
  <c r="M18" i="17" s="1"/>
  <c r="I18" i="17"/>
  <c r="K18" i="17"/>
  <c r="O18" i="17"/>
  <c r="Q18" i="17"/>
  <c r="V18" i="17"/>
  <c r="G19" i="17"/>
  <c r="I19" i="17"/>
  <c r="K19" i="17"/>
  <c r="M19" i="17"/>
  <c r="O19" i="17"/>
  <c r="Q19" i="17"/>
  <c r="V19" i="17"/>
  <c r="G20" i="17"/>
  <c r="M20" i="17" s="1"/>
  <c r="I20" i="17"/>
  <c r="K20" i="17"/>
  <c r="O20" i="17"/>
  <c r="Q20" i="17"/>
  <c r="V20" i="17"/>
  <c r="G21" i="17"/>
  <c r="I21" i="17"/>
  <c r="K21" i="17"/>
  <c r="M21" i="17"/>
  <c r="O21" i="17"/>
  <c r="Q21" i="17"/>
  <c r="V21" i="17"/>
  <c r="G22" i="17"/>
  <c r="M22" i="17" s="1"/>
  <c r="I22" i="17"/>
  <c r="K22" i="17"/>
  <c r="O22" i="17"/>
  <c r="Q22" i="17"/>
  <c r="V22" i="17"/>
  <c r="G24" i="17"/>
  <c r="I24" i="17"/>
  <c r="K24" i="17"/>
  <c r="M24" i="17"/>
  <c r="O24" i="17"/>
  <c r="Q24" i="17"/>
  <c r="V24" i="17"/>
  <c r="G25" i="17"/>
  <c r="I25" i="17"/>
  <c r="K25" i="17"/>
  <c r="M25" i="17"/>
  <c r="O25" i="17"/>
  <c r="Q25" i="17"/>
  <c r="V25" i="17"/>
  <c r="G26" i="17"/>
  <c r="I26" i="17"/>
  <c r="K26" i="17"/>
  <c r="M26" i="17"/>
  <c r="O26" i="17"/>
  <c r="Q26" i="17"/>
  <c r="V26" i="17"/>
  <c r="G27" i="17"/>
  <c r="M27" i="17" s="1"/>
  <c r="I27" i="17"/>
  <c r="K27" i="17"/>
  <c r="O27" i="17"/>
  <c r="Q27" i="17"/>
  <c r="V27" i="17"/>
  <c r="G28" i="17"/>
  <c r="I28" i="17"/>
  <c r="K28" i="17"/>
  <c r="M28" i="17"/>
  <c r="O28" i="17"/>
  <c r="Q28" i="17"/>
  <c r="V28" i="17"/>
  <c r="G29" i="17"/>
  <c r="M29" i="17" s="1"/>
  <c r="I29" i="17"/>
  <c r="K29" i="17"/>
  <c r="O29" i="17"/>
  <c r="Q29" i="17"/>
  <c r="V29" i="17"/>
  <c r="G30" i="17"/>
  <c r="I30" i="17"/>
  <c r="K30" i="17"/>
  <c r="M30" i="17"/>
  <c r="O30" i="17"/>
  <c r="Q30" i="17"/>
  <c r="V30" i="17"/>
  <c r="G31" i="17"/>
  <c r="M31" i="17" s="1"/>
  <c r="I31" i="17"/>
  <c r="K31" i="17"/>
  <c r="O31" i="17"/>
  <c r="Q31" i="17"/>
  <c r="V31" i="17"/>
  <c r="G32" i="17"/>
  <c r="I32" i="17"/>
  <c r="K32" i="17"/>
  <c r="M32" i="17"/>
  <c r="O32" i="17"/>
  <c r="Q32" i="17"/>
  <c r="V32" i="17"/>
  <c r="G33" i="17"/>
  <c r="I33" i="17"/>
  <c r="K33" i="17"/>
  <c r="M33" i="17"/>
  <c r="O33" i="17"/>
  <c r="Q33" i="17"/>
  <c r="V33" i="17"/>
  <c r="G34" i="17"/>
  <c r="I34" i="17"/>
  <c r="K34" i="17"/>
  <c r="M34" i="17"/>
  <c r="O34" i="17"/>
  <c r="Q34" i="17"/>
  <c r="V34" i="17"/>
  <c r="G35" i="17"/>
  <c r="M35" i="17" s="1"/>
  <c r="I35" i="17"/>
  <c r="K35" i="17"/>
  <c r="O35" i="17"/>
  <c r="Q35" i="17"/>
  <c r="V35" i="17"/>
  <c r="G36" i="17"/>
  <c r="I36" i="17"/>
  <c r="K36" i="17"/>
  <c r="M36" i="17"/>
  <c r="O36" i="17"/>
  <c r="Q36" i="17"/>
  <c r="V36" i="17"/>
  <c r="G37" i="17"/>
  <c r="K37" i="17"/>
  <c r="O37" i="17"/>
  <c r="Q37" i="17"/>
  <c r="V37" i="17"/>
  <c r="G38" i="17"/>
  <c r="I38" i="17"/>
  <c r="I37" i="17" s="1"/>
  <c r="K38" i="17"/>
  <c r="M38" i="17"/>
  <c r="M37" i="17" s="1"/>
  <c r="O38" i="17"/>
  <c r="Q38" i="17"/>
  <c r="V38" i="17"/>
  <c r="G40" i="17"/>
  <c r="I40" i="17"/>
  <c r="I39" i="17" s="1"/>
  <c r="K40" i="17"/>
  <c r="M40" i="17"/>
  <c r="O40" i="17"/>
  <c r="Q40" i="17"/>
  <c r="Q39" i="17" s="1"/>
  <c r="V40" i="17"/>
  <c r="G41" i="17"/>
  <c r="I41" i="17"/>
  <c r="K41" i="17"/>
  <c r="M41" i="17"/>
  <c r="O41" i="17"/>
  <c r="O39" i="17" s="1"/>
  <c r="Q41" i="17"/>
  <c r="V41" i="17"/>
  <c r="V39" i="17" s="1"/>
  <c r="G42" i="17"/>
  <c r="I42" i="17"/>
  <c r="K42" i="17"/>
  <c r="M42" i="17"/>
  <c r="O42" i="17"/>
  <c r="Q42" i="17"/>
  <c r="V42" i="17"/>
  <c r="G43" i="17"/>
  <c r="M43" i="17" s="1"/>
  <c r="I43" i="17"/>
  <c r="K43" i="17"/>
  <c r="O43" i="17"/>
  <c r="Q43" i="17"/>
  <c r="V43" i="17"/>
  <c r="G44" i="17"/>
  <c r="I44" i="17"/>
  <c r="K44" i="17"/>
  <c r="M44" i="17"/>
  <c r="O44" i="17"/>
  <c r="Q44" i="17"/>
  <c r="V44" i="17"/>
  <c r="G45" i="17"/>
  <c r="M45" i="17" s="1"/>
  <c r="I45" i="17"/>
  <c r="K45" i="17"/>
  <c r="O45" i="17"/>
  <c r="Q45" i="17"/>
  <c r="V45" i="17"/>
  <c r="G46" i="17"/>
  <c r="I46" i="17"/>
  <c r="K46" i="17"/>
  <c r="M46" i="17"/>
  <c r="O46" i="17"/>
  <c r="Q46" i="17"/>
  <c r="V46" i="17"/>
  <c r="G47" i="17"/>
  <c r="M47" i="17" s="1"/>
  <c r="I47" i="17"/>
  <c r="K47" i="17"/>
  <c r="K39" i="17" s="1"/>
  <c r="O47" i="17"/>
  <c r="Q47" i="17"/>
  <c r="V47" i="17"/>
  <c r="G48" i="17"/>
  <c r="I48" i="17"/>
  <c r="K48" i="17"/>
  <c r="M48" i="17"/>
  <c r="O48" i="17"/>
  <c r="Q48" i="17"/>
  <c r="V48" i="17"/>
  <c r="G49" i="17"/>
  <c r="I49" i="17"/>
  <c r="K49" i="17"/>
  <c r="M49" i="17"/>
  <c r="O49" i="17"/>
  <c r="Q49" i="17"/>
  <c r="V49" i="17"/>
  <c r="G50" i="17"/>
  <c r="I50" i="17"/>
  <c r="K50" i="17"/>
  <c r="M50" i="17"/>
  <c r="O50" i="17"/>
  <c r="Q50" i="17"/>
  <c r="V50" i="17"/>
  <c r="G51" i="17"/>
  <c r="M51" i="17" s="1"/>
  <c r="I51" i="17"/>
  <c r="K51" i="17"/>
  <c r="O51" i="17"/>
  <c r="Q51" i="17"/>
  <c r="V51" i="17"/>
  <c r="G52" i="17"/>
  <c r="I52" i="17"/>
  <c r="K52" i="17"/>
  <c r="M52" i="17"/>
  <c r="O52" i="17"/>
  <c r="Q52" i="17"/>
  <c r="V52" i="17"/>
  <c r="G53" i="17"/>
  <c r="M53" i="17" s="1"/>
  <c r="I53" i="17"/>
  <c r="K53" i="17"/>
  <c r="O53" i="17"/>
  <c r="Q53" i="17"/>
  <c r="V53" i="17"/>
  <c r="G54" i="17"/>
  <c r="I54" i="17"/>
  <c r="K54" i="17"/>
  <c r="M54" i="17"/>
  <c r="O54" i="17"/>
  <c r="Q54" i="17"/>
  <c r="V54" i="17"/>
  <c r="G55" i="17"/>
  <c r="M55" i="17" s="1"/>
  <c r="I55" i="17"/>
  <c r="K55" i="17"/>
  <c r="O55" i="17"/>
  <c r="Q55" i="17"/>
  <c r="V55" i="17"/>
  <c r="G56" i="17"/>
  <c r="I56" i="17"/>
  <c r="K56" i="17"/>
  <c r="M56" i="17"/>
  <c r="O56" i="17"/>
  <c r="Q56" i="17"/>
  <c r="V56" i="17"/>
  <c r="G57" i="17"/>
  <c r="I57" i="17"/>
  <c r="K57" i="17"/>
  <c r="M57" i="17"/>
  <c r="O57" i="17"/>
  <c r="Q57" i="17"/>
  <c r="V57" i="17"/>
  <c r="G58" i="17"/>
  <c r="I58" i="17"/>
  <c r="K58" i="17"/>
  <c r="M58" i="17"/>
  <c r="O58" i="17"/>
  <c r="Q58" i="17"/>
  <c r="V58" i="17"/>
  <c r="G59" i="17"/>
  <c r="M59" i="17" s="1"/>
  <c r="I59" i="17"/>
  <c r="K59" i="17"/>
  <c r="O59" i="17"/>
  <c r="Q59" i="17"/>
  <c r="V59" i="17"/>
  <c r="G60" i="17"/>
  <c r="I60" i="17"/>
  <c r="K60" i="17"/>
  <c r="M60" i="17"/>
  <c r="O60" i="17"/>
  <c r="Q60" i="17"/>
  <c r="V60" i="17"/>
  <c r="G61" i="17"/>
  <c r="M61" i="17" s="1"/>
  <c r="I61" i="17"/>
  <c r="K61" i="17"/>
  <c r="O61" i="17"/>
  <c r="Q61" i="17"/>
  <c r="V61" i="17"/>
  <c r="G62" i="17"/>
  <c r="I62" i="17"/>
  <c r="K62" i="17"/>
  <c r="M62" i="17"/>
  <c r="O62" i="17"/>
  <c r="Q62" i="17"/>
  <c r="V62" i="17"/>
  <c r="G63" i="17"/>
  <c r="K63" i="17"/>
  <c r="O63" i="17"/>
  <c r="G64" i="17"/>
  <c r="I64" i="17"/>
  <c r="I63" i="17" s="1"/>
  <c r="K64" i="17"/>
  <c r="M64" i="17"/>
  <c r="M63" i="17" s="1"/>
  <c r="O64" i="17"/>
  <c r="Q64" i="17"/>
  <c r="Q63" i="17" s="1"/>
  <c r="V64" i="17"/>
  <c r="V63" i="17" s="1"/>
  <c r="G65" i="17"/>
  <c r="I65" i="17"/>
  <c r="K65" i="17"/>
  <c r="O65" i="17"/>
  <c r="V65" i="17"/>
  <c r="G66" i="17"/>
  <c r="I66" i="17"/>
  <c r="K66" i="17"/>
  <c r="M66" i="17"/>
  <c r="M65" i="17" s="1"/>
  <c r="O66" i="17"/>
  <c r="Q66" i="17"/>
  <c r="Q65" i="17" s="1"/>
  <c r="V66" i="17"/>
  <c r="G67" i="17"/>
  <c r="K67" i="17"/>
  <c r="M67" i="17"/>
  <c r="O67" i="17"/>
  <c r="V67" i="17"/>
  <c r="G68" i="17"/>
  <c r="I68" i="17"/>
  <c r="I67" i="17" s="1"/>
  <c r="K68" i="17"/>
  <c r="M68" i="17"/>
  <c r="O68" i="17"/>
  <c r="Q68" i="17"/>
  <c r="Q67" i="17" s="1"/>
  <c r="V68" i="17"/>
  <c r="AE70" i="17"/>
  <c r="AF70" i="17"/>
  <c r="G29" i="16"/>
  <c r="Q8" i="16"/>
  <c r="G9" i="16"/>
  <c r="G8" i="16" s="1"/>
  <c r="I9" i="16"/>
  <c r="I8" i="16" s="1"/>
  <c r="K9" i="16"/>
  <c r="K8" i="16" s="1"/>
  <c r="O9" i="16"/>
  <c r="O8" i="16" s="1"/>
  <c r="Q9" i="16"/>
  <c r="V9" i="16"/>
  <c r="V8" i="16" s="1"/>
  <c r="Q10" i="16"/>
  <c r="G11" i="16"/>
  <c r="M11" i="16" s="1"/>
  <c r="I11" i="16"/>
  <c r="K11" i="16"/>
  <c r="K10" i="16" s="1"/>
  <c r="O11" i="16"/>
  <c r="O10" i="16" s="1"/>
  <c r="Q11" i="16"/>
  <c r="V11" i="16"/>
  <c r="V10" i="16" s="1"/>
  <c r="G12" i="16"/>
  <c r="I12" i="16"/>
  <c r="I10" i="16" s="1"/>
  <c r="K12" i="16"/>
  <c r="M12" i="16"/>
  <c r="O12" i="16"/>
  <c r="Q12" i="16"/>
  <c r="V12" i="16"/>
  <c r="G13" i="16"/>
  <c r="M13" i="16" s="1"/>
  <c r="I13" i="16"/>
  <c r="K13" i="16"/>
  <c r="O13" i="16"/>
  <c r="Q13" i="16"/>
  <c r="V13" i="16"/>
  <c r="I14" i="16"/>
  <c r="G15" i="16"/>
  <c r="I15" i="16"/>
  <c r="K15" i="16"/>
  <c r="K14" i="16" s="1"/>
  <c r="M15" i="16"/>
  <c r="O15" i="16"/>
  <c r="O14" i="16" s="1"/>
  <c r="Q15" i="16"/>
  <c r="V15" i="16"/>
  <c r="V14" i="16" s="1"/>
  <c r="G16" i="16"/>
  <c r="I16" i="16"/>
  <c r="K16" i="16"/>
  <c r="M16" i="16"/>
  <c r="O16" i="16"/>
  <c r="Q16" i="16"/>
  <c r="Q14" i="16" s="1"/>
  <c r="V16" i="16"/>
  <c r="G17" i="16"/>
  <c r="M17" i="16" s="1"/>
  <c r="M14" i="16" s="1"/>
  <c r="I17" i="16"/>
  <c r="K17" i="16"/>
  <c r="O17" i="16"/>
  <c r="Q17" i="16"/>
  <c r="V17" i="16"/>
  <c r="G18" i="16"/>
  <c r="I18" i="16"/>
  <c r="K18" i="16"/>
  <c r="M18" i="16"/>
  <c r="O18" i="16"/>
  <c r="Q18" i="16"/>
  <c r="V18" i="16"/>
  <c r="G19" i="16"/>
  <c r="K19" i="16"/>
  <c r="O19" i="16"/>
  <c r="Q19" i="16"/>
  <c r="V19" i="16"/>
  <c r="G20" i="16"/>
  <c r="I20" i="16"/>
  <c r="I19" i="16" s="1"/>
  <c r="K20" i="16"/>
  <c r="M20" i="16"/>
  <c r="M19" i="16" s="1"/>
  <c r="O20" i="16"/>
  <c r="Q20" i="16"/>
  <c r="V20" i="16"/>
  <c r="G21" i="16"/>
  <c r="K21" i="16"/>
  <c r="O21" i="16"/>
  <c r="G22" i="16"/>
  <c r="I22" i="16"/>
  <c r="I21" i="16" s="1"/>
  <c r="K22" i="16"/>
  <c r="M22" i="16"/>
  <c r="M21" i="16" s="1"/>
  <c r="O22" i="16"/>
  <c r="Q22" i="16"/>
  <c r="Q21" i="16" s="1"/>
  <c r="V22" i="16"/>
  <c r="G24" i="16"/>
  <c r="I24" i="16"/>
  <c r="K24" i="16"/>
  <c r="M24" i="16"/>
  <c r="O24" i="16"/>
  <c r="Q24" i="16"/>
  <c r="V24" i="16"/>
  <c r="V21" i="16" s="1"/>
  <c r="G27" i="16"/>
  <c r="I27" i="16"/>
  <c r="K27" i="16"/>
  <c r="M27" i="16"/>
  <c r="O27" i="16"/>
  <c r="Q27" i="16"/>
  <c r="V27" i="16"/>
  <c r="AE29" i="16"/>
  <c r="AF29" i="16"/>
  <c r="G37" i="15"/>
  <c r="Q8" i="15"/>
  <c r="G9" i="15"/>
  <c r="G8" i="15" s="1"/>
  <c r="I9" i="15"/>
  <c r="K9" i="15"/>
  <c r="K8" i="15" s="1"/>
  <c r="O9" i="15"/>
  <c r="O8" i="15" s="1"/>
  <c r="Q9" i="15"/>
  <c r="V9" i="15"/>
  <c r="V8" i="15" s="1"/>
  <c r="G11" i="15"/>
  <c r="I11" i="15"/>
  <c r="I8" i="15" s="1"/>
  <c r="K11" i="15"/>
  <c r="M11" i="15"/>
  <c r="O11" i="15"/>
  <c r="Q11" i="15"/>
  <c r="V11" i="15"/>
  <c r="G14" i="15"/>
  <c r="V14" i="15"/>
  <c r="G15" i="15"/>
  <c r="M15" i="15" s="1"/>
  <c r="I15" i="15"/>
  <c r="I14" i="15" s="1"/>
  <c r="K15" i="15"/>
  <c r="O15" i="15"/>
  <c r="Q15" i="15"/>
  <c r="Q14" i="15" s="1"/>
  <c r="V15" i="15"/>
  <c r="G18" i="15"/>
  <c r="M18" i="15" s="1"/>
  <c r="I18" i="15"/>
  <c r="K18" i="15"/>
  <c r="K14" i="15" s="1"/>
  <c r="O18" i="15"/>
  <c r="O14" i="15" s="1"/>
  <c r="Q18" i="15"/>
  <c r="V18" i="15"/>
  <c r="G20" i="15"/>
  <c r="I20" i="15"/>
  <c r="K20" i="15"/>
  <c r="M20" i="15"/>
  <c r="O20" i="15"/>
  <c r="Q20" i="15"/>
  <c r="V20" i="15"/>
  <c r="G21" i="15"/>
  <c r="I21" i="15"/>
  <c r="K21" i="15"/>
  <c r="M21" i="15"/>
  <c r="O21" i="15"/>
  <c r="Q21" i="15"/>
  <c r="V21" i="15"/>
  <c r="I23" i="15"/>
  <c r="Q23" i="15"/>
  <c r="G24" i="15"/>
  <c r="G23" i="15" s="1"/>
  <c r="I24" i="15"/>
  <c r="K24" i="15"/>
  <c r="K23" i="15" s="1"/>
  <c r="O24" i="15"/>
  <c r="O23" i="15" s="1"/>
  <c r="Q24" i="15"/>
  <c r="V24" i="15"/>
  <c r="V23" i="15" s="1"/>
  <c r="V26" i="15"/>
  <c r="G27" i="15"/>
  <c r="M27" i="15" s="1"/>
  <c r="I27" i="15"/>
  <c r="K27" i="15"/>
  <c r="K26" i="15" s="1"/>
  <c r="O27" i="15"/>
  <c r="O26" i="15" s="1"/>
  <c r="Q27" i="15"/>
  <c r="V27" i="15"/>
  <c r="G28" i="15"/>
  <c r="M28" i="15" s="1"/>
  <c r="I28" i="15"/>
  <c r="I26" i="15" s="1"/>
  <c r="K28" i="15"/>
  <c r="O28" i="15"/>
  <c r="Q28" i="15"/>
  <c r="V28" i="15"/>
  <c r="G30" i="15"/>
  <c r="M30" i="15" s="1"/>
  <c r="I30" i="15"/>
  <c r="K30" i="15"/>
  <c r="O30" i="15"/>
  <c r="Q30" i="15"/>
  <c r="V30" i="15"/>
  <c r="G32" i="15"/>
  <c r="I32" i="15"/>
  <c r="K32" i="15"/>
  <c r="M32" i="15"/>
  <c r="O32" i="15"/>
  <c r="Q32" i="15"/>
  <c r="V32" i="15"/>
  <c r="G34" i="15"/>
  <c r="I34" i="15"/>
  <c r="K34" i="15"/>
  <c r="M34" i="15"/>
  <c r="O34" i="15"/>
  <c r="Q34" i="15"/>
  <c r="V34" i="15"/>
  <c r="G35" i="15"/>
  <c r="I35" i="15"/>
  <c r="K35" i="15"/>
  <c r="M35" i="15"/>
  <c r="O35" i="15"/>
  <c r="Q35" i="15"/>
  <c r="Q26" i="15" s="1"/>
  <c r="V35" i="15"/>
  <c r="AF37" i="15"/>
  <c r="G47" i="14"/>
  <c r="BA35" i="14"/>
  <c r="G8" i="14"/>
  <c r="K8" i="14"/>
  <c r="Q8" i="14"/>
  <c r="G9" i="14"/>
  <c r="I9" i="14"/>
  <c r="I8" i="14" s="1"/>
  <c r="K9" i="14"/>
  <c r="M9" i="14"/>
  <c r="O9" i="14"/>
  <c r="O8" i="14" s="1"/>
  <c r="Q9" i="14"/>
  <c r="V9" i="14"/>
  <c r="V8" i="14" s="1"/>
  <c r="G11" i="14"/>
  <c r="M11" i="14" s="1"/>
  <c r="M8" i="14" s="1"/>
  <c r="I11" i="14"/>
  <c r="K11" i="14"/>
  <c r="O11" i="14"/>
  <c r="Q11" i="14"/>
  <c r="V11" i="14"/>
  <c r="G14" i="14"/>
  <c r="V14" i="14"/>
  <c r="G15" i="14"/>
  <c r="M15" i="14" s="1"/>
  <c r="M14" i="14" s="1"/>
  <c r="I15" i="14"/>
  <c r="I14" i="14" s="1"/>
  <c r="K15" i="14"/>
  <c r="K14" i="14" s="1"/>
  <c r="O15" i="14"/>
  <c r="O14" i="14" s="1"/>
  <c r="Q15" i="14"/>
  <c r="V15" i="14"/>
  <c r="G19" i="14"/>
  <c r="M19" i="14" s="1"/>
  <c r="I19" i="14"/>
  <c r="K19" i="14"/>
  <c r="O19" i="14"/>
  <c r="Q19" i="14"/>
  <c r="V19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4" i="14"/>
  <c r="I24" i="14"/>
  <c r="K24" i="14"/>
  <c r="M24" i="14"/>
  <c r="O24" i="14"/>
  <c r="Q24" i="14"/>
  <c r="Q14" i="14" s="1"/>
  <c r="V24" i="14"/>
  <c r="O26" i="14"/>
  <c r="Q26" i="14"/>
  <c r="V26" i="14"/>
  <c r="G27" i="14"/>
  <c r="M27" i="14" s="1"/>
  <c r="I27" i="14"/>
  <c r="I26" i="14" s="1"/>
  <c r="K27" i="14"/>
  <c r="K26" i="14" s="1"/>
  <c r="O27" i="14"/>
  <c r="Q27" i="14"/>
  <c r="V27" i="14"/>
  <c r="G30" i="14"/>
  <c r="G26" i="14" s="1"/>
  <c r="I30" i="14"/>
  <c r="K30" i="14"/>
  <c r="O30" i="14"/>
  <c r="Q30" i="14"/>
  <c r="V30" i="14"/>
  <c r="G33" i="14"/>
  <c r="I33" i="14"/>
  <c r="V33" i="14"/>
  <c r="G34" i="14"/>
  <c r="M34" i="14" s="1"/>
  <c r="M33" i="14" s="1"/>
  <c r="I34" i="14"/>
  <c r="K34" i="14"/>
  <c r="K33" i="14" s="1"/>
  <c r="O34" i="14"/>
  <c r="O33" i="14" s="1"/>
  <c r="Q34" i="14"/>
  <c r="Q33" i="14" s="1"/>
  <c r="V34" i="14"/>
  <c r="K36" i="14"/>
  <c r="G37" i="14"/>
  <c r="I37" i="14"/>
  <c r="K37" i="14"/>
  <c r="M37" i="14"/>
  <c r="O37" i="14"/>
  <c r="O36" i="14" s="1"/>
  <c r="Q37" i="14"/>
  <c r="V37" i="14"/>
  <c r="V36" i="14" s="1"/>
  <c r="G38" i="14"/>
  <c r="I38" i="14"/>
  <c r="K38" i="14"/>
  <c r="M38" i="14"/>
  <c r="O38" i="14"/>
  <c r="Q38" i="14"/>
  <c r="Q36" i="14" s="1"/>
  <c r="V38" i="14"/>
  <c r="G40" i="14"/>
  <c r="I40" i="14"/>
  <c r="K40" i="14"/>
  <c r="M40" i="14"/>
  <c r="O40" i="14"/>
  <c r="Q40" i="14"/>
  <c r="V40" i="14"/>
  <c r="G42" i="14"/>
  <c r="M42" i="14" s="1"/>
  <c r="I42" i="14"/>
  <c r="K42" i="14"/>
  <c r="O42" i="14"/>
  <c r="Q42" i="14"/>
  <c r="V42" i="14"/>
  <c r="G44" i="14"/>
  <c r="M44" i="14" s="1"/>
  <c r="I44" i="14"/>
  <c r="K44" i="14"/>
  <c r="O44" i="14"/>
  <c r="Q44" i="14"/>
  <c r="V44" i="14"/>
  <c r="G45" i="14"/>
  <c r="M45" i="14" s="1"/>
  <c r="I45" i="14"/>
  <c r="I36" i="14" s="1"/>
  <c r="K45" i="14"/>
  <c r="O45" i="14"/>
  <c r="Q45" i="14"/>
  <c r="V45" i="14"/>
  <c r="AF47" i="14"/>
  <c r="G88" i="13"/>
  <c r="BA14" i="13"/>
  <c r="G8" i="13"/>
  <c r="K8" i="13"/>
  <c r="V8" i="13"/>
  <c r="G9" i="13"/>
  <c r="I9" i="13"/>
  <c r="I8" i="13" s="1"/>
  <c r="K9" i="13"/>
  <c r="M9" i="13"/>
  <c r="M8" i="13" s="1"/>
  <c r="O9" i="13"/>
  <c r="O8" i="13" s="1"/>
  <c r="Q9" i="13"/>
  <c r="Q8" i="13" s="1"/>
  <c r="V9" i="13"/>
  <c r="G12" i="13"/>
  <c r="G13" i="13"/>
  <c r="I13" i="13"/>
  <c r="I12" i="13" s="1"/>
  <c r="K13" i="13"/>
  <c r="M13" i="13"/>
  <c r="M12" i="13" s="1"/>
  <c r="O13" i="13"/>
  <c r="Q13" i="13"/>
  <c r="Q12" i="13" s="1"/>
  <c r="V13" i="13"/>
  <c r="V12" i="13" s="1"/>
  <c r="G16" i="13"/>
  <c r="M16" i="13" s="1"/>
  <c r="I16" i="13"/>
  <c r="K16" i="13"/>
  <c r="K12" i="13" s="1"/>
  <c r="O16" i="13"/>
  <c r="Q16" i="13"/>
  <c r="V16" i="13"/>
  <c r="G18" i="13"/>
  <c r="I18" i="13"/>
  <c r="K18" i="13"/>
  <c r="M18" i="13"/>
  <c r="O18" i="13"/>
  <c r="Q18" i="13"/>
  <c r="V18" i="13"/>
  <c r="G21" i="13"/>
  <c r="M21" i="13" s="1"/>
  <c r="I21" i="13"/>
  <c r="K21" i="13"/>
  <c r="O21" i="13"/>
  <c r="O12" i="13" s="1"/>
  <c r="Q21" i="13"/>
  <c r="V21" i="13"/>
  <c r="I23" i="13"/>
  <c r="Q23" i="13"/>
  <c r="G24" i="13"/>
  <c r="G23" i="13" s="1"/>
  <c r="I24" i="13"/>
  <c r="K24" i="13"/>
  <c r="K23" i="13" s="1"/>
  <c r="M24" i="13"/>
  <c r="M23" i="13" s="1"/>
  <c r="O24" i="13"/>
  <c r="O23" i="13" s="1"/>
  <c r="Q24" i="13"/>
  <c r="V24" i="13"/>
  <c r="V23" i="13" s="1"/>
  <c r="I26" i="13"/>
  <c r="G27" i="13"/>
  <c r="G26" i="13" s="1"/>
  <c r="I27" i="13"/>
  <c r="K27" i="13"/>
  <c r="K26" i="13" s="1"/>
  <c r="O27" i="13"/>
  <c r="O26" i="13" s="1"/>
  <c r="Q27" i="13"/>
  <c r="Q26" i="13" s="1"/>
  <c r="V27" i="13"/>
  <c r="V26" i="13" s="1"/>
  <c r="I28" i="13"/>
  <c r="Q28" i="13"/>
  <c r="G29" i="13"/>
  <c r="M29" i="13" s="1"/>
  <c r="M28" i="13" s="1"/>
  <c r="I29" i="13"/>
  <c r="K29" i="13"/>
  <c r="K28" i="13" s="1"/>
  <c r="O29" i="13"/>
  <c r="O28" i="13" s="1"/>
  <c r="Q29" i="13"/>
  <c r="V29" i="13"/>
  <c r="V28" i="13" s="1"/>
  <c r="G30" i="13"/>
  <c r="G31" i="13"/>
  <c r="M31" i="13" s="1"/>
  <c r="M30" i="13" s="1"/>
  <c r="I31" i="13"/>
  <c r="I30" i="13" s="1"/>
  <c r="K31" i="13"/>
  <c r="K30" i="13" s="1"/>
  <c r="O31" i="13"/>
  <c r="O30" i="13" s="1"/>
  <c r="Q31" i="13"/>
  <c r="V31" i="13"/>
  <c r="V30" i="13" s="1"/>
  <c r="G33" i="13"/>
  <c r="I33" i="13"/>
  <c r="K33" i="13"/>
  <c r="M33" i="13"/>
  <c r="O33" i="13"/>
  <c r="Q33" i="13"/>
  <c r="Q30" i="13" s="1"/>
  <c r="V33" i="13"/>
  <c r="G34" i="13"/>
  <c r="K34" i="13"/>
  <c r="M34" i="13"/>
  <c r="V34" i="13"/>
  <c r="G35" i="13"/>
  <c r="I35" i="13"/>
  <c r="I34" i="13" s="1"/>
  <c r="K35" i="13"/>
  <c r="M35" i="13"/>
  <c r="O35" i="13"/>
  <c r="O34" i="13" s="1"/>
  <c r="Q35" i="13"/>
  <c r="Q34" i="13" s="1"/>
  <c r="V35" i="13"/>
  <c r="G37" i="13"/>
  <c r="K37" i="13"/>
  <c r="O37" i="13"/>
  <c r="Q37" i="13"/>
  <c r="G38" i="13"/>
  <c r="I38" i="13"/>
  <c r="I37" i="13" s="1"/>
  <c r="K38" i="13"/>
  <c r="M38" i="13"/>
  <c r="M37" i="13" s="1"/>
  <c r="O38" i="13"/>
  <c r="Q38" i="13"/>
  <c r="V38" i="13"/>
  <c r="V37" i="13" s="1"/>
  <c r="K40" i="13"/>
  <c r="G41" i="13"/>
  <c r="G40" i="13" s="1"/>
  <c r="I41" i="13"/>
  <c r="I40" i="13" s="1"/>
  <c r="K41" i="13"/>
  <c r="M41" i="13"/>
  <c r="O41" i="13"/>
  <c r="Q41" i="13"/>
  <c r="Q40" i="13" s="1"/>
  <c r="V41" i="13"/>
  <c r="G42" i="13"/>
  <c r="M42" i="13" s="1"/>
  <c r="I42" i="13"/>
  <c r="K42" i="13"/>
  <c r="O42" i="13"/>
  <c r="O40" i="13" s="1"/>
  <c r="Q42" i="13"/>
  <c r="V42" i="13"/>
  <c r="G43" i="13"/>
  <c r="I43" i="13"/>
  <c r="K43" i="13"/>
  <c r="M43" i="13"/>
  <c r="O43" i="13"/>
  <c r="Q43" i="13"/>
  <c r="V43" i="13"/>
  <c r="G45" i="13"/>
  <c r="I45" i="13"/>
  <c r="K45" i="13"/>
  <c r="M45" i="13"/>
  <c r="O45" i="13"/>
  <c r="Q45" i="13"/>
  <c r="V45" i="13"/>
  <c r="V40" i="13" s="1"/>
  <c r="G46" i="13"/>
  <c r="I46" i="13"/>
  <c r="K46" i="13"/>
  <c r="M46" i="13"/>
  <c r="O46" i="13"/>
  <c r="Q46" i="13"/>
  <c r="V46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1" i="13"/>
  <c r="M51" i="13" s="1"/>
  <c r="I51" i="13"/>
  <c r="K51" i="13"/>
  <c r="O51" i="13"/>
  <c r="Q51" i="13"/>
  <c r="V51" i="13"/>
  <c r="G54" i="13"/>
  <c r="M54" i="13" s="1"/>
  <c r="I54" i="13"/>
  <c r="I53" i="13" s="1"/>
  <c r="K54" i="13"/>
  <c r="K53" i="13" s="1"/>
  <c r="O54" i="13"/>
  <c r="O53" i="13" s="1"/>
  <c r="Q54" i="13"/>
  <c r="V54" i="13"/>
  <c r="V53" i="13" s="1"/>
  <c r="G56" i="13"/>
  <c r="I56" i="13"/>
  <c r="K56" i="13"/>
  <c r="M56" i="13"/>
  <c r="O56" i="13"/>
  <c r="Q56" i="13"/>
  <c r="Q53" i="13" s="1"/>
  <c r="V56" i="13"/>
  <c r="G61" i="13"/>
  <c r="I61" i="13"/>
  <c r="K61" i="13"/>
  <c r="M61" i="13"/>
  <c r="O61" i="13"/>
  <c r="Q61" i="13"/>
  <c r="V61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8" i="13"/>
  <c r="I68" i="13"/>
  <c r="Q68" i="13"/>
  <c r="G69" i="13"/>
  <c r="M69" i="13" s="1"/>
  <c r="M68" i="13" s="1"/>
  <c r="I69" i="13"/>
  <c r="K69" i="13"/>
  <c r="K68" i="13" s="1"/>
  <c r="O69" i="13"/>
  <c r="O68" i="13" s="1"/>
  <c r="Q69" i="13"/>
  <c r="V69" i="13"/>
  <c r="V68" i="13" s="1"/>
  <c r="I70" i="13"/>
  <c r="K70" i="13"/>
  <c r="Q70" i="13"/>
  <c r="G71" i="13"/>
  <c r="G70" i="13" s="1"/>
  <c r="I71" i="13"/>
  <c r="K71" i="13"/>
  <c r="M71" i="13"/>
  <c r="O71" i="13"/>
  <c r="O70" i="13" s="1"/>
  <c r="Q71" i="13"/>
  <c r="V71" i="13"/>
  <c r="V70" i="13" s="1"/>
  <c r="G72" i="13"/>
  <c r="I72" i="13"/>
  <c r="K72" i="13"/>
  <c r="M72" i="13"/>
  <c r="O72" i="13"/>
  <c r="Q72" i="13"/>
  <c r="V72" i="13"/>
  <c r="G73" i="13"/>
  <c r="M73" i="13" s="1"/>
  <c r="M70" i="13" s="1"/>
  <c r="I73" i="13"/>
  <c r="K73" i="13"/>
  <c r="O73" i="13"/>
  <c r="Q73" i="13"/>
  <c r="V73" i="13"/>
  <c r="I76" i="13"/>
  <c r="G77" i="13"/>
  <c r="M77" i="13" s="1"/>
  <c r="I77" i="13"/>
  <c r="K77" i="13"/>
  <c r="K76" i="13" s="1"/>
  <c r="O77" i="13"/>
  <c r="O76" i="13" s="1"/>
  <c r="Q77" i="13"/>
  <c r="V77" i="13"/>
  <c r="G78" i="13"/>
  <c r="I78" i="13"/>
  <c r="K78" i="13"/>
  <c r="M78" i="13"/>
  <c r="O78" i="13"/>
  <c r="Q78" i="13"/>
  <c r="V78" i="13"/>
  <c r="G80" i="13"/>
  <c r="M80" i="13" s="1"/>
  <c r="I80" i="13"/>
  <c r="K80" i="13"/>
  <c r="O80" i="13"/>
  <c r="Q80" i="13"/>
  <c r="V80" i="13"/>
  <c r="G82" i="13"/>
  <c r="I82" i="13"/>
  <c r="K82" i="13"/>
  <c r="M82" i="13"/>
  <c r="O82" i="13"/>
  <c r="Q82" i="13"/>
  <c r="Q76" i="13" s="1"/>
  <c r="V82" i="13"/>
  <c r="G84" i="13"/>
  <c r="I84" i="13"/>
  <c r="K84" i="13"/>
  <c r="M84" i="13"/>
  <c r="O84" i="13"/>
  <c r="Q84" i="13"/>
  <c r="V84" i="13"/>
  <c r="V76" i="13" s="1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AF88" i="13"/>
  <c r="G13" i="12"/>
  <c r="Q8" i="12"/>
  <c r="V8" i="12"/>
  <c r="G9" i="12"/>
  <c r="G8" i="12" s="1"/>
  <c r="I80" i="1" s="1"/>
  <c r="I20" i="1" s="1"/>
  <c r="I9" i="12"/>
  <c r="I8" i="12" s="1"/>
  <c r="K9" i="12"/>
  <c r="O9" i="12"/>
  <c r="O8" i="12" s="1"/>
  <c r="Q9" i="12"/>
  <c r="V9" i="12"/>
  <c r="G10" i="12"/>
  <c r="M10" i="12" s="1"/>
  <c r="I10" i="12"/>
  <c r="K10" i="12"/>
  <c r="K8" i="12" s="1"/>
  <c r="O10" i="12"/>
  <c r="Q10" i="12"/>
  <c r="V10" i="12"/>
  <c r="AF13" i="12"/>
  <c r="G39" i="1" s="1"/>
  <c r="G48" i="1" s="1"/>
  <c r="G25" i="1" s="1"/>
  <c r="A25" i="1" s="1"/>
  <c r="I19" i="1"/>
  <c r="I18" i="1"/>
  <c r="I17" i="1"/>
  <c r="I16" i="1"/>
  <c r="H47" i="1"/>
  <c r="I47" i="1" s="1"/>
  <c r="H46" i="1"/>
  <c r="I46" i="1" s="1"/>
  <c r="H45" i="1"/>
  <c r="I45" i="1" s="1"/>
  <c r="H44" i="1"/>
  <c r="I44" i="1" s="1"/>
  <c r="H43" i="1"/>
  <c r="I43" i="1" s="1"/>
  <c r="H40" i="1"/>
  <c r="G42" i="1" l="1"/>
  <c r="G41" i="1"/>
  <c r="I81" i="1"/>
  <c r="J78" i="1" s="1"/>
  <c r="J55" i="1"/>
  <c r="J76" i="1"/>
  <c r="J56" i="1"/>
  <c r="J71" i="1"/>
  <c r="J67" i="1"/>
  <c r="J63" i="1"/>
  <c r="J75" i="1"/>
  <c r="G26" i="1"/>
  <c r="A26" i="1"/>
  <c r="M10" i="17"/>
  <c r="M39" i="17"/>
  <c r="G10" i="17"/>
  <c r="G39" i="17"/>
  <c r="M10" i="16"/>
  <c r="G10" i="16"/>
  <c r="G14" i="16"/>
  <c r="M9" i="16"/>
  <c r="M8" i="16" s="1"/>
  <c r="M26" i="15"/>
  <c r="M14" i="15"/>
  <c r="AE37" i="15"/>
  <c r="G26" i="15"/>
  <c r="M24" i="15"/>
  <c r="M23" i="15" s="1"/>
  <c r="M9" i="15"/>
  <c r="M8" i="15" s="1"/>
  <c r="M36" i="14"/>
  <c r="G36" i="14"/>
  <c r="AE47" i="14"/>
  <c r="M30" i="14"/>
  <c r="M26" i="14" s="1"/>
  <c r="M76" i="13"/>
  <c r="M40" i="13"/>
  <c r="M53" i="13"/>
  <c r="AE88" i="13"/>
  <c r="G76" i="13"/>
  <c r="G28" i="13"/>
  <c r="G53" i="13"/>
  <c r="M27" i="13"/>
  <c r="M26" i="13" s="1"/>
  <c r="AE13" i="12"/>
  <c r="M9" i="12"/>
  <c r="M8" i="12" s="1"/>
  <c r="J61" i="1"/>
  <c r="J65" i="1"/>
  <c r="J69" i="1"/>
  <c r="J73" i="1"/>
  <c r="J58" i="1"/>
  <c r="J70" i="1"/>
  <c r="J74" i="1"/>
  <c r="I21" i="1"/>
  <c r="J28" i="1"/>
  <c r="J26" i="1"/>
  <c r="G38" i="1"/>
  <c r="F38" i="1"/>
  <c r="J23" i="1"/>
  <c r="J24" i="1"/>
  <c r="J25" i="1"/>
  <c r="J27" i="1"/>
  <c r="E24" i="1"/>
  <c r="E26" i="1"/>
  <c r="J79" i="1" l="1"/>
  <c r="F39" i="1"/>
  <c r="F42" i="1"/>
  <c r="H42" i="1" s="1"/>
  <c r="I42" i="1" s="1"/>
  <c r="F41" i="1"/>
  <c r="H41" i="1" s="1"/>
  <c r="I41" i="1" s="1"/>
  <c r="J77" i="1"/>
  <c r="J68" i="1"/>
  <c r="J64" i="1"/>
  <c r="J60" i="1"/>
  <c r="J81" i="1" s="1"/>
  <c r="J66" i="1"/>
  <c r="J57" i="1"/>
  <c r="J72" i="1"/>
  <c r="J62" i="1"/>
  <c r="J80" i="1"/>
  <c r="J59" i="1"/>
  <c r="F48" i="1" l="1"/>
  <c r="H39" i="1"/>
  <c r="I39" i="1" l="1"/>
  <c r="I48" i="1" s="1"/>
  <c r="H48" i="1"/>
  <c r="G28" i="1"/>
  <c r="G23" i="1"/>
  <c r="A23" i="1" s="1"/>
  <c r="G24" i="1" l="1"/>
  <c r="A27" i="1" s="1"/>
  <c r="A24" i="1"/>
  <c r="J39" i="1"/>
  <c r="J48" i="1" s="1"/>
  <c r="J47" i="1"/>
  <c r="J46" i="1"/>
  <c r="J42" i="1"/>
  <c r="J44" i="1"/>
  <c r="J43" i="1"/>
  <c r="J45" i="1"/>
  <c r="J41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7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<sst xmlns="http://schemas.openxmlformats.org/spreadsheetml/2006/main" count="1745" uniqueCount="503">
  <si>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</si>
  <si>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</si>
  <si>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</si>
  <si>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</si>
  <si>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</si>
  <si>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</si>
  <si>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</si>
  <si>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</si>
  <si>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</si>
  <si>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</si>
  <si>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</si>
  <si>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</si>
  <si>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</si>
  <si>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</si>
  <si>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</si>
  <si>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</si>
  <si>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</si>
  <si>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</si>
  <si>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</si>
  <si>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</si>
  <si>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</si>
  <si>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</si>
  <si>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</si>
  <si>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</si>
  <si>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</si>
  <si>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</si>
  <si>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</si>
  <si>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</si>
  <si>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</si>
  <si>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</si>
  <si>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</si>
  <si>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</si>
  <si>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</si>
  <si>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</si>
  <si>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</si>
  <si>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</si>
  <si>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</si>
  <si>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</si>
  <si>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</si>
  <si>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</si>
  <si>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</si>
  <si>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</si>
  <si>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</si>
  <si>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2021/071/1</t>
  </si>
  <si>
    <t>Orlí 6 - oprava bytu č. 11 (54,93m2)</t>
  </si>
  <si>
    <t>Statutární město Brno - MČ Brno-střed</t>
  </si>
  <si>
    <t>Dominikánská 2</t>
  </si>
  <si>
    <t>Brno</t>
  </si>
  <si>
    <t>60169</t>
  </si>
  <si>
    <t>44992785</t>
  </si>
  <si>
    <t>CZ44992785</t>
  </si>
  <si>
    <t>D2C PROJEKT group s.r.o.</t>
  </si>
  <si>
    <t>Gebauerova 4502/18</t>
  </si>
  <si>
    <t>61500</t>
  </si>
  <si>
    <t>07289227</t>
  </si>
  <si>
    <t>CZ07289227</t>
  </si>
  <si>
    <t>Stavba</t>
  </si>
  <si>
    <t>Stavební objekt</t>
  </si>
  <si>
    <t>00</t>
  </si>
  <si>
    <t>Orlí 6 - oprava bytu č. 11</t>
  </si>
  <si>
    <t>01</t>
  </si>
  <si>
    <t xml:space="preserve"> VRN</t>
  </si>
  <si>
    <t>02</t>
  </si>
  <si>
    <t>ASŘ</t>
  </si>
  <si>
    <t>03</t>
  </si>
  <si>
    <t>vodovod</t>
  </si>
  <si>
    <t>04</t>
  </si>
  <si>
    <t>kanalizace</t>
  </si>
  <si>
    <t>05</t>
  </si>
  <si>
    <t>vytápění a plyn</t>
  </si>
  <si>
    <t>07</t>
  </si>
  <si>
    <t xml:space="preserve"> elektro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</si>
  <si>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</si>
  <si>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</si>
  <si>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</si>
  <si>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</si>
  <si>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</si>
  <si>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</si>
  <si>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</si>
  <si>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</si>
  <si>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</si>
  <si>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</si>
  <si>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</si>
  <si>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</si>
  <si>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</si>
  <si>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</si>
  <si>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</si>
  <si>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</si>
  <si>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</si>
  <si>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</si>
  <si>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DM-12</t>
  </si>
  <si>
    <t>Demontáže</t>
  </si>
  <si>
    <t>721</t>
  </si>
  <si>
    <t>Vnitřní kanalizace</t>
  </si>
  <si>
    <t>722</t>
  </si>
  <si>
    <t>Vnitřní vodovod</t>
  </si>
  <si>
    <t>723</t>
  </si>
  <si>
    <t>Vnitřní plynovod</t>
  </si>
  <si>
    <t>733</t>
  </si>
  <si>
    <t>Rozvod potrubí</t>
  </si>
  <si>
    <t>734</t>
  </si>
  <si>
    <t>Armatury</t>
  </si>
  <si>
    <t>735</t>
  </si>
  <si>
    <t>Otopná tělesa</t>
  </si>
  <si>
    <t>763</t>
  </si>
  <si>
    <t>Dřevostavby</t>
  </si>
  <si>
    <t>766</t>
  </si>
  <si>
    <t>Konstrukce truhlářské</t>
  </si>
  <si>
    <t>775</t>
  </si>
  <si>
    <t>Podlahy vlysové a parketové</t>
  </si>
  <si>
    <t>776</t>
  </si>
  <si>
    <t>Podlahy povlakové</t>
  </si>
  <si>
    <t>784</t>
  </si>
  <si>
    <t>Malby</t>
  </si>
  <si>
    <t>M21</t>
  </si>
  <si>
    <t>Elektromontáže</t>
  </si>
  <si>
    <t>M22</t>
  </si>
  <si>
    <t>Montáž sdělovací a zabezp. techniky</t>
  </si>
  <si>
    <t>MAT-1</t>
  </si>
  <si>
    <t>Souhrn materiálů</t>
  </si>
  <si>
    <t>MAT-3</t>
  </si>
  <si>
    <t>Revize</t>
  </si>
  <si>
    <t>MAT-4</t>
  </si>
  <si>
    <t>Dodávka rozvaděčů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</si>
  <si>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</si>
  <si>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</si>
  <si>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</si>
  <si>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</si>
  <si>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</si>
  <si>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</si>
  <si>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</si>
  <si>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</si>
  <si>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</si>
  <si>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</si>
  <si>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</si>
  <si>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</si>
  <si>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</si>
  <si>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</si>
  <si>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</si>
  <si>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</si>
  <si>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</si>
  <si>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</si>
  <si>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</si>
  <si>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</si>
  <si>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</si>
  <si>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</si>
  <si>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</si>
  <si>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</si>
  <si>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</si>
  <si>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</si>
  <si>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</si>
  <si>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</si>
  <si>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</si>
  <si>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</si>
  <si>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</si>
  <si>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</si>
  <si>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</si>
  <si>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005211040R</t>
  </si>
  <si>
    <t xml:space="preserve">Užívání veřejných ploch a prostranství  </t>
  </si>
  <si>
    <t>Soubor</t>
  </si>
  <si>
    <t>RTS 21/ II</t>
  </si>
  <si>
    <t>Indiv</t>
  </si>
  <si>
    <t>VRN</t>
  </si>
  <si>
    <t>POL99_8</t>
  </si>
  <si>
    <t>005121 R</t>
  </si>
  <si>
    <t>Zařízení staveniště</t>
  </si>
  <si>
    <t>Veškeré náklady spojené s vybudováním, provozem a odstraněním zařízení staveniště.</t>
  </si>
  <si>
    <t>POP</t>
  </si>
  <si>
    <t>SUM</t>
  </si>
  <si>
    <t>END</t>
  </si>
  <si>
    <t>342256253RT3</t>
  </si>
  <si>
    <t>Příčky z cihel a tvárnic nepálených příčky z příčkovek pórobetonových tloušťky 100 mm</t>
  </si>
  <si>
    <t>m2</t>
  </si>
  <si>
    <t>801-1</t>
  </si>
  <si>
    <t>RTS 21/ I</t>
  </si>
  <si>
    <t>Práce</t>
  </si>
  <si>
    <t>POL1_</t>
  </si>
  <si>
    <t>včetně pomocného lešení</t>
  </si>
  <si>
    <t>SPI</t>
  </si>
  <si>
    <t>0,65*0,86</t>
  </si>
  <si>
    <t>VV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</si>
  <si>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</si>
  <si>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</si>
  <si>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</si>
  <si>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1*1,7+0,4*0,5+0,7*1,4+1,9*1,7+2,5*1,7</t>
  </si>
  <si>
    <t>611421331RT2</t>
  </si>
  <si>
    <t>Oprava vnitřních vápenných omítek stropů železobetonových rovných tvárnicových a kleneb v množství opravované plochy_x000D_
 v množství opravované plochy přes 10 do 30 %, štukových</t>
  </si>
  <si>
    <t>801-4</t>
  </si>
  <si>
    <t>Včetně pomocného pracovního lešení o výšce podlahy do 1900 mm a pro zatížení do 1,5 kPa.</t>
  </si>
  <si>
    <t>612421331RT2</t>
  </si>
  <si>
    <t>Oprava vnitřních vápenných omítek stěn v množství opravované plochy přes 10 do 30 %,  štukových</t>
  </si>
  <si>
    <t>10,72+7,43+23,78+37,3+52,62</t>
  </si>
  <si>
    <t>612474611R00</t>
  </si>
  <si>
    <t>Omítka vnitřní stěn ze suché směsi třívrstvá, vápenocementové jádro, vápenný štuk, na pálené cihly a tvarovky, ruční zpracování</t>
  </si>
  <si>
    <t>kompletní souvrství</t>
  </si>
  <si>
    <t>938902122RX</t>
  </si>
  <si>
    <t>Čištění stávající dlažby tlakovou vodou</t>
  </si>
  <si>
    <t>Vlastní</t>
  </si>
  <si>
    <t>11,50+4,21+0,97</t>
  </si>
  <si>
    <t>941955001R00</t>
  </si>
  <si>
    <t>Lešení lehké pracovní pomocné pomocné, o výšce lešeňové podlahy do 1,2 m</t>
  </si>
  <si>
    <t>800-3</t>
  </si>
  <si>
    <t>952902110R00</t>
  </si>
  <si>
    <t>Čištění budov zametáním v místnostech, chodbách, na schodišti a na půdě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</si>
  <si>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</si>
  <si>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</si>
  <si>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801-3</t>
  </si>
  <si>
    <t>0,85*2</t>
  </si>
  <si>
    <t>978013191R00</t>
  </si>
  <si>
    <t>Otlučení omítek vápenných nebo vápenocementových vnitřních s vyškrabáním spár, s očištěním zdiva stěn, v rozsahu do 100 %</t>
  </si>
  <si>
    <t>999281145R00</t>
  </si>
  <si>
    <t>Přesun hmot pro opravy a údržbu objektů pro opravy a údržbu dosavadních objektů včetně vnějších plášťů_x000D_
 výšky do 6 m, nošením</t>
  </si>
  <si>
    <t>t</t>
  </si>
  <si>
    <t>POL1_1</t>
  </si>
  <si>
    <t>oborů 801, 803, 811 a 812</t>
  </si>
  <si>
    <t>763614232RT6</t>
  </si>
  <si>
    <t>Montáž podlahy, z desek tl. 22 mm, na P+D, šroubováním, včetně dodávky desky dřevoštěpkové</t>
  </si>
  <si>
    <t>800-763</t>
  </si>
  <si>
    <t>vč. dodávky a montáže spojovacího materiálu</t>
  </si>
  <si>
    <t>549146430R</t>
  </si>
  <si>
    <t>kování bezpečnostní klika - knoflík; povrch Cr; příslušenství cylindrická vložka, 5 klíčů; bezpečnostní třída 3</t>
  </si>
  <si>
    <t>kus</t>
  </si>
  <si>
    <t>SPCM</t>
  </si>
  <si>
    <t>Specifikace</t>
  </si>
  <si>
    <t>POL3_</t>
  </si>
  <si>
    <t>55331231R</t>
  </si>
  <si>
    <t>zárubeň kovová s těsněním; pro bezpečnostní dveře; jednokřídlé; š profilu 100 mm; š průchodu 900 mm; h průchodu 1 970 mm; t1= 50 mm; t2= 65 mm</t>
  </si>
  <si>
    <t>61165604RX</t>
  </si>
  <si>
    <t>Dveře protipožární EI30 plné 80x210 cm fólie</t>
  </si>
  <si>
    <t>D1 : 1</t>
  </si>
  <si>
    <t>61187198R</t>
  </si>
  <si>
    <t>práh dub; š = 150 mm; l = 1450,0 mm; tl = 20,0 mm</t>
  </si>
  <si>
    <t>766661412R00</t>
  </si>
  <si>
    <t>Montáž dveřních křídel kompletizovaných otevíravých , protipožárních s kukátkem, do ocelové nebo fošnové zárubně, jednokřídlových, šířky do 800 mm</t>
  </si>
  <si>
    <t>800-766</t>
  </si>
  <si>
    <t>Dveře s protipožární odolností do 30 minut.</t>
  </si>
  <si>
    <t>7666666-1</t>
  </si>
  <si>
    <t>Repasování oken dle TZ vyčistění, seřízení, oprava kování a těsnění</t>
  </si>
  <si>
    <t xml:space="preserve">ks    </t>
  </si>
  <si>
    <t>R-položka</t>
  </si>
  <si>
    <t>POL12_1</t>
  </si>
  <si>
    <t>7667-01</t>
  </si>
  <si>
    <t>Repasování vnitřních dveří dle TZ</t>
  </si>
  <si>
    <t>D2,3,4,5,6 : 5</t>
  </si>
  <si>
    <t>998766101R00</t>
  </si>
  <si>
    <t>Přesun hmot pro konstrukce truhlářské v objektech výšky do 6 m</t>
  </si>
  <si>
    <t>POL1_7</t>
  </si>
  <si>
    <t>50 m vodorovně</t>
  </si>
  <si>
    <t>61413700R</t>
  </si>
  <si>
    <t>lišta podlahová; materiál buk; tl. 7,00 mm; š = 43,0 mm</t>
  </si>
  <si>
    <t>m</t>
  </si>
  <si>
    <t>31,57*1,1</t>
  </si>
  <si>
    <t>775413021R00</t>
  </si>
  <si>
    <t>Podlahové soklíky nebo lišty montáž - bez dodávky lišt připevněné vruty, výšky do 60 mm</t>
  </si>
  <si>
    <t>800-775</t>
  </si>
  <si>
    <t>bez základního nátěru</t>
  </si>
  <si>
    <t>včetně spojovacích prostředků.</t>
  </si>
  <si>
    <t>23-0,9*3-0,7*3</t>
  </si>
  <si>
    <t>14,27-0,9</t>
  </si>
  <si>
    <t>775521800R00</t>
  </si>
  <si>
    <t>Demontáž podlah vlysových přibíjených včetně lišt</t>
  </si>
  <si>
    <t>14,45+23,28</t>
  </si>
  <si>
    <t>775591900R00</t>
  </si>
  <si>
    <t>Ostatní opravy na nášlapné ploše broušení vlysů, parket trojnásobné</t>
  </si>
  <si>
    <t>775599130R00</t>
  </si>
  <si>
    <t>Ostatní práce přetmelení spárovým tmelem</t>
  </si>
  <si>
    <t>775599141R00</t>
  </si>
  <si>
    <t>Ostatní práce lak dřevěných podlah 1x základní + 2x lak, přebroušení</t>
  </si>
  <si>
    <t>998775101R00</t>
  </si>
  <si>
    <t>Přesun hmot pro podlahy vlysové a parketové v objektech výšky do 6 m</t>
  </si>
  <si>
    <t>776511810R00</t>
  </si>
  <si>
    <t>Odstranění povlakových podlah z nášlapné plochy lepených, bez podložky, z ploch přes 20 m2</t>
  </si>
  <si>
    <t>784191201R00</t>
  </si>
  <si>
    <t>Příprava povrchu Penetrace (napouštění) podkladu disperzní, jednonásobná</t>
  </si>
  <si>
    <t>800-784</t>
  </si>
  <si>
    <t>784195122R00</t>
  </si>
  <si>
    <t>Malby z malířských směsí hlinkových,  , barevné, dvojnásobné</t>
  </si>
  <si>
    <t>784402801R00</t>
  </si>
  <si>
    <t>Odstranění maleb oškrabáním, v místnostech do 3,8 m</t>
  </si>
  <si>
    <t>10,72+7,43+37,3+52,62</t>
  </si>
  <si>
    <t>54,94</t>
  </si>
  <si>
    <t>979011211R00</t>
  </si>
  <si>
    <t>Svislá doprava suti a vybouraných hmot nošením za prvé podlaží nad základním podlažím</t>
  </si>
  <si>
    <t>POL1_9</t>
  </si>
  <si>
    <t>979011219R00</t>
  </si>
  <si>
    <t>Svislá doprava suti a vybouraných hmot nošením příplatek zakaždé další podlaží nad prvním základním podlažím</t>
  </si>
  <si>
    <t>4.NP : 3,4989*2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</si>
  <si>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</si>
  <si>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</si>
  <si>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</si>
  <si>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</si>
  <si>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</si>
  <si>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3,498*20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</si>
  <si>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</si>
  <si>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</si>
  <si>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</si>
  <si>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</si>
  <si>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</si>
  <si>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</si>
  <si>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612403387R00</t>
  </si>
  <si>
    <t>Hrubá výplň rýh ve stěnách, jakoukoliv maltou maltou ze suchých směsí_x000D_
 150 x 100 mm</t>
  </si>
  <si>
    <t>jakékoliv šířky rýhy,</t>
  </si>
  <si>
    <t>612481113R00</t>
  </si>
  <si>
    <t>Potažení vnitřních stěn pletivem sklotextilním , s vypnutím</t>
  </si>
  <si>
    <t>v ploše nebo pruzích na plném podkladu nebo na podkladu s dutinami (pod omítku)</t>
  </si>
  <si>
    <t>0,45*2</t>
  </si>
  <si>
    <t>722172331R00</t>
  </si>
  <si>
    <t>Potrubí z plastických hmot polypropylenové potrubí PP-R, D 20 mm, s 3,4 mm, PN 20, polyfúzně svařované, včetně zednických výpomocí</t>
  </si>
  <si>
    <t>800-721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</si>
  <si>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</si>
  <si>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</si>
  <si>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</si>
  <si>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722181212RT7</t>
  </si>
  <si>
    <t>Izolace vodovodního potrubí návleková z trubic z pěnového polyetylenu, tloušťka stěny 9 mm, d 22 mm</t>
  </si>
  <si>
    <t>V položce je kalkulována dodávka izolační trubice, spon a lepicí pásky.</t>
  </si>
  <si>
    <t>722268141R00</t>
  </si>
  <si>
    <t>Vodoměrná sestava se šroubením, kulovým kohoutem, kulovým kohoutem s vypouštěním, filtrem a zpětnou klapkou, včetně držáku, DN 20-20, včetně dodávky materiálu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</si>
  <si>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</si>
  <si>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</si>
  <si>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</si>
  <si>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</si>
  <si>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</si>
  <si>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</si>
  <si>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969011121R00</t>
  </si>
  <si>
    <t>Vybourání vodovodního, plynového a podobného vedení DN do 52 mm</t>
  </si>
  <si>
    <t>včetně pomocného lešení o výšce podlahy do 1900 mm a pro zatížení do 1,5 kPa  (150 kg/m2),</t>
  </si>
  <si>
    <t>odhad : 2</t>
  </si>
  <si>
    <t>974031154R00</t>
  </si>
  <si>
    <t>Vysekání rýh v jakémkoliv zdivu cihelném v ploše_x000D_
 do hloubky 100 mm, šířky do 150 mm</t>
  </si>
  <si>
    <t>Včetně pomocného lešení o výšce podlahy do 1900 mm a pro zatížení do 1,5 kPa  (150 kg/m2).</t>
  </si>
  <si>
    <t>2</t>
  </si>
  <si>
    <t>998011003R00</t>
  </si>
  <si>
    <t>Přesun hmot pro budovy s nosnou konstrukcí zděnou výšky přes 12 do 24 m</t>
  </si>
  <si>
    <t>přesun hmot pro budovy občanské výstavby (JKSO 801), budovy pro bydlení (JKSO 803) budovy pro výrobu a služby (JKSO 812) s nosnou svislou konstrukcí zděnou z cihel nebo tvárnic nebo kovovou</t>
  </si>
  <si>
    <t>4.NP : 0,08*2</t>
  </si>
  <si>
    <t>979081111R00</t>
  </si>
  <si>
    <t>979081121R00</t>
  </si>
  <si>
    <t>0,08*5</t>
  </si>
  <si>
    <t>979990001R00</t>
  </si>
  <si>
    <t>Poplatek za skládku stavební suti, skupina 17 09 04 z Katalogu odpadů</t>
  </si>
  <si>
    <t>RTS 20/ I</t>
  </si>
  <si>
    <t>612403388R00</t>
  </si>
  <si>
    <t>Hrubá výplň rýh ve stěnách, jakoukoliv maltou maltou ze suchých směsí_x000D_
 150 x 150 mm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</si>
  <si>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</si>
  <si>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</si>
  <si>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</si>
  <si>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</si>
  <si>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721194105R00</t>
  </si>
  <si>
    <t>Zřízení přípojek na potrubí D 50 mm, materiál ve specifikaci</t>
  </si>
  <si>
    <t>vyvedení a upevnění odpadních výpustek,</t>
  </si>
  <si>
    <t>721290111R00</t>
  </si>
  <si>
    <t>Zkouška těsnosti kanalizace v objektech vodou, DN 125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</si>
  <si>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</si>
  <si>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</si>
  <si>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</si>
  <si>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974031164R00</t>
  </si>
  <si>
    <t>Vysekání rýh v jakémkoliv zdivu cihelném v ploše_x000D_
 do hloubky 150 mm, šířky do 150 mm</t>
  </si>
  <si>
    <t>4.Np : 0,08*2</t>
  </si>
  <si>
    <t>904      R02</t>
  </si>
  <si>
    <t>Hzs-zkousky v ramci montaz.praci, Topná zkouška</t>
  </si>
  <si>
    <t>h</t>
  </si>
  <si>
    <t>Prav.M</t>
  </si>
  <si>
    <t>HZS</t>
  </si>
  <si>
    <t>POL10_</t>
  </si>
  <si>
    <t>55137306.AR</t>
  </si>
  <si>
    <t>hlavice termostatická teplota prostoru 6 až 28 °C; ovládání ruční; provedení kapalinová</t>
  </si>
  <si>
    <t>734209103R00</t>
  </si>
  <si>
    <t>Montáž závitové armatury s jedním závitem, G 1/2", bez dodávky materiálu</t>
  </si>
  <si>
    <t>800-731</t>
  </si>
  <si>
    <t>998734103R00</t>
  </si>
  <si>
    <t>Přesun hmot pro armatury v objektech výšky do 4 m</t>
  </si>
  <si>
    <t>48454364R</t>
  </si>
  <si>
    <t>těleso otopné deskové ocelové; čelní deska profilovaná; v = 600 mm; l = 800 mm; hloubka tělesa 66 mm; způsob připojení boční levé nebo pravé; počet desek 2; počet přídavných přestupných ploch 0; připojovací rozteč 546 mm; tepel.výkon 782 W</t>
  </si>
  <si>
    <t>48454368R</t>
  </si>
  <si>
    <t>těleso otopné deskové ocelové; čelní deska profilovaná; v = 600 mm; l = 1 200 mm; hloubka tělesa 66 mm; způsob připojení boční levé nebo pravé; počet desek 2; počet přídavných přestupných ploch 0; připojovací rozteč 546 mm; tepel.výkon 1 174 W</t>
  </si>
  <si>
    <t>48452942R</t>
  </si>
  <si>
    <t>těleso otopné deskové ocelové; čelní deska profilovaná; v = 600 mm; l = 1 600 mm; hloubka tělesa 47 mm; způsob připojení boční levé nebo pravé; počet desek 1; počet přídavných přestupných ploch 0; připojovací rozteč 546 mm; tepel.výkon 966 W</t>
  </si>
  <si>
    <t>735151821R00</t>
  </si>
  <si>
    <t>Demontáž otopných těles panelových dvouřadých, stavební délky do 1500 mm</t>
  </si>
  <si>
    <t>723-1</t>
  </si>
  <si>
    <t>Zaslepení stávajícího plyn potrubí, dem HUPU</t>
  </si>
  <si>
    <t>kpl</t>
  </si>
  <si>
    <t>735191910R00</t>
  </si>
  <si>
    <t>Ostatní opravy otopných těles napuštění vody do otopného systému včetně potrubí (bez kotle a ohříváků)_x000D_
 otopných těles</t>
  </si>
  <si>
    <t>0,8*0,6+1,2*0,6+1,6*0,6</t>
  </si>
  <si>
    <t>735494811R00</t>
  </si>
  <si>
    <t>Vypuštění vody z otopných soustav bez kotlů, ohříváků, zásobníků a nádrží</t>
  </si>
  <si>
    <t>( bez kotlů, ohříváků, zásobníků a nádrží )</t>
  </si>
  <si>
    <t>0,4*0,6+1,1*0,57+1,65*0,6</t>
  </si>
  <si>
    <t>998735103R00</t>
  </si>
  <si>
    <t>Přesun hmot pro otopná tělesa v objektech výšky do 24 m</t>
  </si>
  <si>
    <t>DM-0001</t>
  </si>
  <si>
    <t>Demontáž stávající elektroinstalace</t>
  </si>
  <si>
    <t>210010002R00</t>
  </si>
  <si>
    <t xml:space="preserve">Montáž trubky ohebné, z PVC, uložené pod omítku, vnější průměr 20 mm,  ,  </t>
  </si>
  <si>
    <t>210010320R00</t>
  </si>
  <si>
    <t xml:space="preserve">Montáž krabice plastové přístrojové, kruhové, o průměru 73 mm, hloubky 42 mm,  , do zdiva, se zapojením,  </t>
  </si>
  <si>
    <t>210020922R00</t>
  </si>
  <si>
    <t xml:space="preserve">Montáž požární ucpávky průchodu stěnou,  , tloušťky 30 cm </t>
  </si>
  <si>
    <t>210100251R00</t>
  </si>
  <si>
    <t>Ukončení kabelů smršťovací záklopkou nebo páskou, celoplastových, do průřezu 4x10 mm</t>
  </si>
  <si>
    <t>210110041R00</t>
  </si>
  <si>
    <t>Montáž spínače zapuštěného a polozapuštěného včetně zapojení, jednopólového,  , řazení 1</t>
  </si>
  <si>
    <t>210110043R00</t>
  </si>
  <si>
    <t>Montáž spínače zapuštěného a polozapuštěného včetně zapojení, sériového,  , řazení 5</t>
  </si>
  <si>
    <t>210110045R00</t>
  </si>
  <si>
    <t>Montáž spínače zapuštěného a polozapuštěného včetně zapojení, střídavého,  , řazení 6</t>
  </si>
  <si>
    <t>210110046R00</t>
  </si>
  <si>
    <t>Montáž spínače zapuštěného a polozapuštěného včetně zapojení, křížového,  , řazení 7</t>
  </si>
  <si>
    <t>210111011R00</t>
  </si>
  <si>
    <t xml:space="preserve">Montáž zásuvky domovní zapuštěné včetně zapojení,  , provedení 2P+PE,  </t>
  </si>
  <si>
    <t>210111022R00</t>
  </si>
  <si>
    <t xml:space="preserve">Montáž zásuvky domovní v krabici včetně zapojení, průběžné zapojení,  , provedení 2P+PE,  </t>
  </si>
  <si>
    <t>210140201R00</t>
  </si>
  <si>
    <t>Montáž ovladače pomocných obvodů s průčelní deskou včetně zapojení, jednotlačítkového</t>
  </si>
  <si>
    <t>210190071R00</t>
  </si>
  <si>
    <t>Montáž rozvaděče nedělitelného, do hmotnosti 500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</si>
  <si>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</si>
  <si>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210203201R00</t>
  </si>
  <si>
    <t>Svítidla a osvětlovací zařízení svítidlo žárovkové, 1 žárovka, závěsné</t>
  </si>
  <si>
    <t>RTS 18/ I</t>
  </si>
  <si>
    <t>210220321RT1</t>
  </si>
  <si>
    <t>Montáž svorky hromosvodové "Bernard" na potrubí, včetně dodávky svorky a Cu pásku (bez vodiče a připoj. vod.)</t>
  </si>
  <si>
    <t>210800546R00</t>
  </si>
  <si>
    <t xml:space="preserve">Montáž vodiče H07V-U (CY), 4 mm2, uloženého pevně,  </t>
  </si>
  <si>
    <t>210810017R00</t>
  </si>
  <si>
    <t>Montáž kabelu CYKY 750 V, 5 x (4 až 16 mm2), volně uloženého</t>
  </si>
  <si>
    <t>210810045R00</t>
  </si>
  <si>
    <t>Montáž kabelu CYKY 750 V, 3 x 1,5 mm2, pevně uloženého</t>
  </si>
  <si>
    <t>210810046R00</t>
  </si>
  <si>
    <t>Montáž kabelu CYKY 750 V, 3 x 2,5 mm2, pevně uloženého</t>
  </si>
  <si>
    <t>210810056R00</t>
  </si>
  <si>
    <t>Montáž kabelu CYKY 750 V, 5 x 2,5 mm2, pevně uloženého</t>
  </si>
  <si>
    <t>210950101R00</t>
  </si>
  <si>
    <t xml:space="preserve">Vodiče, šňůry a kabely hliníkové označovací štítek na kabel,  ,  </t>
  </si>
  <si>
    <t>222290001R00</t>
  </si>
  <si>
    <t>Zásuvka 1xRJ45 UTP kat.5e pod omítku</t>
  </si>
  <si>
    <t>222323201R00</t>
  </si>
  <si>
    <t>Zvonek ss./st. 3-24V na úchyt.body</t>
  </si>
  <si>
    <t>222323301R00</t>
  </si>
  <si>
    <t>Domácí telefon digitální, na úchyt.body</t>
  </si>
  <si>
    <t>222325032R00</t>
  </si>
  <si>
    <t>Požární konvenční stropní bodový hlásič na patici</t>
  </si>
  <si>
    <t>Pol__0074</t>
  </si>
  <si>
    <t>Montáž zásuvka 2x(2P+PE)</t>
  </si>
  <si>
    <t>220261663RX</t>
  </si>
  <si>
    <t>Zhotovení drážky ve zdivu</t>
  </si>
  <si>
    <t>34111031R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</si>
  <si>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</si>
  <si>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POL3_0</t>
  </si>
  <si>
    <t>34111032R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</si>
  <si>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</si>
  <si>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</si>
  <si>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</si>
  <si>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</si>
  <si>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34111098R</t>
  </si>
  <si>
    <t>kabel CYKY; instalační; pro pevné uložení ve vnitřních a venk.prostorách v zemi, betonu; Cu plné holé jádro, tvar jádra RE-kulatý jednodrát; počet a průřez žil 5x4mm2; počet žil 5; teplota použití -30 až 70 °C; max.provoz.teplota při zkratu 160 °C; min.teplota pokládky -5 °C; průřez vodiče 4,0 mm2; samozhášivý; odolnost vůči UV záření; barva pláště černá</t>
  </si>
  <si>
    <t>34140966R</t>
  </si>
  <si>
    <t>vodič CY; silový, propojovací jednožilový; pevné uložení; jádro Cu plné holé; počet žil 1; jmen.průřez jádra 6,00 mm2; vnější průměr 4,8 mm; izolace PVC; tl. izolace min 0,8 mm; odolnost proti šíření plamene</t>
  </si>
  <si>
    <t>34513102R</t>
  </si>
  <si>
    <t>objímka pro žárovku; typ E27 závěsná keramická</t>
  </si>
  <si>
    <t>34535400R</t>
  </si>
  <si>
    <t>strojek pro jednopólový spínač; řazení 1, 1So; 10AX, 250VAC</t>
  </si>
  <si>
    <t>34535435R</t>
  </si>
  <si>
    <t>strojek pro ovládač zapínací se svorkou N; řazení 1/0, 1/0So, 1/0S; 10 A, 250 V AC</t>
  </si>
  <si>
    <t>34535444R</t>
  </si>
  <si>
    <t>strojek pro spínač střídavý; řazení 6, 6So; 10AX, 250VAC</t>
  </si>
  <si>
    <t>34535446R</t>
  </si>
  <si>
    <t>strojek pro spínač křížový; řazení 7, 7So; 10AX, 250VAC</t>
  </si>
  <si>
    <t>34536350R</t>
  </si>
  <si>
    <t>spínač páčkový zapuštěný; trojpólový; IP 20; řazení 3; 16 A, 400 V AC; barva bílá; kompletní spínač</t>
  </si>
  <si>
    <t>34551610R</t>
  </si>
  <si>
    <t>zásuvka jednonásobná s ochr.kolíkem; řazení 2P+PE; 16 A, 250 V AC</t>
  </si>
  <si>
    <t>34551633R</t>
  </si>
  <si>
    <t>zásuvka s ochranným kolíkem, s clonkami, s ochranou před přepětím; řazení 2P+PE; 16 A, 250 V AC; IP 40</t>
  </si>
  <si>
    <t>345711592R</t>
  </si>
  <si>
    <t>trubka ohebná, elektroinstalační; mat. PVC samozhášivé; vnější pr.= 25,0 mm; vnitřní pr.= 18,3 mm; mech.odolnost nízká; mezní hodnota zatížení 320 N/5 cm; teplot.rozsah -5 až 60 °C; stupeň hořlavosti A1-F; použití: pro instalaci na povrch, do omítky nebo pod omítku, pro montáž do dutých zdí, příček a stropů</t>
  </si>
  <si>
    <t>3457115961R</t>
  </si>
  <si>
    <t>trubka ohebná, elektroinstalační; mat. PVC samozhášivé; vnější pr.= 20,0 mm; vnitřní pr.= 14,1 mm; mech.odolnost střední; mezní hodnota zatížení 750 N/5 cm; teplot.rozsah -5 až 60 °C; stupeň hořlavosti A1-F; použití: pro instalaci na povrch, do omítky nebo pod omítku, pro montáž do dutých zdí, příček a stropů a betonu, do nebezpečné zóny 2</t>
  </si>
  <si>
    <t>34571511R</t>
  </si>
  <si>
    <t>krabice elektroinstalační pod omítku; přístrojová; mat. PVC samozhášivé; teplot.rozsah -5 až 60 °C; určeno pro rozvody s napětím 400 V a proudem max. 16 A; rozměry-průměr,hloubka pr.73x30 mm</t>
  </si>
  <si>
    <t>371202010R</t>
  </si>
  <si>
    <t>zásuvka datová vodotěsná a prachotěsná RJ45, montáž na omítku, včetně jednoduché krabice</t>
  </si>
  <si>
    <t>371202012R</t>
  </si>
  <si>
    <t>zásuvka datová 1xRJ45, bílá, montáž do instalačních krabic</t>
  </si>
  <si>
    <t>38226869R</t>
  </si>
  <si>
    <t>telefon domácí; vyhotovení nástěnné; vyzváněcí signál elektronický; bílá; počet tlačítek 9</t>
  </si>
  <si>
    <t>742P15OA0</t>
  </si>
  <si>
    <t>OZNAČOVACÍ ŠTÍTEK NA KABEL</t>
  </si>
  <si>
    <t>EXP 17</t>
  </si>
  <si>
    <t>Agregovaná položka</t>
  </si>
  <si>
    <t>POL2_</t>
  </si>
  <si>
    <t>Pol__0068</t>
  </si>
  <si>
    <t>Anténní koax kabel</t>
  </si>
  <si>
    <t>34551420R</t>
  </si>
  <si>
    <t>zásuvka dvojnásobná s ochrannými kolíky; řazení 2x(2P+PE); 16 A, 250 V AC</t>
  </si>
  <si>
    <t>R-00001</t>
  </si>
  <si>
    <t>Revize elektroinstalace</t>
  </si>
  <si>
    <t>ks</t>
  </si>
  <si>
    <t>R-00002</t>
  </si>
  <si>
    <t>Rozvaděč RB vč.výzbroje + jistič 25B/3 do ER</t>
  </si>
  <si>
    <t>OS-0001</t>
  </si>
  <si>
    <t>Podružný materiál použitý při realizaci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</si>
</sst>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54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55</v>
      </c>
      <c r="J9" s="8"/>
    </row>
    <row r="10" spans="1:15" ht="15.75" hidden="1" customHeight="1" x14ac:dyDescent="0.2">
      <c r="A10" s="2"/>
      <c r="B10" s="34"/>
      <c r="C10" s="53"/>
      <c r="D10" s="123" t="s">
        <v>53</v>
      </c>
      <c r="E10" s="126" t="s">
        <v>47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SUMIF(F55:F80,A16,I55:I80)+SUMIF(F55:F80,"PSU",I55:I80)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SUMIF(F55:F80,A17,I55:I80)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SUMIF(F55:F80,A18,I55:I80)</f>
        <v>0</v>
      </c>
      <c r="J18" s="81"/>
    </row>
    <row r="19" spans="1:10" ht="23.25" customHeight="1" x14ac:dyDescent="0.2">
      <c r="A19" s="194" t="s">
        <v>128</v>
      </c>
      <c r="B19" s="37" t="s">
        <v>27</v>
      </c>
      <c r="C19" s="58"/>
      <c r="D19" s="59"/>
      <c r="E19" s="79"/>
      <c r="F19" s="80"/>
      <c r="G19" s="79"/>
      <c r="H19" s="80"/>
      <c r="I19" s="79">
        <f>SUMIF(F55:F80,A19,I55:I80)</f>
        <v>0</v>
      </c>
      <c r="J19" s="81"/>
    </row>
    <row r="20" spans="1:10" ht="23.25" customHeight="1" x14ac:dyDescent="0.2">
      <c r="A20" s="194" t="s">
        <v>127</v>
      </c>
      <c r="B20" s="37" t="s">
        <v>28</v>
      </c>
      <c r="C20" s="58"/>
      <c r="D20" s="59"/>
      <c r="E20" s="79"/>
      <c r="F20" s="80"/>
      <c r="G20" s="79"/>
      <c r="H20" s="80"/>
      <c r="I20" s="79">
        <f>SUMIF(F55:F80,A20,I55:I80)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73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56</v>
      </c>
      <c r="C39" s="146"/>
      <c r="D39" s="146"/>
      <c r="E39" s="146"/>
      <c r="F39" s="147">
        <f>'00 01 Pol'!AE13+'00 02 Pol'!AE88+'00 03 Pol'!AE47+'00 04 Pol'!AE37+'00 05 Pol'!AE29+'00 07 Pol'!AE70</f>
        <v>0</v>
      </c>
      <c r="G39" s="148">
        <f>'00 01 Pol'!AF13+'00 02 Pol'!AF88+'00 03 Pol'!AF47+'00 04 Pol'!AF37+'00 05 Pol'!AF29+'00 07 Pol'!AF70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57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customHeight="1" x14ac:dyDescent="0.2">
      <c r="A41" s="135">
        <v>2</v>
      </c>
      <c r="B41" s="151" t="s">
        <v>58</v>
      </c>
      <c r="C41" s="152" t="s">
        <v>59</v>
      </c>
      <c r="D41" s="152"/>
      <c r="E41" s="152"/>
      <c r="F41" s="153">
        <f>'00 01 Pol'!AE13+'00 02 Pol'!AE88+'00 03 Pol'!AE47+'00 04 Pol'!AE37+'00 05 Pol'!AE29+'00 07 Pol'!AE70</f>
        <v>0</v>
      </c>
      <c r="G41" s="154">
        <f>'00 01 Pol'!AF13+'00 02 Pol'!AF88+'00 03 Pol'!AF47+'00 04 Pol'!AF37+'00 05 Pol'!AF29+'00 07 Pol'!AF70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60</v>
      </c>
      <c r="C42" s="146" t="s">
        <v>61</v>
      </c>
      <c r="D42" s="146"/>
      <c r="E42" s="146"/>
      <c r="F42" s="157">
        <f>'00 01 Pol'!AE13</f>
        <v>0</v>
      </c>
      <c r="G42" s="149">
        <f>'00 01 Pol'!AF13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3</v>
      </c>
      <c r="B43" s="156" t="s">
        <v>62</v>
      </c>
      <c r="C43" s="146" t="s">
        <v>63</v>
      </c>
      <c r="D43" s="146"/>
      <c r="E43" s="146"/>
      <c r="F43" s="157">
        <f>'00 02 Pol'!AE88</f>
        <v>0</v>
      </c>
      <c r="G43" s="149">
        <f>'00 02 Pol'!AF88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64</v>
      </c>
      <c r="C44" s="146" t="s">
        <v>65</v>
      </c>
      <c r="D44" s="146"/>
      <c r="E44" s="146"/>
      <c r="F44" s="157">
        <f>'00 03 Pol'!AE47</f>
        <v>0</v>
      </c>
      <c r="G44" s="149">
        <f>'00 03 Pol'!AF47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>
        <v>3</v>
      </c>
      <c r="B45" s="156" t="s">
        <v>66</v>
      </c>
      <c r="C45" s="146" t="s">
        <v>67</v>
      </c>
      <c r="D45" s="146"/>
      <c r="E45" s="146"/>
      <c r="F45" s="157">
        <f>'00 04 Pol'!AE37</f>
        <v>0</v>
      </c>
      <c r="G45" s="149">
        <f>'00 04 Pol'!AF37</f>
        <v>0</v>
      </c>
      <c r="H45" s="149">
        <f>(F45*SazbaDPH1/100)+(G45*SazbaDPH2/100)</f>
        <v>0</v>
      </c>
      <c r="I45" s="149">
        <f>F45+G45+H45</f>
        <v>0</v>
      </c>
      <c r="J45" s="150" t="str">
        <f>IF(CenaCelkemVypocet=0,"",I45/CenaCelkemVypocet*100)</f>
        <v/>
      </c>
    </row>
    <row r="46" spans="1:10" ht="25.5" customHeight="1" x14ac:dyDescent="0.2">
      <c r="A46" s="135">
        <v>3</v>
      </c>
      <c r="B46" s="156" t="s">
        <v>68</v>
      </c>
      <c r="C46" s="146" t="s">
        <v>69</v>
      </c>
      <c r="D46" s="146"/>
      <c r="E46" s="146"/>
      <c r="F46" s="157">
        <f>'00 05 Pol'!AE29</f>
        <v>0</v>
      </c>
      <c r="G46" s="149">
        <f>'00 05 Pol'!AF29</f>
        <v>0</v>
      </c>
      <c r="H46" s="149">
        <f>(F46*SazbaDPH1/100)+(G46*SazbaDPH2/100)</f>
        <v>0</v>
      </c>
      <c r="I46" s="149">
        <f>F46+G46+H46</f>
        <v>0</v>
      </c>
      <c r="J46" s="150" t="str">
        <f>IF(CenaCelkemVypocet=0,"",I46/CenaCelkemVypocet*100)</f>
        <v/>
      </c>
    </row>
    <row r="47" spans="1:10" ht="25.5" customHeight="1" x14ac:dyDescent="0.2">
      <c r="A47" s="135">
        <v>3</v>
      </c>
      <c r="B47" s="156" t="s">
        <v>70</v>
      </c>
      <c r="C47" s="146" t="s">
        <v>71</v>
      </c>
      <c r="D47" s="146"/>
      <c r="E47" s="146"/>
      <c r="F47" s="157">
        <f>'00 07 Pol'!AE70</f>
        <v>0</v>
      </c>
      <c r="G47" s="149">
        <f>'00 07 Pol'!AF70</f>
        <v>0</v>
      </c>
      <c r="H47" s="149">
        <f>(F47*SazbaDPH1/100)+(G47*SazbaDPH2/100)</f>
        <v>0</v>
      </c>
      <c r="I47" s="149">
        <f>F47+G47+H47</f>
        <v>0</v>
      </c>
      <c r="J47" s="150" t="str">
        <f>IF(CenaCelkemVypocet=0,"",I47/CenaCelkemVypocet*100)</f>
        <v/>
      </c>
    </row>
    <row r="48" spans="1:10" ht="25.5" customHeight="1" x14ac:dyDescent="0.2">
      <c r="A48" s="135"/>
      <c r="B48" s="158" t="s">
        <v>72</v>
      </c>
      <c r="C48" s="159"/>
      <c r="D48" s="159"/>
      <c r="E48" s="160"/>
      <c r="F48" s="161">
        <f>SUMIF(A39:A47,"=1",F39:F47)</f>
        <v>0</v>
      </c>
      <c r="G48" s="162">
        <f>SUMIF(A39:A47,"=1",G39:G47)</f>
        <v>0</v>
      </c>
      <c r="H48" s="162">
        <f>SUMIF(A39:A47,"=1",H39:H47)</f>
        <v>0</v>
      </c>
      <c r="I48" s="162">
        <f>SUMIF(A39:A47,"=1",I39:I47)</f>
        <v>0</v>
      </c>
      <c r="J48" s="163">
        <f>SUMIF(A39:A47,"=1",J39:J47)</f>
        <v>0</v>
      </c>
    </row>
    <row r="52" spans="1:10" ht="15.75" x14ac:dyDescent="0.25">
      <c r="B52" s="174" t="s">
        <v>74</v>
      </c>
    </row>
    <row r="54" spans="1:10" ht="25.5" customHeight="1" x14ac:dyDescent="0.2">
      <c r="A54" s="176"/>
      <c r="B54" s="179" t="s">
        <v>17</v>
      </c>
      <c r="C54" s="179" t="s">
        <v>5</v>
      </c>
      <c r="D54" s="180"/>
      <c r="E54" s="180"/>
      <c r="F54" s="181" t="s">
        <v>75</v>
      </c>
      <c r="G54" s="181"/>
      <c r="H54" s="181"/>
      <c r="I54" s="181" t="s">
        <v>29</v>
      </c>
      <c r="J54" s="181" t="s">
        <v>0</v>
      </c>
    </row>
    <row r="55" spans="1:10" ht="36.75" customHeight="1" x14ac:dyDescent="0.2">
      <c r="A55" s="177"/>
      <c r="B55" s="182" t="s">
        <v>76</v>
      </c>
      <c r="C55" s="183" t="s">
        <v>77</v>
      </c>
      <c r="D55" s="184"/>
      <c r="E55" s="184"/>
      <c r="F55" s="190" t="s">
        <v>24</v>
      </c>
      <c r="G55" s="191"/>
      <c r="H55" s="191"/>
      <c r="I55" s="191">
        <f>'00 02 Pol'!G8</f>
        <v>0</v>
      </c>
      <c r="J55" s="188" t="str">
        <f>IF(I81=0,"",I55/I81*100)</f>
        <v/>
      </c>
    </row>
    <row r="56" spans="1:10" ht="36.75" customHeight="1" x14ac:dyDescent="0.2">
      <c r="A56" s="177"/>
      <c r="B56" s="182" t="s">
        <v>78</v>
      </c>
      <c r="C56" s="183" t="s">
        <v>79</v>
      </c>
      <c r="D56" s="184"/>
      <c r="E56" s="184"/>
      <c r="F56" s="190" t="s">
        <v>24</v>
      </c>
      <c r="G56" s="191"/>
      <c r="H56" s="191"/>
      <c r="I56" s="191">
        <f>'00 02 Pol'!G12+'00 03 Pol'!G8+'00 04 Pol'!G8</f>
        <v>0</v>
      </c>
      <c r="J56" s="188" t="str">
        <f>IF(I81=0,"",I56/I81*100)</f>
        <v/>
      </c>
    </row>
    <row r="57" spans="1:10" ht="36.75" customHeight="1" x14ac:dyDescent="0.2">
      <c r="A57" s="177"/>
      <c r="B57" s="182" t="s">
        <v>80</v>
      </c>
      <c r="C57" s="183" t="s">
        <v>81</v>
      </c>
      <c r="D57" s="184"/>
      <c r="E57" s="184"/>
      <c r="F57" s="190" t="s">
        <v>24</v>
      </c>
      <c r="G57" s="191"/>
      <c r="H57" s="191"/>
      <c r="I57" s="191">
        <f>'00 02 Pol'!G23</f>
        <v>0</v>
      </c>
      <c r="J57" s="188" t="str">
        <f>IF(I81=0,"",I57/I81*100)</f>
        <v/>
      </c>
    </row>
    <row r="58" spans="1:10" ht="36.75" customHeight="1" x14ac:dyDescent="0.2">
      <c r="A58" s="177"/>
      <c r="B58" s="182" t="s">
        <v>82</v>
      </c>
      <c r="C58" s="183" t="s">
        <v>83</v>
      </c>
      <c r="D58" s="184"/>
      <c r="E58" s="184"/>
      <c r="F58" s="190" t="s">
        <v>24</v>
      </c>
      <c r="G58" s="191"/>
      <c r="H58" s="191"/>
      <c r="I58" s="191">
        <f>'00 02 Pol'!G26</f>
        <v>0</v>
      </c>
      <c r="J58" s="188" t="str">
        <f>IF(I81=0,"",I58/I81*100)</f>
        <v/>
      </c>
    </row>
    <row r="59" spans="1:10" ht="36.75" customHeight="1" x14ac:dyDescent="0.2">
      <c r="A59" s="177"/>
      <c r="B59" s="182" t="s">
        <v>84</v>
      </c>
      <c r="C59" s="183" t="s">
        <v>85</v>
      </c>
      <c r="D59" s="184"/>
      <c r="E59" s="184"/>
      <c r="F59" s="190" t="s">
        <v>24</v>
      </c>
      <c r="G59" s="191"/>
      <c r="H59" s="191"/>
      <c r="I59" s="191">
        <f>'00 02 Pol'!G28</f>
        <v>0</v>
      </c>
      <c r="J59" s="188" t="str">
        <f>IF(I81=0,"",I59/I81*100)</f>
        <v/>
      </c>
    </row>
    <row r="60" spans="1:10" ht="36.75" customHeight="1" x14ac:dyDescent="0.2">
      <c r="A60" s="177"/>
      <c r="B60" s="182" t="s">
        <v>86</v>
      </c>
      <c r="C60" s="183" t="s">
        <v>87</v>
      </c>
      <c r="D60" s="184"/>
      <c r="E60" s="184"/>
      <c r="F60" s="190" t="s">
        <v>24</v>
      </c>
      <c r="G60" s="191"/>
      <c r="H60" s="191"/>
      <c r="I60" s="191">
        <f>'00 02 Pol'!G30+'00 03 Pol'!G26+'00 04 Pol'!G23</f>
        <v>0</v>
      </c>
      <c r="J60" s="188" t="str">
        <f>IF(I81=0,"",I60/I81*100)</f>
        <v/>
      </c>
    </row>
    <row r="61" spans="1:10" ht="36.75" customHeight="1" x14ac:dyDescent="0.2">
      <c r="A61" s="177"/>
      <c r="B61" s="182" t="s">
        <v>88</v>
      </c>
      <c r="C61" s="183" t="s">
        <v>89</v>
      </c>
      <c r="D61" s="184"/>
      <c r="E61" s="184"/>
      <c r="F61" s="190" t="s">
        <v>24</v>
      </c>
      <c r="G61" s="191"/>
      <c r="H61" s="191"/>
      <c r="I61" s="191">
        <f>'00 02 Pol'!G34+'00 03 Pol'!G33</f>
        <v>0</v>
      </c>
      <c r="J61" s="188" t="str">
        <f>IF(I81=0,"",I61/I81*100)</f>
        <v/>
      </c>
    </row>
    <row r="62" spans="1:10" ht="36.75" customHeight="1" x14ac:dyDescent="0.2">
      <c r="A62" s="177"/>
      <c r="B62" s="182" t="s">
        <v>90</v>
      </c>
      <c r="C62" s="183" t="s">
        <v>91</v>
      </c>
      <c r="D62" s="184"/>
      <c r="E62" s="184"/>
      <c r="F62" s="190" t="s">
        <v>24</v>
      </c>
      <c r="G62" s="191"/>
      <c r="H62" s="191"/>
      <c r="I62" s="191">
        <f>'00 07 Pol'!G8</f>
        <v>0</v>
      </c>
      <c r="J62" s="188" t="str">
        <f>IF(I81=0,"",I62/I81*100)</f>
        <v/>
      </c>
    </row>
    <row r="63" spans="1:10" ht="36.75" customHeight="1" x14ac:dyDescent="0.2">
      <c r="A63" s="177"/>
      <c r="B63" s="182" t="s">
        <v>92</v>
      </c>
      <c r="C63" s="183" t="s">
        <v>93</v>
      </c>
      <c r="D63" s="184"/>
      <c r="E63" s="184"/>
      <c r="F63" s="190" t="s">
        <v>25</v>
      </c>
      <c r="G63" s="191"/>
      <c r="H63" s="191"/>
      <c r="I63" s="191">
        <f>'00 04 Pol'!G14</f>
        <v>0</v>
      </c>
      <c r="J63" s="188" t="str">
        <f>IF(I81=0,"",I63/I81*100)</f>
        <v/>
      </c>
    </row>
    <row r="64" spans="1:10" ht="36.75" customHeight="1" x14ac:dyDescent="0.2">
      <c r="A64" s="177"/>
      <c r="B64" s="182" t="s">
        <v>94</v>
      </c>
      <c r="C64" s="183" t="s">
        <v>95</v>
      </c>
      <c r="D64" s="184"/>
      <c r="E64" s="184"/>
      <c r="F64" s="190" t="s">
        <v>25</v>
      </c>
      <c r="G64" s="191"/>
      <c r="H64" s="191"/>
      <c r="I64" s="191">
        <f>'00 03 Pol'!G14</f>
        <v>0</v>
      </c>
      <c r="J64" s="188" t="str">
        <f>IF(I81=0,"",I64/I81*100)</f>
        <v/>
      </c>
    </row>
    <row r="65" spans="1:10" ht="36.75" customHeight="1" x14ac:dyDescent="0.2">
      <c r="A65" s="177"/>
      <c r="B65" s="182" t="s">
        <v>96</v>
      </c>
      <c r="C65" s="183" t="s">
        <v>97</v>
      </c>
      <c r="D65" s="184"/>
      <c r="E65" s="184"/>
      <c r="F65" s="190" t="s">
        <v>25</v>
      </c>
      <c r="G65" s="191"/>
      <c r="H65" s="191"/>
      <c r="I65" s="191">
        <f>'00 05 Pol'!G19</f>
        <v>0</v>
      </c>
      <c r="J65" s="188" t="str">
        <f>IF(I81=0,"",I65/I81*100)</f>
        <v/>
      </c>
    </row>
    <row r="66" spans="1:10" ht="36.75" customHeight="1" x14ac:dyDescent="0.2">
      <c r="A66" s="177"/>
      <c r="B66" s="182" t="s">
        <v>98</v>
      </c>
      <c r="C66" s="183" t="s">
        <v>99</v>
      </c>
      <c r="D66" s="184"/>
      <c r="E66" s="184"/>
      <c r="F66" s="190" t="s">
        <v>25</v>
      </c>
      <c r="G66" s="191"/>
      <c r="H66" s="191"/>
      <c r="I66" s="191">
        <f>'00 05 Pol'!G8</f>
        <v>0</v>
      </c>
      <c r="J66" s="188" t="str">
        <f>IF(I81=0,"",I66/I81*100)</f>
        <v/>
      </c>
    </row>
    <row r="67" spans="1:10" ht="36.75" customHeight="1" x14ac:dyDescent="0.2">
      <c r="A67" s="177"/>
      <c r="B67" s="182" t="s">
        <v>100</v>
      </c>
      <c r="C67" s="183" t="s">
        <v>101</v>
      </c>
      <c r="D67" s="184"/>
      <c r="E67" s="184"/>
      <c r="F67" s="190" t="s">
        <v>25</v>
      </c>
      <c r="G67" s="191"/>
      <c r="H67" s="191"/>
      <c r="I67" s="191">
        <f>'00 05 Pol'!G10</f>
        <v>0</v>
      </c>
      <c r="J67" s="188" t="str">
        <f>IF(I81=0,"",I67/I81*100)</f>
        <v/>
      </c>
    </row>
    <row r="68" spans="1:10" ht="36.75" customHeight="1" x14ac:dyDescent="0.2">
      <c r="A68" s="177"/>
      <c r="B68" s="182" t="s">
        <v>102</v>
      </c>
      <c r="C68" s="183" t="s">
        <v>103</v>
      </c>
      <c r="D68" s="184"/>
      <c r="E68" s="184"/>
      <c r="F68" s="190" t="s">
        <v>25</v>
      </c>
      <c r="G68" s="191"/>
      <c r="H68" s="191"/>
      <c r="I68" s="191">
        <f>'00 05 Pol'!G14+'00 05 Pol'!G21</f>
        <v>0</v>
      </c>
      <c r="J68" s="188" t="str">
        <f>IF(I81=0,"",I68/I81*100)</f>
        <v/>
      </c>
    </row>
    <row r="69" spans="1:10" ht="36.75" customHeight="1" x14ac:dyDescent="0.2">
      <c r="A69" s="177"/>
      <c r="B69" s="182" t="s">
        <v>104</v>
      </c>
      <c r="C69" s="183" t="s">
        <v>105</v>
      </c>
      <c r="D69" s="184"/>
      <c r="E69" s="184"/>
      <c r="F69" s="190" t="s">
        <v>25</v>
      </c>
      <c r="G69" s="191"/>
      <c r="H69" s="191"/>
      <c r="I69" s="191">
        <f>'00 02 Pol'!G37</f>
        <v>0</v>
      </c>
      <c r="J69" s="188" t="str">
        <f>IF(I81=0,"",I69/I81*100)</f>
        <v/>
      </c>
    </row>
    <row r="70" spans="1:10" ht="36.75" customHeight="1" x14ac:dyDescent="0.2">
      <c r="A70" s="177"/>
      <c r="B70" s="182" t="s">
        <v>106</v>
      </c>
      <c r="C70" s="183" t="s">
        <v>107</v>
      </c>
      <c r="D70" s="184"/>
      <c r="E70" s="184"/>
      <c r="F70" s="190" t="s">
        <v>25</v>
      </c>
      <c r="G70" s="191"/>
      <c r="H70" s="191"/>
      <c r="I70" s="191">
        <f>'00 02 Pol'!G40</f>
        <v>0</v>
      </c>
      <c r="J70" s="188" t="str">
        <f>IF(I81=0,"",I70/I81*100)</f>
        <v/>
      </c>
    </row>
    <row r="71" spans="1:10" ht="36.75" customHeight="1" x14ac:dyDescent="0.2">
      <c r="A71" s="177"/>
      <c r="B71" s="182" t="s">
        <v>108</v>
      </c>
      <c r="C71" s="183" t="s">
        <v>109</v>
      </c>
      <c r="D71" s="184"/>
      <c r="E71" s="184"/>
      <c r="F71" s="190" t="s">
        <v>25</v>
      </c>
      <c r="G71" s="191"/>
      <c r="H71" s="191"/>
      <c r="I71" s="191">
        <f>'00 02 Pol'!G53</f>
        <v>0</v>
      </c>
      <c r="J71" s="188" t="str">
        <f>IF(I81=0,"",I71/I81*100)</f>
        <v/>
      </c>
    </row>
    <row r="72" spans="1:10" ht="36.75" customHeight="1" x14ac:dyDescent="0.2">
      <c r="A72" s="177"/>
      <c r="B72" s="182" t="s">
        <v>110</v>
      </c>
      <c r="C72" s="183" t="s">
        <v>111</v>
      </c>
      <c r="D72" s="184"/>
      <c r="E72" s="184"/>
      <c r="F72" s="190" t="s">
        <v>25</v>
      </c>
      <c r="G72" s="191"/>
      <c r="H72" s="191"/>
      <c r="I72" s="191">
        <f>'00 02 Pol'!G68</f>
        <v>0</v>
      </c>
      <c r="J72" s="188" t="str">
        <f>IF(I81=0,"",I72/I81*100)</f>
        <v/>
      </c>
    </row>
    <row r="73" spans="1:10" ht="36.75" customHeight="1" x14ac:dyDescent="0.2">
      <c r="A73" s="177"/>
      <c r="B73" s="182" t="s">
        <v>112</v>
      </c>
      <c r="C73" s="183" t="s">
        <v>113</v>
      </c>
      <c r="D73" s="184"/>
      <c r="E73" s="184"/>
      <c r="F73" s="190" t="s">
        <v>25</v>
      </c>
      <c r="G73" s="191"/>
      <c r="H73" s="191"/>
      <c r="I73" s="191">
        <f>'00 02 Pol'!G70</f>
        <v>0</v>
      </c>
      <c r="J73" s="188" t="str">
        <f>IF(I81=0,"",I73/I81*100)</f>
        <v/>
      </c>
    </row>
    <row r="74" spans="1:10" ht="36.75" customHeight="1" x14ac:dyDescent="0.2">
      <c r="A74" s="177"/>
      <c r="B74" s="182" t="s">
        <v>114</v>
      </c>
      <c r="C74" s="183" t="s">
        <v>115</v>
      </c>
      <c r="D74" s="184"/>
      <c r="E74" s="184"/>
      <c r="F74" s="190" t="s">
        <v>26</v>
      </c>
      <c r="G74" s="191"/>
      <c r="H74" s="191"/>
      <c r="I74" s="191">
        <f>'00 07 Pol'!G10</f>
        <v>0</v>
      </c>
      <c r="J74" s="188" t="str">
        <f>IF(I81=0,"",I74/I81*100)</f>
        <v/>
      </c>
    </row>
    <row r="75" spans="1:10" ht="36.75" customHeight="1" x14ac:dyDescent="0.2">
      <c r="A75" s="177"/>
      <c r="B75" s="182" t="s">
        <v>116</v>
      </c>
      <c r="C75" s="183" t="s">
        <v>117</v>
      </c>
      <c r="D75" s="184"/>
      <c r="E75" s="184"/>
      <c r="F75" s="190" t="s">
        <v>26</v>
      </c>
      <c r="G75" s="191"/>
      <c r="H75" s="191"/>
      <c r="I75" s="191">
        <f>'00 07 Pol'!G37</f>
        <v>0</v>
      </c>
      <c r="J75" s="188" t="str">
        <f>IF(I81=0,"",I75/I81*100)</f>
        <v/>
      </c>
    </row>
    <row r="76" spans="1:10" ht="36.75" customHeight="1" x14ac:dyDescent="0.2">
      <c r="A76" s="177"/>
      <c r="B76" s="182" t="s">
        <v>118</v>
      </c>
      <c r="C76" s="183" t="s">
        <v>119</v>
      </c>
      <c r="D76" s="184"/>
      <c r="E76" s="184"/>
      <c r="F76" s="190" t="s">
        <v>26</v>
      </c>
      <c r="G76" s="191"/>
      <c r="H76" s="191"/>
      <c r="I76" s="191">
        <f>'00 07 Pol'!G39</f>
        <v>0</v>
      </c>
      <c r="J76" s="188" t="str">
        <f>IF(I81=0,"",I76/I81*100)</f>
        <v/>
      </c>
    </row>
    <row r="77" spans="1:10" ht="36.75" customHeight="1" x14ac:dyDescent="0.2">
      <c r="A77" s="177"/>
      <c r="B77" s="182" t="s">
        <v>120</v>
      </c>
      <c r="C77" s="183" t="s">
        <v>121</v>
      </c>
      <c r="D77" s="184"/>
      <c r="E77" s="184"/>
      <c r="F77" s="190" t="s">
        <v>26</v>
      </c>
      <c r="G77" s="191"/>
      <c r="H77" s="191"/>
      <c r="I77" s="191">
        <f>'00 07 Pol'!G63</f>
        <v>0</v>
      </c>
      <c r="J77" s="188" t="str">
        <f>IF(I81=0,"",I77/I81*100)</f>
        <v/>
      </c>
    </row>
    <row r="78" spans="1:10" ht="36.75" customHeight="1" x14ac:dyDescent="0.2">
      <c r="A78" s="177"/>
      <c r="B78" s="182" t="s">
        <v>122</v>
      </c>
      <c r="C78" s="183" t="s">
        <v>123</v>
      </c>
      <c r="D78" s="184"/>
      <c r="E78" s="184"/>
      <c r="F78" s="190" t="s">
        <v>26</v>
      </c>
      <c r="G78" s="191"/>
      <c r="H78" s="191"/>
      <c r="I78" s="191">
        <f>'00 07 Pol'!G65</f>
        <v>0</v>
      </c>
      <c r="J78" s="188" t="str">
        <f>IF(I81=0,"",I78/I81*100)</f>
        <v/>
      </c>
    </row>
    <row r="79" spans="1:10" ht="36.75" customHeight="1" x14ac:dyDescent="0.2">
      <c r="A79" s="177"/>
      <c r="B79" s="182" t="s">
        <v>124</v>
      </c>
      <c r="C79" s="183" t="s">
        <v>125</v>
      </c>
      <c r="D79" s="184"/>
      <c r="E79" s="184"/>
      <c r="F79" s="190" t="s">
        <v>126</v>
      </c>
      <c r="G79" s="191"/>
      <c r="H79" s="191"/>
      <c r="I79" s="191">
        <f>'00 02 Pol'!G76+'00 03 Pol'!G36+'00 04 Pol'!G26</f>
        <v>0</v>
      </c>
      <c r="J79" s="188" t="str">
        <f>IF(I81=0,"",I79/I81*100)</f>
        <v/>
      </c>
    </row>
    <row r="80" spans="1:10" ht="36.75" customHeight="1" x14ac:dyDescent="0.2">
      <c r="A80" s="177"/>
      <c r="B80" s="182" t="s">
        <v>127</v>
      </c>
      <c r="C80" s="183" t="s">
        <v>28</v>
      </c>
      <c r="D80" s="184"/>
      <c r="E80" s="184"/>
      <c r="F80" s="190" t="s">
        <v>127</v>
      </c>
      <c r="G80" s="191"/>
      <c r="H80" s="191"/>
      <c r="I80" s="191">
        <f>'00 01 Pol'!G8+'00 07 Pol'!G67</f>
        <v>0</v>
      </c>
      <c r="J80" s="188" t="str">
        <f>IF(I81=0,"",I80/I81*100)</f>
        <v/>
      </c>
    </row>
    <row r="81" spans="1:10" ht="25.5" customHeight="1" x14ac:dyDescent="0.2">
      <c r="A81" s="178"/>
      <c r="B81" s="185" t="s">
        <v>1</v>
      </c>
      <c r="C81" s="186"/>
      <c r="D81" s="187"/>
      <c r="E81" s="187"/>
      <c r="F81" s="192"/>
      <c r="G81" s="193"/>
      <c r="H81" s="193"/>
      <c r="I81" s="193">
        <f>SUM(I55:I80)</f>
        <v>0</v>
      </c>
      <c r="J81" s="189">
        <f>SUM(J55:J80)</f>
        <v>0</v>
      </c>
    </row>
    <row r="82" spans="1:10" x14ac:dyDescent="0.2">
      <c r="F82" s="133"/>
      <c r="G82" s="133"/>
      <c r="H82" s="133"/>
      <c r="I82" s="133"/>
      <c r="J82" s="134"/>
    </row>
    <row r="83" spans="1:10" x14ac:dyDescent="0.2">
      <c r="F83" s="133"/>
      <c r="G83" s="133"/>
      <c r="H83" s="133"/>
      <c r="I83" s="133"/>
      <c r="J83" s="134"/>
    </row>
    <row r="84" spans="1:10" x14ac:dyDescent="0.2">
      <c r="F84" s="133"/>
      <c r="G84" s="133"/>
      <c r="H84" s="133"/>
      <c r="I84" s="133"/>
      <c r="J84" s="134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0" sqref="C20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130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131</v>
      </c>
    </row>
    <row r="3" spans="1:60" ht="24.95" customHeight="1" x14ac:dyDescent="0.2">
      <c r="A3" s="196" t="s">
        <v>8</v>
      </c>
      <c r="B3" s="48" t="s">
        <v>58</v>
      </c>
      <c r="C3" s="199" t="s">
        <v>59</v>
      </c>
      <c r="D3" s="197"/>
      <c r="E3" s="197"/>
      <c r="F3" s="197"/>
      <c r="G3" s="198"/>
      <c r="AC3" s="175" t="s">
        <v>131</v>
      </c>
      <c r="AG3" t="s">
        <v>132</v>
      </c>
    </row>
    <row r="4" spans="1:60" ht="24.95" customHeight="1" x14ac:dyDescent="0.2">
      <c r="A4" s="200" t="s">
        <v>9</v>
      </c>
      <c r="B4" s="201" t="s">
        <v>60</v>
      </c>
      <c r="C4" s="202" t="s">
        <v>61</v>
      </c>
      <c r="D4" s="203"/>
      <c r="E4" s="203"/>
      <c r="F4" s="203"/>
      <c r="G4" s="204"/>
      <c r="AG4" t="s">
        <v>133</v>
      </c>
    </row>
    <row r="5" spans="1:60" x14ac:dyDescent="0.2">
      <c r="D5" s="10"/>
    </row>
    <row r="6" spans="1:60" ht="38.25" x14ac:dyDescent="0.2">
      <c r="A6" s="206" t="s">
        <v>134</v>
      </c>
      <c r="B6" s="208" t="s">
        <v>135</v>
      </c>
      <c r="C6" s="208" t="s">
        <v>136</v>
      </c>
      <c r="D6" s="207" t="s">
        <v>137</v>
      </c>
      <c r="E6" s="206" t="s">
        <v>138</v>
      </c>
      <c r="F6" s="205" t="s">
        <v>139</v>
      </c>
      <c r="G6" s="206" t="s">
        <v>29</v>
      </c>
      <c r="H6" s="209" t="s">
        <v>30</v>
      </c>
      <c r="I6" s="209" t="s">
        <v>140</v>
      </c>
      <c r="J6" s="209" t="s">
        <v>31</v>
      </c>
      <c r="K6" s="209" t="s">
        <v>141</v>
      </c>
      <c r="L6" s="209" t="s">
        <v>142</v>
      </c>
      <c r="M6" s="209" t="s">
        <v>143</v>
      </c>
      <c r="N6" s="209" t="s">
        <v>144</v>
      </c>
      <c r="O6" s="209" t="s">
        <v>145</v>
      </c>
      <c r="P6" s="209" t="s">
        <v>146</v>
      </c>
      <c r="Q6" s="209" t="s">
        <v>147</v>
      </c>
      <c r="R6" s="209" t="s">
        <v>148</v>
      </c>
      <c r="S6" s="209" t="s">
        <v>149</v>
      </c>
      <c r="T6" s="209" t="s">
        <v>150</v>
      </c>
      <c r="U6" s="209" t="s">
        <v>151</v>
      </c>
      <c r="V6" s="209" t="s">
        <v>152</v>
      </c>
      <c r="W6" s="209" t="s">
        <v>153</v>
      </c>
      <c r="X6" s="209" t="s">
        <v>154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155</v>
      </c>
      <c r="B8" s="222" t="s">
        <v>127</v>
      </c>
      <c r="C8" s="243" t="s">
        <v>28</v>
      </c>
      <c r="D8" s="223"/>
      <c r="E8" s="224"/>
      <c r="F8" s="225"/>
      <c r="G8" s="225">
        <f>SUMIF(AG9:AG11,"&lt;&gt;NOR",G9:G11)</f>
        <v>0</v>
      </c>
      <c r="H8" s="225"/>
      <c r="I8" s="225">
        <f>SUM(I9:I11)</f>
        <v>0</v>
      </c>
      <c r="J8" s="225"/>
      <c r="K8" s="225">
        <f>SUM(K9:K11)</f>
        <v>0</v>
      </c>
      <c r="L8" s="225"/>
      <c r="M8" s="225">
        <f>SUM(M9:M11)</f>
        <v>0</v>
      </c>
      <c r="N8" s="225"/>
      <c r="O8" s="225">
        <f>SUM(O9:O11)</f>
        <v>0</v>
      </c>
      <c r="P8" s="225"/>
      <c r="Q8" s="225">
        <f>SUM(Q9:Q11)</f>
        <v>0</v>
      </c>
      <c r="R8" s="225"/>
      <c r="S8" s="225"/>
      <c r="T8" s="226"/>
      <c r="U8" s="220"/>
      <c r="V8" s="220">
        <f>SUM(V9:V11)</f>
        <v>0</v>
      </c>
      <c r="W8" s="220"/>
      <c r="X8" s="220"/>
      <c r="AG8" t="s">
        <v>156</v>
      </c>
    </row>
    <row r="9" spans="1:60" outlineLevel="1" x14ac:dyDescent="0.2">
      <c r="A9" s="234">
        <v>1</v>
      </c>
      <c r="B9" s="235" t="s">
        <v>157</v>
      </c>
      <c r="C9" s="244" t="s">
        <v>158</v>
      </c>
      <c r="D9" s="236" t="s">
        <v>159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160</v>
      </c>
      <c r="T9" s="240" t="s">
        <v>161</v>
      </c>
      <c r="U9" s="219">
        <v>0</v>
      </c>
      <c r="V9" s="219">
        <f>ROUND(E9*U9,2)</f>
        <v>0</v>
      </c>
      <c r="W9" s="219"/>
      <c r="X9" s="219" t="s">
        <v>162</v>
      </c>
      <c r="Y9" s="210"/>
      <c r="Z9" s="210"/>
      <c r="AA9" s="210"/>
      <c r="AB9" s="210"/>
      <c r="AC9" s="210"/>
      <c r="AD9" s="210"/>
      <c r="AE9" s="210"/>
      <c r="AF9" s="210"/>
      <c r="AG9" s="210" t="s">
        <v>163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27">
        <v>2</v>
      </c>
      <c r="B10" s="228" t="s">
        <v>164</v>
      </c>
      <c r="C10" s="245" t="s">
        <v>165</v>
      </c>
      <c r="D10" s="229" t="s">
        <v>159</v>
      </c>
      <c r="E10" s="230">
        <v>1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15</v>
      </c>
      <c r="M10" s="232">
        <f>G10*(1+L10/100)</f>
        <v>0</v>
      </c>
      <c r="N10" s="232">
        <v>0</v>
      </c>
      <c r="O10" s="232">
        <f>ROUND(E10*N10,2)</f>
        <v>0</v>
      </c>
      <c r="P10" s="232">
        <v>0</v>
      </c>
      <c r="Q10" s="232">
        <f>ROUND(E10*P10,2)</f>
        <v>0</v>
      </c>
      <c r="R10" s="232"/>
      <c r="S10" s="232" t="s">
        <v>160</v>
      </c>
      <c r="T10" s="233" t="s">
        <v>161</v>
      </c>
      <c r="U10" s="219">
        <v>0</v>
      </c>
      <c r="V10" s="219">
        <f>ROUND(E10*U10,2)</f>
        <v>0</v>
      </c>
      <c r="W10" s="219"/>
      <c r="X10" s="219" t="s">
        <v>162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163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6" t="s">
        <v>166</v>
      </c>
      <c r="D11" s="241"/>
      <c r="E11" s="241"/>
      <c r="F11" s="241"/>
      <c r="G11" s="241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167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3"/>
      <c r="B12" s="4"/>
      <c r="C12" s="247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v>15</v>
      </c>
      <c r="AF12">
        <v>21</v>
      </c>
      <c r="AG12" t="s">
        <v>142</v>
      </c>
    </row>
    <row r="13" spans="1:60" x14ac:dyDescent="0.2">
      <c r="A13" s="213"/>
      <c r="B13" s="214" t="s">
        <v>29</v>
      </c>
      <c r="C13" s="248"/>
      <c r="D13" s="215"/>
      <c r="E13" s="216"/>
      <c r="F13" s="216"/>
      <c r="G13" s="242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f>SUMIF(L7:L11,AE12,G7:G11)</f>
        <v>0</v>
      </c>
      <c r="AF13">
        <f>SUMIF(L7:L11,AF12,G7:G11)</f>
        <v>0</v>
      </c>
      <c r="AG13" t="s">
        <v>168</v>
      </c>
    </row>
    <row r="14" spans="1:60" x14ac:dyDescent="0.2">
      <c r="C14" s="249"/>
      <c r="D14" s="10"/>
      <c r="AG14" t="s">
        <v>169</v>
      </c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5">
    <mergeCell ref="A1:G1"/>
    <mergeCell ref="C2:G2"/>
    <mergeCell ref="C3:G3"/>
    <mergeCell ref="C4:G4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130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131</v>
      </c>
    </row>
    <row r="3" spans="1:60" ht="24.95" customHeight="1" x14ac:dyDescent="0.2">
      <c r="A3" s="196" t="s">
        <v>8</v>
      </c>
      <c r="B3" s="48" t="s">
        <v>58</v>
      </c>
      <c r="C3" s="199" t="s">
        <v>59</v>
      </c>
      <c r="D3" s="197"/>
      <c r="E3" s="197"/>
      <c r="F3" s="197"/>
      <c r="G3" s="198"/>
      <c r="AC3" s="175" t="s">
        <v>131</v>
      </c>
      <c r="AG3" t="s">
        <v>132</v>
      </c>
    </row>
    <row r="4" spans="1:60" ht="24.95" customHeight="1" x14ac:dyDescent="0.2">
      <c r="A4" s="200" t="s">
        <v>9</v>
      </c>
      <c r="B4" s="201" t="s">
        <v>62</v>
      </c>
      <c r="C4" s="202" t="s">
        <v>63</v>
      </c>
      <c r="D4" s="203"/>
      <c r="E4" s="203"/>
      <c r="F4" s="203"/>
      <c r="G4" s="204"/>
      <c r="AG4" t="s">
        <v>133</v>
      </c>
    </row>
    <row r="5" spans="1:60" x14ac:dyDescent="0.2">
      <c r="D5" s="10"/>
    </row>
    <row r="6" spans="1:60" ht="38.25" x14ac:dyDescent="0.2">
      <c r="A6" s="206" t="s">
        <v>134</v>
      </c>
      <c r="B6" s="208" t="s">
        <v>135</v>
      </c>
      <c r="C6" s="208" t="s">
        <v>136</v>
      </c>
      <c r="D6" s="207" t="s">
        <v>137</v>
      </c>
      <c r="E6" s="206" t="s">
        <v>138</v>
      </c>
      <c r="F6" s="205" t="s">
        <v>139</v>
      </c>
      <c r="G6" s="206" t="s">
        <v>29</v>
      </c>
      <c r="H6" s="209" t="s">
        <v>30</v>
      </c>
      <c r="I6" s="209" t="s">
        <v>140</v>
      </c>
      <c r="J6" s="209" t="s">
        <v>31</v>
      </c>
      <c r="K6" s="209" t="s">
        <v>141</v>
      </c>
      <c r="L6" s="209" t="s">
        <v>142</v>
      </c>
      <c r="M6" s="209" t="s">
        <v>143</v>
      </c>
      <c r="N6" s="209" t="s">
        <v>144</v>
      </c>
      <c r="O6" s="209" t="s">
        <v>145</v>
      </c>
      <c r="P6" s="209" t="s">
        <v>146</v>
      </c>
      <c r="Q6" s="209" t="s">
        <v>147</v>
      </c>
      <c r="R6" s="209" t="s">
        <v>148</v>
      </c>
      <c r="S6" s="209" t="s">
        <v>149</v>
      </c>
      <c r="T6" s="209" t="s">
        <v>150</v>
      </c>
      <c r="U6" s="209" t="s">
        <v>151</v>
      </c>
      <c r="V6" s="209" t="s">
        <v>152</v>
      </c>
      <c r="W6" s="209" t="s">
        <v>153</v>
      </c>
      <c r="X6" s="209" t="s">
        <v>154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155</v>
      </c>
      <c r="B8" s="222" t="s">
        <v>76</v>
      </c>
      <c r="C8" s="243" t="s">
        <v>77</v>
      </c>
      <c r="D8" s="223"/>
      <c r="E8" s="224"/>
      <c r="F8" s="225"/>
      <c r="G8" s="225">
        <f>SUMIF(AG9:AG11,"&lt;&gt;NOR",G9:G11)</f>
        <v>0</v>
      </c>
      <c r="H8" s="225"/>
      <c r="I8" s="225">
        <f>SUM(I9:I11)</f>
        <v>0</v>
      </c>
      <c r="J8" s="225"/>
      <c r="K8" s="225">
        <f>SUM(K9:K11)</f>
        <v>0</v>
      </c>
      <c r="L8" s="225"/>
      <c r="M8" s="225">
        <f>SUM(M9:M11)</f>
        <v>0</v>
      </c>
      <c r="N8" s="225"/>
      <c r="O8" s="225">
        <f>SUM(O9:O11)</f>
        <v>0.04</v>
      </c>
      <c r="P8" s="225"/>
      <c r="Q8" s="225">
        <f>SUM(Q9:Q11)</f>
        <v>0</v>
      </c>
      <c r="R8" s="225"/>
      <c r="S8" s="225"/>
      <c r="T8" s="226"/>
      <c r="U8" s="220"/>
      <c r="V8" s="220">
        <f>SUM(V9:V11)</f>
        <v>0.3</v>
      </c>
      <c r="W8" s="220"/>
      <c r="X8" s="220"/>
      <c r="AG8" t="s">
        <v>156</v>
      </c>
    </row>
    <row r="9" spans="1:60" outlineLevel="1" x14ac:dyDescent="0.2">
      <c r="A9" s="227">
        <v>1</v>
      </c>
      <c r="B9" s="228" t="s">
        <v>170</v>
      </c>
      <c r="C9" s="245" t="s">
        <v>171</v>
      </c>
      <c r="D9" s="229" t="s">
        <v>172</v>
      </c>
      <c r="E9" s="230">
        <v>0.55900000000000005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32">
        <v>7.4539999999999995E-2</v>
      </c>
      <c r="O9" s="232">
        <f>ROUND(E9*N9,2)</f>
        <v>0.04</v>
      </c>
      <c r="P9" s="232">
        <v>0</v>
      </c>
      <c r="Q9" s="232">
        <f>ROUND(E9*P9,2)</f>
        <v>0</v>
      </c>
      <c r="R9" s="232" t="s">
        <v>173</v>
      </c>
      <c r="S9" s="232" t="s">
        <v>160</v>
      </c>
      <c r="T9" s="233" t="s">
        <v>174</v>
      </c>
      <c r="U9" s="219">
        <v>0.53500000000000003</v>
      </c>
      <c r="V9" s="219">
        <f>ROUND(E9*U9,2)</f>
        <v>0.3</v>
      </c>
      <c r="W9" s="219"/>
      <c r="X9" s="219" t="s">
        <v>175</v>
      </c>
      <c r="Y9" s="210"/>
      <c r="Z9" s="210"/>
      <c r="AA9" s="210"/>
      <c r="AB9" s="210"/>
      <c r="AC9" s="210"/>
      <c r="AD9" s="210"/>
      <c r="AE9" s="210"/>
      <c r="AF9" s="210"/>
      <c r="AG9" s="210" t="s">
        <v>176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5" t="s">
        <v>177</v>
      </c>
      <c r="D10" s="252"/>
      <c r="E10" s="252"/>
      <c r="F10" s="252"/>
      <c r="G10" s="252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178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6" t="s">
        <v>179</v>
      </c>
      <c r="D11" s="250"/>
      <c r="E11" s="251">
        <v>0.56000000000000005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180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21" t="s">
        <v>155</v>
      </c>
      <c r="B12" s="222" t="s">
        <v>78</v>
      </c>
      <c r="C12" s="243" t="s">
        <v>79</v>
      </c>
      <c r="D12" s="223"/>
      <c r="E12" s="224"/>
      <c r="F12" s="225"/>
      <c r="G12" s="225">
        <f>SUMIF(AG13:AG22,"&lt;&gt;NOR",G13:G22)</f>
        <v>0</v>
      </c>
      <c r="H12" s="225"/>
      <c r="I12" s="225">
        <f>SUM(I13:I22)</f>
        <v>0</v>
      </c>
      <c r="J12" s="225"/>
      <c r="K12" s="225">
        <f>SUM(K13:K22)</f>
        <v>0</v>
      </c>
      <c r="L12" s="225"/>
      <c r="M12" s="225">
        <f>SUM(M13:M22)</f>
        <v>0</v>
      </c>
      <c r="N12" s="225"/>
      <c r="O12" s="225">
        <f>SUM(O13:O22)</f>
        <v>3.83</v>
      </c>
      <c r="P12" s="225"/>
      <c r="Q12" s="225">
        <f>SUM(Q13:Q22)</f>
        <v>0</v>
      </c>
      <c r="R12" s="225"/>
      <c r="S12" s="225"/>
      <c r="T12" s="226"/>
      <c r="U12" s="220"/>
      <c r="V12" s="220">
        <f>SUM(V13:V22)</f>
        <v>112.82</v>
      </c>
      <c r="W12" s="220"/>
      <c r="X12" s="220"/>
      <c r="AG12" t="s">
        <v>156</v>
      </c>
    </row>
    <row r="13" spans="1:60" outlineLevel="1" x14ac:dyDescent="0.2">
      <c r="A13" s="227">
        <v>2</v>
      </c>
      <c r="B13" s="228" t="s">
        <v>181</v>
      </c>
      <c r="C13" s="245" t="s">
        <v>182</v>
      </c>
      <c r="D13" s="229" t="s">
        <v>172</v>
      </c>
      <c r="E13" s="230">
        <v>10.36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15</v>
      </c>
      <c r="M13" s="232">
        <f>G13*(1+L13/100)</f>
        <v>0</v>
      </c>
      <c r="N13" s="232">
        <v>4.0000000000000003E-5</v>
      </c>
      <c r="O13" s="232">
        <f>ROUND(E13*N13,2)</f>
        <v>0</v>
      </c>
      <c r="P13" s="232">
        <v>0</v>
      </c>
      <c r="Q13" s="232">
        <f>ROUND(E13*P13,2)</f>
        <v>0</v>
      </c>
      <c r="R13" s="232" t="s">
        <v>173</v>
      </c>
      <c r="S13" s="232" t="s">
        <v>160</v>
      </c>
      <c r="T13" s="233" t="s">
        <v>174</v>
      </c>
      <c r="U13" s="219">
        <v>7.8E-2</v>
      </c>
      <c r="V13" s="219">
        <f>ROUND(E13*U13,2)</f>
        <v>0.81</v>
      </c>
      <c r="W13" s="219"/>
      <c r="X13" s="219" t="s">
        <v>175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176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5" t="s">
        <v>183</v>
      </c>
      <c r="D14" s="252"/>
      <c r="E14" s="252"/>
      <c r="F14" s="252"/>
      <c r="G14" s="252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178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53" t="str">
        <f>C14</f>
        <v>které se zřizují před úpravami povrchu, a obalení osazených dveřních zárubní před znečištěním při úpravách povrchu nástřikem plastických maltovin včetně pozdějšího odkrytí,</v>
      </c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6" t="s">
        <v>184</v>
      </c>
      <c r="D15" s="250"/>
      <c r="E15" s="251">
        <v>10.36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180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33.75" outlineLevel="1" x14ac:dyDescent="0.2">
      <c r="A16" s="227">
        <v>3</v>
      </c>
      <c r="B16" s="228" t="s">
        <v>185</v>
      </c>
      <c r="C16" s="245" t="s">
        <v>186</v>
      </c>
      <c r="D16" s="229" t="s">
        <v>172</v>
      </c>
      <c r="E16" s="230">
        <v>54.94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15</v>
      </c>
      <c r="M16" s="232">
        <f>G16*(1+L16/100)</f>
        <v>0</v>
      </c>
      <c r="N16" s="232">
        <v>1.184E-2</v>
      </c>
      <c r="O16" s="232">
        <f>ROUND(E16*N16,2)</f>
        <v>0.65</v>
      </c>
      <c r="P16" s="232">
        <v>0</v>
      </c>
      <c r="Q16" s="232">
        <f>ROUND(E16*P16,2)</f>
        <v>0</v>
      </c>
      <c r="R16" s="232" t="s">
        <v>187</v>
      </c>
      <c r="S16" s="232" t="s">
        <v>160</v>
      </c>
      <c r="T16" s="233" t="s">
        <v>174</v>
      </c>
      <c r="U16" s="219">
        <v>0.38947999999999999</v>
      </c>
      <c r="V16" s="219">
        <f>ROUND(E16*U16,2)</f>
        <v>21.4</v>
      </c>
      <c r="W16" s="219"/>
      <c r="X16" s="219" t="s">
        <v>175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176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6" t="s">
        <v>188</v>
      </c>
      <c r="D17" s="241"/>
      <c r="E17" s="241"/>
      <c r="F17" s="241"/>
      <c r="G17" s="241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167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27">
        <v>4</v>
      </c>
      <c r="B18" s="228" t="s">
        <v>189</v>
      </c>
      <c r="C18" s="245" t="s">
        <v>190</v>
      </c>
      <c r="D18" s="229" t="s">
        <v>172</v>
      </c>
      <c r="E18" s="230">
        <v>131.85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15</v>
      </c>
      <c r="M18" s="232">
        <f>G18*(1+L18/100)</f>
        <v>0</v>
      </c>
      <c r="N18" s="232">
        <v>1.038E-2</v>
      </c>
      <c r="O18" s="232">
        <f>ROUND(E18*N18,2)</f>
        <v>1.37</v>
      </c>
      <c r="P18" s="232">
        <v>0</v>
      </c>
      <c r="Q18" s="232">
        <f>ROUND(E18*P18,2)</f>
        <v>0</v>
      </c>
      <c r="R18" s="232" t="s">
        <v>187</v>
      </c>
      <c r="S18" s="232" t="s">
        <v>160</v>
      </c>
      <c r="T18" s="233" t="s">
        <v>174</v>
      </c>
      <c r="U18" s="219">
        <v>0.33688000000000001</v>
      </c>
      <c r="V18" s="219">
        <f>ROUND(E18*U18,2)</f>
        <v>44.42</v>
      </c>
      <c r="W18" s="219"/>
      <c r="X18" s="219" t="s">
        <v>175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176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6" t="s">
        <v>188</v>
      </c>
      <c r="D19" s="241"/>
      <c r="E19" s="241"/>
      <c r="F19" s="241"/>
      <c r="G19" s="241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167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6" t="s">
        <v>191</v>
      </c>
      <c r="D20" s="250"/>
      <c r="E20" s="251">
        <v>131.85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180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27">
        <v>5</v>
      </c>
      <c r="B21" s="228" t="s">
        <v>192</v>
      </c>
      <c r="C21" s="245" t="s">
        <v>193</v>
      </c>
      <c r="D21" s="229" t="s">
        <v>172</v>
      </c>
      <c r="E21" s="230">
        <v>56.6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15</v>
      </c>
      <c r="M21" s="232">
        <f>G21*(1+L21/100)</f>
        <v>0</v>
      </c>
      <c r="N21" s="232">
        <v>3.2030000000000003E-2</v>
      </c>
      <c r="O21" s="232">
        <f>ROUND(E21*N21,2)</f>
        <v>1.81</v>
      </c>
      <c r="P21" s="232">
        <v>0</v>
      </c>
      <c r="Q21" s="232">
        <f>ROUND(E21*P21,2)</f>
        <v>0</v>
      </c>
      <c r="R21" s="232" t="s">
        <v>173</v>
      </c>
      <c r="S21" s="232" t="s">
        <v>160</v>
      </c>
      <c r="T21" s="233" t="s">
        <v>174</v>
      </c>
      <c r="U21" s="219">
        <v>0.81599999999999995</v>
      </c>
      <c r="V21" s="219">
        <f>ROUND(E21*U21,2)</f>
        <v>46.19</v>
      </c>
      <c r="W21" s="219"/>
      <c r="X21" s="219" t="s">
        <v>175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5" t="s">
        <v>194</v>
      </c>
      <c r="D22" s="252"/>
      <c r="E22" s="252"/>
      <c r="F22" s="252"/>
      <c r="G22" s="252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178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">
      <c r="A23" s="221" t="s">
        <v>155</v>
      </c>
      <c r="B23" s="222" t="s">
        <v>80</v>
      </c>
      <c r="C23" s="243" t="s">
        <v>81</v>
      </c>
      <c r="D23" s="223"/>
      <c r="E23" s="224"/>
      <c r="F23" s="225"/>
      <c r="G23" s="225">
        <f>SUMIF(AG24:AG25,"&lt;&gt;NOR",G24:G25)</f>
        <v>0</v>
      </c>
      <c r="H23" s="225"/>
      <c r="I23" s="225">
        <f>SUM(I24:I25)</f>
        <v>0</v>
      </c>
      <c r="J23" s="225"/>
      <c r="K23" s="225">
        <f>SUM(K24:K25)</f>
        <v>0</v>
      </c>
      <c r="L23" s="225"/>
      <c r="M23" s="225">
        <f>SUM(M24:M25)</f>
        <v>0</v>
      </c>
      <c r="N23" s="225"/>
      <c r="O23" s="225">
        <f>SUM(O24:O25)</f>
        <v>0</v>
      </c>
      <c r="P23" s="225"/>
      <c r="Q23" s="225">
        <f>SUM(Q24:Q25)</f>
        <v>0</v>
      </c>
      <c r="R23" s="225"/>
      <c r="S23" s="225"/>
      <c r="T23" s="226"/>
      <c r="U23" s="220"/>
      <c r="V23" s="220">
        <f>SUM(V24:V25)</f>
        <v>3.45</v>
      </c>
      <c r="W23" s="220"/>
      <c r="X23" s="220"/>
      <c r="AG23" t="s">
        <v>156</v>
      </c>
    </row>
    <row r="24" spans="1:60" outlineLevel="1" x14ac:dyDescent="0.2">
      <c r="A24" s="227">
        <v>6</v>
      </c>
      <c r="B24" s="228" t="s">
        <v>195</v>
      </c>
      <c r="C24" s="245" t="s">
        <v>196</v>
      </c>
      <c r="D24" s="229" t="s">
        <v>172</v>
      </c>
      <c r="E24" s="230">
        <v>16.68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15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/>
      <c r="S24" s="232" t="s">
        <v>197</v>
      </c>
      <c r="T24" s="233" t="s">
        <v>161</v>
      </c>
      <c r="U24" s="219">
        <v>0.20699999999999999</v>
      </c>
      <c r="V24" s="219">
        <f>ROUND(E24*U24,2)</f>
        <v>3.45</v>
      </c>
      <c r="W24" s="219"/>
      <c r="X24" s="219" t="s">
        <v>175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176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6" t="s">
        <v>198</v>
      </c>
      <c r="D25" s="250"/>
      <c r="E25" s="251">
        <v>16.68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180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155</v>
      </c>
      <c r="B26" s="222" t="s">
        <v>82</v>
      </c>
      <c r="C26" s="243" t="s">
        <v>83</v>
      </c>
      <c r="D26" s="223"/>
      <c r="E26" s="224"/>
      <c r="F26" s="225"/>
      <c r="G26" s="225">
        <f>SUMIF(AG27:AG27,"&lt;&gt;NOR",G27:G27)</f>
        <v>0</v>
      </c>
      <c r="H26" s="225"/>
      <c r="I26" s="225">
        <f>SUM(I27:I27)</f>
        <v>0</v>
      </c>
      <c r="J26" s="225"/>
      <c r="K26" s="225">
        <f>SUM(K27:K27)</f>
        <v>0</v>
      </c>
      <c r="L26" s="225"/>
      <c r="M26" s="225">
        <f>SUM(M27:M27)</f>
        <v>0</v>
      </c>
      <c r="N26" s="225"/>
      <c r="O26" s="225">
        <f>SUM(O27:O27)</f>
        <v>7.0000000000000007E-2</v>
      </c>
      <c r="P26" s="225"/>
      <c r="Q26" s="225">
        <f>SUM(Q27:Q27)</f>
        <v>0</v>
      </c>
      <c r="R26" s="225"/>
      <c r="S26" s="225"/>
      <c r="T26" s="226"/>
      <c r="U26" s="220"/>
      <c r="V26" s="220">
        <f>SUM(V27:V27)</f>
        <v>9.7200000000000006</v>
      </c>
      <c r="W26" s="220"/>
      <c r="X26" s="220"/>
      <c r="AG26" t="s">
        <v>156</v>
      </c>
    </row>
    <row r="27" spans="1:60" outlineLevel="1" x14ac:dyDescent="0.2">
      <c r="A27" s="234">
        <v>7</v>
      </c>
      <c r="B27" s="235" t="s">
        <v>199</v>
      </c>
      <c r="C27" s="244" t="s">
        <v>200</v>
      </c>
      <c r="D27" s="236" t="s">
        <v>172</v>
      </c>
      <c r="E27" s="237">
        <v>54.94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15</v>
      </c>
      <c r="M27" s="239">
        <f>G27*(1+L27/100)</f>
        <v>0</v>
      </c>
      <c r="N27" s="239">
        <v>1.2099999999999999E-3</v>
      </c>
      <c r="O27" s="239">
        <f>ROUND(E27*N27,2)</f>
        <v>7.0000000000000007E-2</v>
      </c>
      <c r="P27" s="239">
        <v>0</v>
      </c>
      <c r="Q27" s="239">
        <f>ROUND(E27*P27,2)</f>
        <v>0</v>
      </c>
      <c r="R27" s="239" t="s">
        <v>201</v>
      </c>
      <c r="S27" s="239" t="s">
        <v>160</v>
      </c>
      <c r="T27" s="240" t="s">
        <v>174</v>
      </c>
      <c r="U27" s="219">
        <v>0.17699999999999999</v>
      </c>
      <c r="V27" s="219">
        <f>ROUND(E27*U27,2)</f>
        <v>9.7200000000000006</v>
      </c>
      <c r="W27" s="219"/>
      <c r="X27" s="219" t="s">
        <v>175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176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">
      <c r="A28" s="221" t="s">
        <v>155</v>
      </c>
      <c r="B28" s="222" t="s">
        <v>84</v>
      </c>
      <c r="C28" s="243" t="s">
        <v>85</v>
      </c>
      <c r="D28" s="223"/>
      <c r="E28" s="224"/>
      <c r="F28" s="225"/>
      <c r="G28" s="225">
        <f>SUMIF(AG29:AG29,"&lt;&gt;NOR",G29:G29)</f>
        <v>0</v>
      </c>
      <c r="H28" s="225"/>
      <c r="I28" s="225">
        <f>SUM(I29:I29)</f>
        <v>0</v>
      </c>
      <c r="J28" s="225"/>
      <c r="K28" s="225">
        <f>SUM(K29:K29)</f>
        <v>0</v>
      </c>
      <c r="L28" s="225"/>
      <c r="M28" s="225">
        <f>SUM(M29:M29)</f>
        <v>0</v>
      </c>
      <c r="N28" s="225"/>
      <c r="O28" s="225">
        <f>SUM(O29:O29)</f>
        <v>0</v>
      </c>
      <c r="P28" s="225"/>
      <c r="Q28" s="225">
        <f>SUM(Q29:Q29)</f>
        <v>0</v>
      </c>
      <c r="R28" s="225"/>
      <c r="S28" s="225"/>
      <c r="T28" s="226"/>
      <c r="U28" s="220"/>
      <c r="V28" s="220">
        <f>SUM(V29:V29)</f>
        <v>0.82</v>
      </c>
      <c r="W28" s="220"/>
      <c r="X28" s="220"/>
      <c r="AG28" t="s">
        <v>156</v>
      </c>
    </row>
    <row r="29" spans="1:60" outlineLevel="1" x14ac:dyDescent="0.2">
      <c r="A29" s="234">
        <v>8</v>
      </c>
      <c r="B29" s="235" t="s">
        <v>202</v>
      </c>
      <c r="C29" s="244" t="s">
        <v>203</v>
      </c>
      <c r="D29" s="236" t="s">
        <v>172</v>
      </c>
      <c r="E29" s="237">
        <v>54.94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15</v>
      </c>
      <c r="M29" s="239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39" t="s">
        <v>187</v>
      </c>
      <c r="S29" s="239" t="s">
        <v>160</v>
      </c>
      <c r="T29" s="240" t="s">
        <v>174</v>
      </c>
      <c r="U29" s="219">
        <v>1.4999999999999999E-2</v>
      </c>
      <c r="V29" s="219">
        <f>ROUND(E29*U29,2)</f>
        <v>0.82</v>
      </c>
      <c r="W29" s="219"/>
      <c r="X29" s="219" t="s">
        <v>175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176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21" t="s">
        <v>155</v>
      </c>
      <c r="B30" s="222" t="s">
        <v>86</v>
      </c>
      <c r="C30" s="243" t="s">
        <v>87</v>
      </c>
      <c r="D30" s="223"/>
      <c r="E30" s="224"/>
      <c r="F30" s="225"/>
      <c r="G30" s="225">
        <f>SUMIF(AG31:AG33,"&lt;&gt;NOR",G31:G33)</f>
        <v>0</v>
      </c>
      <c r="H30" s="225"/>
      <c r="I30" s="225">
        <f>SUM(I31:I33)</f>
        <v>0</v>
      </c>
      <c r="J30" s="225"/>
      <c r="K30" s="225">
        <f>SUM(K31:K33)</f>
        <v>0</v>
      </c>
      <c r="L30" s="225"/>
      <c r="M30" s="225">
        <f>SUM(M31:M33)</f>
        <v>0</v>
      </c>
      <c r="N30" s="225"/>
      <c r="O30" s="225">
        <f>SUM(O31:O33)</f>
        <v>0</v>
      </c>
      <c r="P30" s="225"/>
      <c r="Q30" s="225">
        <f>SUM(Q31:Q33)</f>
        <v>2.73</v>
      </c>
      <c r="R30" s="225"/>
      <c r="S30" s="225"/>
      <c r="T30" s="226"/>
      <c r="U30" s="220"/>
      <c r="V30" s="220">
        <f>SUM(V31:V33)</f>
        <v>16.32</v>
      </c>
      <c r="W30" s="220"/>
      <c r="X30" s="220"/>
      <c r="AG30" t="s">
        <v>156</v>
      </c>
    </row>
    <row r="31" spans="1:60" ht="33.75" outlineLevel="1" x14ac:dyDescent="0.2">
      <c r="A31" s="227">
        <v>9</v>
      </c>
      <c r="B31" s="228" t="s">
        <v>204</v>
      </c>
      <c r="C31" s="245" t="s">
        <v>205</v>
      </c>
      <c r="D31" s="229" t="s">
        <v>172</v>
      </c>
      <c r="E31" s="230">
        <v>1.7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15</v>
      </c>
      <c r="M31" s="232">
        <f>G31*(1+L31/100)</f>
        <v>0</v>
      </c>
      <c r="N31" s="232">
        <v>1.17E-3</v>
      </c>
      <c r="O31" s="232">
        <f>ROUND(E31*N31,2)</f>
        <v>0</v>
      </c>
      <c r="P31" s="232">
        <v>7.5999999999999998E-2</v>
      </c>
      <c r="Q31" s="232">
        <f>ROUND(E31*P31,2)</f>
        <v>0.13</v>
      </c>
      <c r="R31" s="232" t="s">
        <v>206</v>
      </c>
      <c r="S31" s="232" t="s">
        <v>160</v>
      </c>
      <c r="T31" s="233" t="s">
        <v>174</v>
      </c>
      <c r="U31" s="219">
        <v>0.93899999999999995</v>
      </c>
      <c r="V31" s="219">
        <f>ROUND(E31*U31,2)</f>
        <v>1.6</v>
      </c>
      <c r="W31" s="219"/>
      <c r="X31" s="219" t="s">
        <v>175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176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6" t="s">
        <v>207</v>
      </c>
      <c r="D32" s="250"/>
      <c r="E32" s="251">
        <v>1.7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180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34">
        <v>10</v>
      </c>
      <c r="B33" s="235" t="s">
        <v>208</v>
      </c>
      <c r="C33" s="244" t="s">
        <v>209</v>
      </c>
      <c r="D33" s="236" t="s">
        <v>172</v>
      </c>
      <c r="E33" s="237">
        <v>56.6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15</v>
      </c>
      <c r="M33" s="239">
        <f>G33*(1+L33/100)</f>
        <v>0</v>
      </c>
      <c r="N33" s="239">
        <v>0</v>
      </c>
      <c r="O33" s="239">
        <f>ROUND(E33*N33,2)</f>
        <v>0</v>
      </c>
      <c r="P33" s="239">
        <v>4.5999999999999999E-2</v>
      </c>
      <c r="Q33" s="239">
        <f>ROUND(E33*P33,2)</f>
        <v>2.6</v>
      </c>
      <c r="R33" s="239" t="s">
        <v>206</v>
      </c>
      <c r="S33" s="239" t="s">
        <v>160</v>
      </c>
      <c r="T33" s="240" t="s">
        <v>174</v>
      </c>
      <c r="U33" s="219">
        <v>0.26</v>
      </c>
      <c r="V33" s="219">
        <f>ROUND(E33*U33,2)</f>
        <v>14.72</v>
      </c>
      <c r="W33" s="219"/>
      <c r="X33" s="219" t="s">
        <v>175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176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x14ac:dyDescent="0.2">
      <c r="A34" s="221" t="s">
        <v>155</v>
      </c>
      <c r="B34" s="222" t="s">
        <v>88</v>
      </c>
      <c r="C34" s="243" t="s">
        <v>89</v>
      </c>
      <c r="D34" s="223"/>
      <c r="E34" s="224"/>
      <c r="F34" s="225"/>
      <c r="G34" s="225">
        <f>SUMIF(AG35:AG36,"&lt;&gt;NOR",G35:G36)</f>
        <v>0</v>
      </c>
      <c r="H34" s="225"/>
      <c r="I34" s="225">
        <f>SUM(I35:I36)</f>
        <v>0</v>
      </c>
      <c r="J34" s="225"/>
      <c r="K34" s="225">
        <f>SUM(K35:K36)</f>
        <v>0</v>
      </c>
      <c r="L34" s="225"/>
      <c r="M34" s="225">
        <f>SUM(M35:M36)</f>
        <v>0</v>
      </c>
      <c r="N34" s="225"/>
      <c r="O34" s="225">
        <f>SUM(O35:O36)</f>
        <v>0</v>
      </c>
      <c r="P34" s="225"/>
      <c r="Q34" s="225">
        <f>SUM(Q35:Q36)</f>
        <v>0</v>
      </c>
      <c r="R34" s="225"/>
      <c r="S34" s="225"/>
      <c r="T34" s="226"/>
      <c r="U34" s="220"/>
      <c r="V34" s="220">
        <f>SUM(V35:V36)</f>
        <v>8.2799999999999994</v>
      </c>
      <c r="W34" s="220"/>
      <c r="X34" s="220"/>
      <c r="AG34" t="s">
        <v>156</v>
      </c>
    </row>
    <row r="35" spans="1:60" ht="33.75" outlineLevel="1" x14ac:dyDescent="0.2">
      <c r="A35" s="227">
        <v>11</v>
      </c>
      <c r="B35" s="228" t="s">
        <v>210</v>
      </c>
      <c r="C35" s="245" t="s">
        <v>211</v>
      </c>
      <c r="D35" s="229" t="s">
        <v>212</v>
      </c>
      <c r="E35" s="230">
        <v>3.9425400000000002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15</v>
      </c>
      <c r="M35" s="232">
        <f>G35*(1+L35/100)</f>
        <v>0</v>
      </c>
      <c r="N35" s="232">
        <v>0</v>
      </c>
      <c r="O35" s="232">
        <f>ROUND(E35*N35,2)</f>
        <v>0</v>
      </c>
      <c r="P35" s="232">
        <v>0</v>
      </c>
      <c r="Q35" s="232">
        <f>ROUND(E35*P35,2)</f>
        <v>0</v>
      </c>
      <c r="R35" s="232" t="s">
        <v>187</v>
      </c>
      <c r="S35" s="232" t="s">
        <v>160</v>
      </c>
      <c r="T35" s="233" t="s">
        <v>174</v>
      </c>
      <c r="U35" s="219">
        <v>2.1</v>
      </c>
      <c r="V35" s="219">
        <f>ROUND(E35*U35,2)</f>
        <v>8.2799999999999994</v>
      </c>
      <c r="W35" s="219"/>
      <c r="X35" s="219" t="s">
        <v>175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213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5" t="s">
        <v>214</v>
      </c>
      <c r="D36" s="252"/>
      <c r="E36" s="252"/>
      <c r="F36" s="252"/>
      <c r="G36" s="252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178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221" t="s">
        <v>155</v>
      </c>
      <c r="B37" s="222" t="s">
        <v>104</v>
      </c>
      <c r="C37" s="243" t="s">
        <v>105</v>
      </c>
      <c r="D37" s="223"/>
      <c r="E37" s="224"/>
      <c r="F37" s="225"/>
      <c r="G37" s="225">
        <f>SUMIF(AG38:AG39,"&lt;&gt;NOR",G38:G39)</f>
        <v>0</v>
      </c>
      <c r="H37" s="225"/>
      <c r="I37" s="225">
        <f>SUM(I38:I39)</f>
        <v>0</v>
      </c>
      <c r="J37" s="225"/>
      <c r="K37" s="225">
        <f>SUM(K38:K39)</f>
        <v>0</v>
      </c>
      <c r="L37" s="225"/>
      <c r="M37" s="225">
        <f>SUM(M38:M39)</f>
        <v>0</v>
      </c>
      <c r="N37" s="225"/>
      <c r="O37" s="225">
        <f>SUM(O38:O39)</f>
        <v>0.01</v>
      </c>
      <c r="P37" s="225"/>
      <c r="Q37" s="225">
        <f>SUM(Q38:Q39)</f>
        <v>0</v>
      </c>
      <c r="R37" s="225"/>
      <c r="S37" s="225"/>
      <c r="T37" s="226"/>
      <c r="U37" s="220"/>
      <c r="V37" s="220">
        <f>SUM(V38:V39)</f>
        <v>0.14000000000000001</v>
      </c>
      <c r="W37" s="220"/>
      <c r="X37" s="220"/>
      <c r="AG37" t="s">
        <v>156</v>
      </c>
    </row>
    <row r="38" spans="1:60" ht="22.5" outlineLevel="1" x14ac:dyDescent="0.2">
      <c r="A38" s="227">
        <v>12</v>
      </c>
      <c r="B38" s="228" t="s">
        <v>215</v>
      </c>
      <c r="C38" s="245" t="s">
        <v>216</v>
      </c>
      <c r="D38" s="229" t="s">
        <v>172</v>
      </c>
      <c r="E38" s="230">
        <v>0.53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15</v>
      </c>
      <c r="M38" s="232">
        <f>G38*(1+L38/100)</f>
        <v>0</v>
      </c>
      <c r="N38" s="232">
        <v>1.371E-2</v>
      </c>
      <c r="O38" s="232">
        <f>ROUND(E38*N38,2)</f>
        <v>0.01</v>
      </c>
      <c r="P38" s="232">
        <v>0</v>
      </c>
      <c r="Q38" s="232">
        <f>ROUND(E38*P38,2)</f>
        <v>0</v>
      </c>
      <c r="R38" s="232" t="s">
        <v>217</v>
      </c>
      <c r="S38" s="232" t="s">
        <v>160</v>
      </c>
      <c r="T38" s="233" t="s">
        <v>174</v>
      </c>
      <c r="U38" s="219">
        <v>0.26</v>
      </c>
      <c r="V38" s="219">
        <f>ROUND(E38*U38,2)</f>
        <v>0.14000000000000001</v>
      </c>
      <c r="W38" s="219"/>
      <c r="X38" s="219" t="s">
        <v>175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176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5" t="s">
        <v>218</v>
      </c>
      <c r="D39" s="252"/>
      <c r="E39" s="252"/>
      <c r="F39" s="252"/>
      <c r="G39" s="252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178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21" t="s">
        <v>155</v>
      </c>
      <c r="B40" s="222" t="s">
        <v>106</v>
      </c>
      <c r="C40" s="243" t="s">
        <v>107</v>
      </c>
      <c r="D40" s="223"/>
      <c r="E40" s="224"/>
      <c r="F40" s="225"/>
      <c r="G40" s="225">
        <f>SUMIF(AG41:AG52,"&lt;&gt;NOR",G41:G52)</f>
        <v>0</v>
      </c>
      <c r="H40" s="225"/>
      <c r="I40" s="225">
        <f>SUM(I41:I52)</f>
        <v>0</v>
      </c>
      <c r="J40" s="225"/>
      <c r="K40" s="225">
        <f>SUM(K41:K52)</f>
        <v>0</v>
      </c>
      <c r="L40" s="225"/>
      <c r="M40" s="225">
        <f>SUM(M41:M52)</f>
        <v>0</v>
      </c>
      <c r="N40" s="225"/>
      <c r="O40" s="225">
        <f>SUM(O41:O52)</f>
        <v>0.57999999999999996</v>
      </c>
      <c r="P40" s="225"/>
      <c r="Q40" s="225">
        <f>SUM(Q41:Q52)</f>
        <v>0</v>
      </c>
      <c r="R40" s="225"/>
      <c r="S40" s="225"/>
      <c r="T40" s="226"/>
      <c r="U40" s="220"/>
      <c r="V40" s="220">
        <f>SUM(V41:V52)</f>
        <v>3.01</v>
      </c>
      <c r="W40" s="220"/>
      <c r="X40" s="220"/>
      <c r="AG40" t="s">
        <v>156</v>
      </c>
    </row>
    <row r="41" spans="1:60" ht="22.5" outlineLevel="1" x14ac:dyDescent="0.2">
      <c r="A41" s="234">
        <v>13</v>
      </c>
      <c r="B41" s="235" t="s">
        <v>219</v>
      </c>
      <c r="C41" s="244" t="s">
        <v>220</v>
      </c>
      <c r="D41" s="236" t="s">
        <v>221</v>
      </c>
      <c r="E41" s="237">
        <v>1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15</v>
      </c>
      <c r="M41" s="239">
        <f>G41*(1+L41/100)</f>
        <v>0</v>
      </c>
      <c r="N41" s="239">
        <v>0</v>
      </c>
      <c r="O41" s="239">
        <f>ROUND(E41*N41,2)</f>
        <v>0</v>
      </c>
      <c r="P41" s="239">
        <v>0</v>
      </c>
      <c r="Q41" s="239">
        <f>ROUND(E41*P41,2)</f>
        <v>0</v>
      </c>
      <c r="R41" s="239" t="s">
        <v>222</v>
      </c>
      <c r="S41" s="239" t="s">
        <v>160</v>
      </c>
      <c r="T41" s="240" t="s">
        <v>174</v>
      </c>
      <c r="U41" s="219">
        <v>0</v>
      </c>
      <c r="V41" s="219">
        <f>ROUND(E41*U41,2)</f>
        <v>0</v>
      </c>
      <c r="W41" s="219"/>
      <c r="X41" s="219" t="s">
        <v>223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224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34">
        <v>14</v>
      </c>
      <c r="B42" s="235" t="s">
        <v>225</v>
      </c>
      <c r="C42" s="244" t="s">
        <v>226</v>
      </c>
      <c r="D42" s="236" t="s">
        <v>221</v>
      </c>
      <c r="E42" s="237">
        <v>1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15</v>
      </c>
      <c r="M42" s="239">
        <f>G42*(1+L42/100)</f>
        <v>0</v>
      </c>
      <c r="N42" s="239">
        <v>1.14E-2</v>
      </c>
      <c r="O42" s="239">
        <f>ROUND(E42*N42,2)</f>
        <v>0.01</v>
      </c>
      <c r="P42" s="239">
        <v>0</v>
      </c>
      <c r="Q42" s="239">
        <f>ROUND(E42*P42,2)</f>
        <v>0</v>
      </c>
      <c r="R42" s="239" t="s">
        <v>222</v>
      </c>
      <c r="S42" s="239" t="s">
        <v>160</v>
      </c>
      <c r="T42" s="240" t="s">
        <v>174</v>
      </c>
      <c r="U42" s="219">
        <v>0</v>
      </c>
      <c r="V42" s="219">
        <f>ROUND(E42*U42,2)</f>
        <v>0</v>
      </c>
      <c r="W42" s="219"/>
      <c r="X42" s="219" t="s">
        <v>223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224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27">
        <v>15</v>
      </c>
      <c r="B43" s="228" t="s">
        <v>227</v>
      </c>
      <c r="C43" s="245" t="s">
        <v>228</v>
      </c>
      <c r="D43" s="229" t="s">
        <v>221</v>
      </c>
      <c r="E43" s="230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15</v>
      </c>
      <c r="M43" s="232">
        <f>G43*(1+L43/100)</f>
        <v>0</v>
      </c>
      <c r="N43" s="232">
        <v>2.7E-2</v>
      </c>
      <c r="O43" s="232">
        <f>ROUND(E43*N43,2)</f>
        <v>0.03</v>
      </c>
      <c r="P43" s="232">
        <v>0</v>
      </c>
      <c r="Q43" s="232">
        <f>ROUND(E43*P43,2)</f>
        <v>0</v>
      </c>
      <c r="R43" s="232"/>
      <c r="S43" s="232" t="s">
        <v>197</v>
      </c>
      <c r="T43" s="233" t="s">
        <v>161</v>
      </c>
      <c r="U43" s="219">
        <v>0</v>
      </c>
      <c r="V43" s="219">
        <f>ROUND(E43*U43,2)</f>
        <v>0</v>
      </c>
      <c r="W43" s="219"/>
      <c r="X43" s="219" t="s">
        <v>223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224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6" t="s">
        <v>229</v>
      </c>
      <c r="D44" s="250"/>
      <c r="E44" s="251">
        <v>1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180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4">
        <v>16</v>
      </c>
      <c r="B45" s="235" t="s">
        <v>230</v>
      </c>
      <c r="C45" s="244" t="s">
        <v>231</v>
      </c>
      <c r="D45" s="236" t="s">
        <v>221</v>
      </c>
      <c r="E45" s="237">
        <v>1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15</v>
      </c>
      <c r="M45" s="239">
        <f>G45*(1+L45/100)</f>
        <v>0</v>
      </c>
      <c r="N45" s="239">
        <v>2.9099999999999998E-3</v>
      </c>
      <c r="O45" s="239">
        <f>ROUND(E45*N45,2)</f>
        <v>0</v>
      </c>
      <c r="P45" s="239">
        <v>0</v>
      </c>
      <c r="Q45" s="239">
        <f>ROUND(E45*P45,2)</f>
        <v>0</v>
      </c>
      <c r="R45" s="239" t="s">
        <v>222</v>
      </c>
      <c r="S45" s="239" t="s">
        <v>160</v>
      </c>
      <c r="T45" s="240" t="s">
        <v>174</v>
      </c>
      <c r="U45" s="219">
        <v>0</v>
      </c>
      <c r="V45" s="219">
        <f>ROUND(E45*U45,2)</f>
        <v>0</v>
      </c>
      <c r="W45" s="219"/>
      <c r="X45" s="219" t="s">
        <v>223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224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1" x14ac:dyDescent="0.2">
      <c r="A46" s="227">
        <v>17</v>
      </c>
      <c r="B46" s="228" t="s">
        <v>232</v>
      </c>
      <c r="C46" s="245" t="s">
        <v>233</v>
      </c>
      <c r="D46" s="229" t="s">
        <v>221</v>
      </c>
      <c r="E46" s="230">
        <v>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15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 t="s">
        <v>234</v>
      </c>
      <c r="S46" s="232" t="s">
        <v>160</v>
      </c>
      <c r="T46" s="233" t="s">
        <v>174</v>
      </c>
      <c r="U46" s="219">
        <v>1.7</v>
      </c>
      <c r="V46" s="219">
        <f>ROUND(E46*U46,2)</f>
        <v>1.7</v>
      </c>
      <c r="W46" s="219"/>
      <c r="X46" s="219" t="s">
        <v>175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176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6" t="s">
        <v>235</v>
      </c>
      <c r="D47" s="241"/>
      <c r="E47" s="241"/>
      <c r="F47" s="241"/>
      <c r="G47" s="241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167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4">
        <v>18</v>
      </c>
      <c r="B48" s="235" t="s">
        <v>236</v>
      </c>
      <c r="C48" s="244" t="s">
        <v>237</v>
      </c>
      <c r="D48" s="236" t="s">
        <v>238</v>
      </c>
      <c r="E48" s="237">
        <v>4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15</v>
      </c>
      <c r="M48" s="239">
        <f>G48*(1+L48/100)</f>
        <v>0</v>
      </c>
      <c r="N48" s="239">
        <v>0.06</v>
      </c>
      <c r="O48" s="239">
        <f>ROUND(E48*N48,2)</f>
        <v>0.24</v>
      </c>
      <c r="P48" s="239">
        <v>0</v>
      </c>
      <c r="Q48" s="239">
        <f>ROUND(E48*P48,2)</f>
        <v>0</v>
      </c>
      <c r="R48" s="239"/>
      <c r="S48" s="239" t="s">
        <v>197</v>
      </c>
      <c r="T48" s="240" t="s">
        <v>161</v>
      </c>
      <c r="U48" s="219">
        <v>0</v>
      </c>
      <c r="V48" s="219">
        <f>ROUND(E48*U48,2)</f>
        <v>0</v>
      </c>
      <c r="W48" s="219"/>
      <c r="X48" s="219" t="s">
        <v>239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240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7">
        <v>19</v>
      </c>
      <c r="B49" s="228" t="s">
        <v>241</v>
      </c>
      <c r="C49" s="245" t="s">
        <v>242</v>
      </c>
      <c r="D49" s="229" t="s">
        <v>238</v>
      </c>
      <c r="E49" s="230">
        <v>5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15</v>
      </c>
      <c r="M49" s="232">
        <f>G49*(1+L49/100)</f>
        <v>0</v>
      </c>
      <c r="N49" s="232">
        <v>0.06</v>
      </c>
      <c r="O49" s="232">
        <f>ROUND(E49*N49,2)</f>
        <v>0.3</v>
      </c>
      <c r="P49" s="232">
        <v>0</v>
      </c>
      <c r="Q49" s="232">
        <f>ROUND(E49*P49,2)</f>
        <v>0</v>
      </c>
      <c r="R49" s="232"/>
      <c r="S49" s="232" t="s">
        <v>197</v>
      </c>
      <c r="T49" s="233" t="s">
        <v>161</v>
      </c>
      <c r="U49" s="219">
        <v>0</v>
      </c>
      <c r="V49" s="219">
        <f>ROUND(E49*U49,2)</f>
        <v>0</v>
      </c>
      <c r="W49" s="219"/>
      <c r="X49" s="219" t="s">
        <v>239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240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6" t="s">
        <v>243</v>
      </c>
      <c r="D50" s="250"/>
      <c r="E50" s="251">
        <v>5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180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7">
        <v>20</v>
      </c>
      <c r="B51" s="228" t="s">
        <v>244</v>
      </c>
      <c r="C51" s="245" t="s">
        <v>245</v>
      </c>
      <c r="D51" s="229" t="s">
        <v>212</v>
      </c>
      <c r="E51" s="230">
        <v>0.58130999999999999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15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 t="s">
        <v>234</v>
      </c>
      <c r="S51" s="232" t="s">
        <v>160</v>
      </c>
      <c r="T51" s="233" t="s">
        <v>174</v>
      </c>
      <c r="U51" s="219">
        <v>2.2549999999999999</v>
      </c>
      <c r="V51" s="219">
        <f>ROUND(E51*U51,2)</f>
        <v>1.31</v>
      </c>
      <c r="W51" s="219"/>
      <c r="X51" s="219" t="s">
        <v>175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246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5" t="s">
        <v>247</v>
      </c>
      <c r="D52" s="252"/>
      <c r="E52" s="252"/>
      <c r="F52" s="252"/>
      <c r="G52" s="252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178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21" t="s">
        <v>155</v>
      </c>
      <c r="B53" s="222" t="s">
        <v>108</v>
      </c>
      <c r="C53" s="243" t="s">
        <v>109</v>
      </c>
      <c r="D53" s="223"/>
      <c r="E53" s="224"/>
      <c r="F53" s="225"/>
      <c r="G53" s="225">
        <f>SUMIF(AG54:AG67,"&lt;&gt;NOR",G54:G67)</f>
        <v>0</v>
      </c>
      <c r="H53" s="225"/>
      <c r="I53" s="225">
        <f>SUM(I54:I67)</f>
        <v>0</v>
      </c>
      <c r="J53" s="225"/>
      <c r="K53" s="225">
        <f>SUM(K54:K67)</f>
        <v>0</v>
      </c>
      <c r="L53" s="225"/>
      <c r="M53" s="225">
        <f>SUM(M54:M67)</f>
        <v>0</v>
      </c>
      <c r="N53" s="225"/>
      <c r="O53" s="225">
        <f>SUM(O54:O67)</f>
        <v>0.04</v>
      </c>
      <c r="P53" s="225"/>
      <c r="Q53" s="225">
        <f>SUM(Q54:Q67)</f>
        <v>0.75</v>
      </c>
      <c r="R53" s="225"/>
      <c r="S53" s="225"/>
      <c r="T53" s="226"/>
      <c r="U53" s="220"/>
      <c r="V53" s="220">
        <f>SUM(V54:V67)</f>
        <v>54.100000000000009</v>
      </c>
      <c r="W53" s="220"/>
      <c r="X53" s="220"/>
      <c r="AG53" t="s">
        <v>156</v>
      </c>
    </row>
    <row r="54" spans="1:60" outlineLevel="1" x14ac:dyDescent="0.2">
      <c r="A54" s="227">
        <v>21</v>
      </c>
      <c r="B54" s="228" t="s">
        <v>248</v>
      </c>
      <c r="C54" s="245" t="s">
        <v>249</v>
      </c>
      <c r="D54" s="229" t="s">
        <v>250</v>
      </c>
      <c r="E54" s="230">
        <v>34.726999999999997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15</v>
      </c>
      <c r="M54" s="232">
        <f>G54*(1+L54/100)</f>
        <v>0</v>
      </c>
      <c r="N54" s="232">
        <v>1.4999999999999999E-4</v>
      </c>
      <c r="O54" s="232">
        <f>ROUND(E54*N54,2)</f>
        <v>0.01</v>
      </c>
      <c r="P54" s="232">
        <v>0</v>
      </c>
      <c r="Q54" s="232">
        <f>ROUND(E54*P54,2)</f>
        <v>0</v>
      </c>
      <c r="R54" s="232" t="s">
        <v>222</v>
      </c>
      <c r="S54" s="232" t="s">
        <v>160</v>
      </c>
      <c r="T54" s="233" t="s">
        <v>174</v>
      </c>
      <c r="U54" s="219">
        <v>0</v>
      </c>
      <c r="V54" s="219">
        <f>ROUND(E54*U54,2)</f>
        <v>0</v>
      </c>
      <c r="W54" s="219"/>
      <c r="X54" s="219" t="s">
        <v>223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224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6" t="s">
        <v>251</v>
      </c>
      <c r="D55" s="250"/>
      <c r="E55" s="251">
        <v>34.729999999999997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180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27">
        <v>22</v>
      </c>
      <c r="B56" s="228" t="s">
        <v>252</v>
      </c>
      <c r="C56" s="245" t="s">
        <v>253</v>
      </c>
      <c r="D56" s="229" t="s">
        <v>250</v>
      </c>
      <c r="E56" s="230">
        <v>31.57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15</v>
      </c>
      <c r="M56" s="232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2" t="s">
        <v>254</v>
      </c>
      <c r="S56" s="232" t="s">
        <v>160</v>
      </c>
      <c r="T56" s="233" t="s">
        <v>174</v>
      </c>
      <c r="U56" s="219">
        <v>0.18099999999999999</v>
      </c>
      <c r="V56" s="219">
        <f>ROUND(E56*U56,2)</f>
        <v>5.71</v>
      </c>
      <c r="W56" s="219"/>
      <c r="X56" s="219" t="s">
        <v>175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176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5" t="s">
        <v>255</v>
      </c>
      <c r="D57" s="252"/>
      <c r="E57" s="252"/>
      <c r="F57" s="252"/>
      <c r="G57" s="252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178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7" t="s">
        <v>256</v>
      </c>
      <c r="D58" s="254"/>
      <c r="E58" s="254"/>
      <c r="F58" s="254"/>
      <c r="G58" s="254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167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6" t="s">
        <v>257</v>
      </c>
      <c r="D59" s="250"/>
      <c r="E59" s="251">
        <v>18.2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180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6" t="s">
        <v>258</v>
      </c>
      <c r="D60" s="250"/>
      <c r="E60" s="251">
        <v>13.37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180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27">
        <v>23</v>
      </c>
      <c r="B61" s="228" t="s">
        <v>259</v>
      </c>
      <c r="C61" s="245" t="s">
        <v>260</v>
      </c>
      <c r="D61" s="229" t="s">
        <v>172</v>
      </c>
      <c r="E61" s="230">
        <v>37.729999999999997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15</v>
      </c>
      <c r="M61" s="232">
        <f>G61*(1+L61/100)</f>
        <v>0</v>
      </c>
      <c r="N61" s="232">
        <v>0</v>
      </c>
      <c r="O61" s="232">
        <f>ROUND(E61*N61,2)</f>
        <v>0</v>
      </c>
      <c r="P61" s="232">
        <v>0.02</v>
      </c>
      <c r="Q61" s="232">
        <f>ROUND(E61*P61,2)</f>
        <v>0.75</v>
      </c>
      <c r="R61" s="232" t="s">
        <v>254</v>
      </c>
      <c r="S61" s="232" t="s">
        <v>160</v>
      </c>
      <c r="T61" s="233" t="s">
        <v>174</v>
      </c>
      <c r="U61" s="219">
        <v>0.24</v>
      </c>
      <c r="V61" s="219">
        <f>ROUND(E61*U61,2)</f>
        <v>9.06</v>
      </c>
      <c r="W61" s="219"/>
      <c r="X61" s="219" t="s">
        <v>175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176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6" t="s">
        <v>261</v>
      </c>
      <c r="D62" s="250"/>
      <c r="E62" s="251">
        <v>37.729999999999997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180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4">
        <v>24</v>
      </c>
      <c r="B63" s="235" t="s">
        <v>262</v>
      </c>
      <c r="C63" s="244" t="s">
        <v>263</v>
      </c>
      <c r="D63" s="236" t="s">
        <v>172</v>
      </c>
      <c r="E63" s="237">
        <v>37.729999999999997</v>
      </c>
      <c r="F63" s="238"/>
      <c r="G63" s="239">
        <f>ROUND(E63*F63,2)</f>
        <v>0</v>
      </c>
      <c r="H63" s="238"/>
      <c r="I63" s="239">
        <f>ROUND(E63*H63,2)</f>
        <v>0</v>
      </c>
      <c r="J63" s="238"/>
      <c r="K63" s="239">
        <f>ROUND(E63*J63,2)</f>
        <v>0</v>
      </c>
      <c r="L63" s="239">
        <v>15</v>
      </c>
      <c r="M63" s="239">
        <f>G63*(1+L63/100)</f>
        <v>0</v>
      </c>
      <c r="N63" s="239">
        <v>1.0000000000000001E-5</v>
      </c>
      <c r="O63" s="239">
        <f>ROUND(E63*N63,2)</f>
        <v>0</v>
      </c>
      <c r="P63" s="239">
        <v>0</v>
      </c>
      <c r="Q63" s="239">
        <f>ROUND(E63*P63,2)</f>
        <v>0</v>
      </c>
      <c r="R63" s="239" t="s">
        <v>254</v>
      </c>
      <c r="S63" s="239" t="s">
        <v>160</v>
      </c>
      <c r="T63" s="240" t="s">
        <v>174</v>
      </c>
      <c r="U63" s="219">
        <v>0.34</v>
      </c>
      <c r="V63" s="219">
        <f>ROUND(E63*U63,2)</f>
        <v>12.83</v>
      </c>
      <c r="W63" s="219"/>
      <c r="X63" s="219" t="s">
        <v>175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176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34">
        <v>25</v>
      </c>
      <c r="B64" s="235" t="s">
        <v>264</v>
      </c>
      <c r="C64" s="244" t="s">
        <v>265</v>
      </c>
      <c r="D64" s="236" t="s">
        <v>172</v>
      </c>
      <c r="E64" s="237">
        <v>37.729999999999997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15</v>
      </c>
      <c r="M64" s="239">
        <f>G64*(1+L64/100)</f>
        <v>0</v>
      </c>
      <c r="N64" s="239">
        <v>4.8999999999999998E-4</v>
      </c>
      <c r="O64" s="239">
        <f>ROUND(E64*N64,2)</f>
        <v>0.02</v>
      </c>
      <c r="P64" s="239">
        <v>0</v>
      </c>
      <c r="Q64" s="239">
        <f>ROUND(E64*P64,2)</f>
        <v>0</v>
      </c>
      <c r="R64" s="239" t="s">
        <v>254</v>
      </c>
      <c r="S64" s="239" t="s">
        <v>160</v>
      </c>
      <c r="T64" s="240" t="s">
        <v>174</v>
      </c>
      <c r="U64" s="219">
        <v>0.13</v>
      </c>
      <c r="V64" s="219">
        <f>ROUND(E64*U64,2)</f>
        <v>4.9000000000000004</v>
      </c>
      <c r="W64" s="219"/>
      <c r="X64" s="219" t="s">
        <v>175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176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4">
        <v>26</v>
      </c>
      <c r="B65" s="235" t="s">
        <v>266</v>
      </c>
      <c r="C65" s="244" t="s">
        <v>267</v>
      </c>
      <c r="D65" s="236" t="s">
        <v>172</v>
      </c>
      <c r="E65" s="237">
        <v>37.729999999999997</v>
      </c>
      <c r="F65" s="238"/>
      <c r="G65" s="239">
        <f>ROUND(E65*F65,2)</f>
        <v>0</v>
      </c>
      <c r="H65" s="238"/>
      <c r="I65" s="239">
        <f>ROUND(E65*H65,2)</f>
        <v>0</v>
      </c>
      <c r="J65" s="238"/>
      <c r="K65" s="239">
        <f>ROUND(E65*J65,2)</f>
        <v>0</v>
      </c>
      <c r="L65" s="239">
        <v>15</v>
      </c>
      <c r="M65" s="239">
        <f>G65*(1+L65/100)</f>
        <v>0</v>
      </c>
      <c r="N65" s="239">
        <v>3.5E-4</v>
      </c>
      <c r="O65" s="239">
        <f>ROUND(E65*N65,2)</f>
        <v>0.01</v>
      </c>
      <c r="P65" s="239">
        <v>0</v>
      </c>
      <c r="Q65" s="239">
        <f>ROUND(E65*P65,2)</f>
        <v>0</v>
      </c>
      <c r="R65" s="239" t="s">
        <v>254</v>
      </c>
      <c r="S65" s="239" t="s">
        <v>160</v>
      </c>
      <c r="T65" s="240" t="s">
        <v>174</v>
      </c>
      <c r="U65" s="219">
        <v>0.56999999999999995</v>
      </c>
      <c r="V65" s="219">
        <f>ROUND(E65*U65,2)</f>
        <v>21.51</v>
      </c>
      <c r="W65" s="219"/>
      <c r="X65" s="219" t="s">
        <v>175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176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27">
        <v>27</v>
      </c>
      <c r="B66" s="228" t="s">
        <v>268</v>
      </c>
      <c r="C66" s="245" t="s">
        <v>269</v>
      </c>
      <c r="D66" s="229" t="s">
        <v>212</v>
      </c>
      <c r="E66" s="230">
        <v>3.7280000000000001E-2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15</v>
      </c>
      <c r="M66" s="232">
        <f>G66*(1+L66/100)</f>
        <v>0</v>
      </c>
      <c r="N66" s="232">
        <v>0</v>
      </c>
      <c r="O66" s="232">
        <f>ROUND(E66*N66,2)</f>
        <v>0</v>
      </c>
      <c r="P66" s="232">
        <v>0</v>
      </c>
      <c r="Q66" s="232">
        <f>ROUND(E66*P66,2)</f>
        <v>0</v>
      </c>
      <c r="R66" s="232" t="s">
        <v>254</v>
      </c>
      <c r="S66" s="232" t="s">
        <v>160</v>
      </c>
      <c r="T66" s="233" t="s">
        <v>174</v>
      </c>
      <c r="U66" s="219">
        <v>2.4009999999999998</v>
      </c>
      <c r="V66" s="219">
        <f>ROUND(E66*U66,2)</f>
        <v>0.09</v>
      </c>
      <c r="W66" s="219"/>
      <c r="X66" s="219" t="s">
        <v>175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246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5" t="s">
        <v>247</v>
      </c>
      <c r="D67" s="252"/>
      <c r="E67" s="252"/>
      <c r="F67" s="252"/>
      <c r="G67" s="252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178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x14ac:dyDescent="0.2">
      <c r="A68" s="221" t="s">
        <v>155</v>
      </c>
      <c r="B68" s="222" t="s">
        <v>110</v>
      </c>
      <c r="C68" s="243" t="s">
        <v>111</v>
      </c>
      <c r="D68" s="223"/>
      <c r="E68" s="224"/>
      <c r="F68" s="225"/>
      <c r="G68" s="225">
        <f>SUMIF(AG69:AG69,"&lt;&gt;NOR",G69:G69)</f>
        <v>0</v>
      </c>
      <c r="H68" s="225"/>
      <c r="I68" s="225">
        <f>SUM(I69:I69)</f>
        <v>0</v>
      </c>
      <c r="J68" s="225"/>
      <c r="K68" s="225">
        <f>SUM(K69:K69)</f>
        <v>0</v>
      </c>
      <c r="L68" s="225"/>
      <c r="M68" s="225">
        <f>SUM(M69:M69)</f>
        <v>0</v>
      </c>
      <c r="N68" s="225"/>
      <c r="O68" s="225">
        <f>SUM(O69:O69)</f>
        <v>0</v>
      </c>
      <c r="P68" s="225"/>
      <c r="Q68" s="225">
        <f>SUM(Q69:Q69)</f>
        <v>0.01</v>
      </c>
      <c r="R68" s="225"/>
      <c r="S68" s="225"/>
      <c r="T68" s="226"/>
      <c r="U68" s="220"/>
      <c r="V68" s="220">
        <f>SUM(V69:V69)</f>
        <v>1.21</v>
      </c>
      <c r="W68" s="220"/>
      <c r="X68" s="220"/>
      <c r="AG68" t="s">
        <v>156</v>
      </c>
    </row>
    <row r="69" spans="1:60" ht="22.5" outlineLevel="1" x14ac:dyDescent="0.2">
      <c r="A69" s="234">
        <v>28</v>
      </c>
      <c r="B69" s="235" t="s">
        <v>270</v>
      </c>
      <c r="C69" s="244" t="s">
        <v>271</v>
      </c>
      <c r="D69" s="236" t="s">
        <v>172</v>
      </c>
      <c r="E69" s="237">
        <v>11.5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15</v>
      </c>
      <c r="M69" s="239">
        <f>G69*(1+L69/100)</f>
        <v>0</v>
      </c>
      <c r="N69" s="239">
        <v>0</v>
      </c>
      <c r="O69" s="239">
        <f>ROUND(E69*N69,2)</f>
        <v>0</v>
      </c>
      <c r="P69" s="239">
        <v>1E-3</v>
      </c>
      <c r="Q69" s="239">
        <f>ROUND(E69*P69,2)</f>
        <v>0.01</v>
      </c>
      <c r="R69" s="239" t="s">
        <v>254</v>
      </c>
      <c r="S69" s="239" t="s">
        <v>160</v>
      </c>
      <c r="T69" s="240" t="s">
        <v>174</v>
      </c>
      <c r="U69" s="219">
        <v>0.105</v>
      </c>
      <c r="V69" s="219">
        <f>ROUND(E69*U69,2)</f>
        <v>1.21</v>
      </c>
      <c r="W69" s="219"/>
      <c r="X69" s="219" t="s">
        <v>175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176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">
      <c r="A70" s="221" t="s">
        <v>155</v>
      </c>
      <c r="B70" s="222" t="s">
        <v>112</v>
      </c>
      <c r="C70" s="243" t="s">
        <v>113</v>
      </c>
      <c r="D70" s="223"/>
      <c r="E70" s="224"/>
      <c r="F70" s="225"/>
      <c r="G70" s="225">
        <f>SUMIF(AG71:AG75,"&lt;&gt;NOR",G71:G75)</f>
        <v>0</v>
      </c>
      <c r="H70" s="225"/>
      <c r="I70" s="225">
        <f>SUM(I71:I75)</f>
        <v>0</v>
      </c>
      <c r="J70" s="225"/>
      <c r="K70" s="225">
        <f>SUM(K71:K75)</f>
        <v>0</v>
      </c>
      <c r="L70" s="225"/>
      <c r="M70" s="225">
        <f>SUM(M71:M75)</f>
        <v>0</v>
      </c>
      <c r="N70" s="225"/>
      <c r="O70" s="225">
        <f>SUM(O71:O75)</f>
        <v>0.03</v>
      </c>
      <c r="P70" s="225"/>
      <c r="Q70" s="225">
        <f>SUM(Q71:Q75)</f>
        <v>0</v>
      </c>
      <c r="R70" s="225"/>
      <c r="S70" s="225"/>
      <c r="T70" s="226"/>
      <c r="U70" s="220"/>
      <c r="V70" s="220">
        <f>SUM(V71:V75)</f>
        <v>34.42</v>
      </c>
      <c r="W70" s="220"/>
      <c r="X70" s="220"/>
      <c r="AG70" t="s">
        <v>156</v>
      </c>
    </row>
    <row r="71" spans="1:60" outlineLevel="1" x14ac:dyDescent="0.2">
      <c r="A71" s="234">
        <v>29</v>
      </c>
      <c r="B71" s="235" t="s">
        <v>272</v>
      </c>
      <c r="C71" s="244" t="s">
        <v>273</v>
      </c>
      <c r="D71" s="236" t="s">
        <v>172</v>
      </c>
      <c r="E71" s="237">
        <v>163.01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15</v>
      </c>
      <c r="M71" s="239">
        <f>G71*(1+L71/100)</f>
        <v>0</v>
      </c>
      <c r="N71" s="239">
        <v>6.9999999999999994E-5</v>
      </c>
      <c r="O71" s="239">
        <f>ROUND(E71*N71,2)</f>
        <v>0.01</v>
      </c>
      <c r="P71" s="239">
        <v>0</v>
      </c>
      <c r="Q71" s="239">
        <f>ROUND(E71*P71,2)</f>
        <v>0</v>
      </c>
      <c r="R71" s="239" t="s">
        <v>274</v>
      </c>
      <c r="S71" s="239" t="s">
        <v>160</v>
      </c>
      <c r="T71" s="240" t="s">
        <v>174</v>
      </c>
      <c r="U71" s="219">
        <v>3.2480000000000002E-2</v>
      </c>
      <c r="V71" s="219">
        <f>ROUND(E71*U71,2)</f>
        <v>5.29</v>
      </c>
      <c r="W71" s="219"/>
      <c r="X71" s="219" t="s">
        <v>175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176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34">
        <v>30</v>
      </c>
      <c r="B72" s="235" t="s">
        <v>275</v>
      </c>
      <c r="C72" s="244" t="s">
        <v>276</v>
      </c>
      <c r="D72" s="236" t="s">
        <v>172</v>
      </c>
      <c r="E72" s="237">
        <v>163.01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15</v>
      </c>
      <c r="M72" s="239">
        <f>G72*(1+L72/100)</f>
        <v>0</v>
      </c>
      <c r="N72" s="239">
        <v>1.4999999999999999E-4</v>
      </c>
      <c r="O72" s="239">
        <f>ROUND(E72*N72,2)</f>
        <v>0.02</v>
      </c>
      <c r="P72" s="239">
        <v>0</v>
      </c>
      <c r="Q72" s="239">
        <f>ROUND(E72*P72,2)</f>
        <v>0</v>
      </c>
      <c r="R72" s="239" t="s">
        <v>274</v>
      </c>
      <c r="S72" s="239" t="s">
        <v>160</v>
      </c>
      <c r="T72" s="240" t="s">
        <v>174</v>
      </c>
      <c r="U72" s="219">
        <v>0.10902000000000001</v>
      </c>
      <c r="V72" s="219">
        <f>ROUND(E72*U72,2)</f>
        <v>17.77</v>
      </c>
      <c r="W72" s="219"/>
      <c r="X72" s="219" t="s">
        <v>175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176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27">
        <v>31</v>
      </c>
      <c r="B73" s="228" t="s">
        <v>277</v>
      </c>
      <c r="C73" s="245" t="s">
        <v>278</v>
      </c>
      <c r="D73" s="229" t="s">
        <v>172</v>
      </c>
      <c r="E73" s="230">
        <v>163.01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15</v>
      </c>
      <c r="M73" s="232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2" t="s">
        <v>274</v>
      </c>
      <c r="S73" s="232" t="s">
        <v>160</v>
      </c>
      <c r="T73" s="233" t="s">
        <v>174</v>
      </c>
      <c r="U73" s="219">
        <v>6.9709999999999994E-2</v>
      </c>
      <c r="V73" s="219">
        <f>ROUND(E73*U73,2)</f>
        <v>11.36</v>
      </c>
      <c r="W73" s="219"/>
      <c r="X73" s="219" t="s">
        <v>175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176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6" t="s">
        <v>279</v>
      </c>
      <c r="D74" s="250"/>
      <c r="E74" s="251">
        <v>108.07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180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6" t="s">
        <v>280</v>
      </c>
      <c r="D75" s="250"/>
      <c r="E75" s="251">
        <v>54.94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180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">
      <c r="A76" s="221" t="s">
        <v>155</v>
      </c>
      <c r="B76" s="222" t="s">
        <v>124</v>
      </c>
      <c r="C76" s="243" t="s">
        <v>125</v>
      </c>
      <c r="D76" s="223"/>
      <c r="E76" s="224"/>
      <c r="F76" s="225"/>
      <c r="G76" s="225">
        <f>SUMIF(AG77:AG86,"&lt;&gt;NOR",G77:G86)</f>
        <v>0</v>
      </c>
      <c r="H76" s="225"/>
      <c r="I76" s="225">
        <f>SUM(I77:I86)</f>
        <v>0</v>
      </c>
      <c r="J76" s="225"/>
      <c r="K76" s="225">
        <f>SUM(K77:K86)</f>
        <v>0</v>
      </c>
      <c r="L76" s="225"/>
      <c r="M76" s="225">
        <f>SUM(M77:M86)</f>
        <v>0</v>
      </c>
      <c r="N76" s="225"/>
      <c r="O76" s="225">
        <f>SUM(O77:O86)</f>
        <v>0</v>
      </c>
      <c r="P76" s="225"/>
      <c r="Q76" s="225">
        <f>SUM(Q77:Q86)</f>
        <v>0</v>
      </c>
      <c r="R76" s="225"/>
      <c r="S76" s="225"/>
      <c r="T76" s="226"/>
      <c r="U76" s="220"/>
      <c r="V76" s="220">
        <f>SUM(V77:V86)</f>
        <v>19.12</v>
      </c>
      <c r="W76" s="220"/>
      <c r="X76" s="220"/>
      <c r="AG76" t="s">
        <v>156</v>
      </c>
    </row>
    <row r="77" spans="1:60" ht="22.5" outlineLevel="1" x14ac:dyDescent="0.2">
      <c r="A77" s="234">
        <v>32</v>
      </c>
      <c r="B77" s="235" t="s">
        <v>281</v>
      </c>
      <c r="C77" s="244" t="s">
        <v>282</v>
      </c>
      <c r="D77" s="236" t="s">
        <v>212</v>
      </c>
      <c r="E77" s="237">
        <v>3.4988999999999999</v>
      </c>
      <c r="F77" s="238"/>
      <c r="G77" s="239">
        <f>ROUND(E77*F77,2)</f>
        <v>0</v>
      </c>
      <c r="H77" s="238"/>
      <c r="I77" s="239">
        <f>ROUND(E77*H77,2)</f>
        <v>0</v>
      </c>
      <c r="J77" s="238"/>
      <c r="K77" s="239">
        <f>ROUND(E77*J77,2)</f>
        <v>0</v>
      </c>
      <c r="L77" s="239">
        <v>15</v>
      </c>
      <c r="M77" s="239">
        <f>G77*(1+L77/100)</f>
        <v>0</v>
      </c>
      <c r="N77" s="239">
        <v>0</v>
      </c>
      <c r="O77" s="239">
        <f>ROUND(E77*N77,2)</f>
        <v>0</v>
      </c>
      <c r="P77" s="239">
        <v>0</v>
      </c>
      <c r="Q77" s="239">
        <f>ROUND(E77*P77,2)</f>
        <v>0</v>
      </c>
      <c r="R77" s="239" t="s">
        <v>206</v>
      </c>
      <c r="S77" s="239" t="s">
        <v>160</v>
      </c>
      <c r="T77" s="240" t="s">
        <v>174</v>
      </c>
      <c r="U77" s="219">
        <v>2.0089999999999999</v>
      </c>
      <c r="V77" s="219">
        <f>ROUND(E77*U77,2)</f>
        <v>7.03</v>
      </c>
      <c r="W77" s="219"/>
      <c r="X77" s="219" t="s">
        <v>175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283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27">
        <v>33</v>
      </c>
      <c r="B78" s="228" t="s">
        <v>284</v>
      </c>
      <c r="C78" s="245" t="s">
        <v>285</v>
      </c>
      <c r="D78" s="229" t="s">
        <v>212</v>
      </c>
      <c r="E78" s="230">
        <v>6.9977999999999998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15</v>
      </c>
      <c r="M78" s="232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2" t="s">
        <v>206</v>
      </c>
      <c r="S78" s="232" t="s">
        <v>160</v>
      </c>
      <c r="T78" s="233" t="s">
        <v>174</v>
      </c>
      <c r="U78" s="219">
        <v>0.95899999999999996</v>
      </c>
      <c r="V78" s="219">
        <f>ROUND(E78*U78,2)</f>
        <v>6.71</v>
      </c>
      <c r="W78" s="219"/>
      <c r="X78" s="219" t="s">
        <v>175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283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6" t="s">
        <v>286</v>
      </c>
      <c r="D79" s="250"/>
      <c r="E79" s="251">
        <v>7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180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27">
        <v>34</v>
      </c>
      <c r="B80" s="228" t="s">
        <v>287</v>
      </c>
      <c r="C80" s="245" t="s">
        <v>288</v>
      </c>
      <c r="D80" s="229" t="s">
        <v>212</v>
      </c>
      <c r="E80" s="230">
        <v>3.4988999999999999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15</v>
      </c>
      <c r="M80" s="232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2" t="s">
        <v>206</v>
      </c>
      <c r="S80" s="232" t="s">
        <v>160</v>
      </c>
      <c r="T80" s="233" t="s">
        <v>174</v>
      </c>
      <c r="U80" s="219">
        <v>0.49</v>
      </c>
      <c r="V80" s="219">
        <f>ROUND(E80*U80,2)</f>
        <v>1.71</v>
      </c>
      <c r="W80" s="219"/>
      <c r="X80" s="219" t="s">
        <v>175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283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46" t="s">
        <v>289</v>
      </c>
      <c r="D81" s="241"/>
      <c r="E81" s="241"/>
      <c r="F81" s="241"/>
      <c r="G81" s="241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0"/>
      <c r="Z81" s="210"/>
      <c r="AA81" s="210"/>
      <c r="AB81" s="210"/>
      <c r="AC81" s="210"/>
      <c r="AD81" s="210"/>
      <c r="AE81" s="210"/>
      <c r="AF81" s="210"/>
      <c r="AG81" s="210" t="s">
        <v>167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27">
        <v>35</v>
      </c>
      <c r="B82" s="228" t="s">
        <v>290</v>
      </c>
      <c r="C82" s="245" t="s">
        <v>291</v>
      </c>
      <c r="D82" s="229" t="s">
        <v>212</v>
      </c>
      <c r="E82" s="230">
        <v>69.959999999999994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15</v>
      </c>
      <c r="M82" s="232">
        <f>G82*(1+L82/100)</f>
        <v>0</v>
      </c>
      <c r="N82" s="232">
        <v>0</v>
      </c>
      <c r="O82" s="232">
        <f>ROUND(E82*N82,2)</f>
        <v>0</v>
      </c>
      <c r="P82" s="232">
        <v>0</v>
      </c>
      <c r="Q82" s="232">
        <f>ROUND(E82*P82,2)</f>
        <v>0</v>
      </c>
      <c r="R82" s="232" t="s">
        <v>206</v>
      </c>
      <c r="S82" s="232" t="s">
        <v>160</v>
      </c>
      <c r="T82" s="233" t="s">
        <v>174</v>
      </c>
      <c r="U82" s="219">
        <v>0</v>
      </c>
      <c r="V82" s="219">
        <f>ROUND(E82*U82,2)</f>
        <v>0</v>
      </c>
      <c r="W82" s="219"/>
      <c r="X82" s="219" t="s">
        <v>175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176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6" t="s">
        <v>292</v>
      </c>
      <c r="D83" s="250"/>
      <c r="E83" s="251">
        <v>69.959999999999994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180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4">
        <v>36</v>
      </c>
      <c r="B84" s="235" t="s">
        <v>293</v>
      </c>
      <c r="C84" s="244" t="s">
        <v>294</v>
      </c>
      <c r="D84" s="236" t="s">
        <v>212</v>
      </c>
      <c r="E84" s="237">
        <v>3.4988999999999999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15</v>
      </c>
      <c r="M84" s="239">
        <f>G84*(1+L84/100)</f>
        <v>0</v>
      </c>
      <c r="N84" s="239">
        <v>0</v>
      </c>
      <c r="O84" s="239">
        <f>ROUND(E84*N84,2)</f>
        <v>0</v>
      </c>
      <c r="P84" s="239">
        <v>0</v>
      </c>
      <c r="Q84" s="239">
        <f>ROUND(E84*P84,2)</f>
        <v>0</v>
      </c>
      <c r="R84" s="239" t="s">
        <v>206</v>
      </c>
      <c r="S84" s="239" t="s">
        <v>160</v>
      </c>
      <c r="T84" s="240" t="s">
        <v>174</v>
      </c>
      <c r="U84" s="219">
        <v>0.94199999999999995</v>
      </c>
      <c r="V84" s="219">
        <f>ROUND(E84*U84,2)</f>
        <v>3.3</v>
      </c>
      <c r="W84" s="219"/>
      <c r="X84" s="219" t="s">
        <v>175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283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34">
        <v>37</v>
      </c>
      <c r="B85" s="235" t="s">
        <v>295</v>
      </c>
      <c r="C85" s="244" t="s">
        <v>296</v>
      </c>
      <c r="D85" s="236" t="s">
        <v>212</v>
      </c>
      <c r="E85" s="237">
        <v>3.4988999999999999</v>
      </c>
      <c r="F85" s="238"/>
      <c r="G85" s="239">
        <f>ROUND(E85*F85,2)</f>
        <v>0</v>
      </c>
      <c r="H85" s="238"/>
      <c r="I85" s="239">
        <f>ROUND(E85*H85,2)</f>
        <v>0</v>
      </c>
      <c r="J85" s="238"/>
      <c r="K85" s="239">
        <f>ROUND(E85*J85,2)</f>
        <v>0</v>
      </c>
      <c r="L85" s="239">
        <v>15</v>
      </c>
      <c r="M85" s="239">
        <f>G85*(1+L85/100)</f>
        <v>0</v>
      </c>
      <c r="N85" s="239">
        <v>0</v>
      </c>
      <c r="O85" s="239">
        <f>ROUND(E85*N85,2)</f>
        <v>0</v>
      </c>
      <c r="P85" s="239">
        <v>0</v>
      </c>
      <c r="Q85" s="239">
        <f>ROUND(E85*P85,2)</f>
        <v>0</v>
      </c>
      <c r="R85" s="239" t="s">
        <v>206</v>
      </c>
      <c r="S85" s="239" t="s">
        <v>160</v>
      </c>
      <c r="T85" s="240" t="s">
        <v>174</v>
      </c>
      <c r="U85" s="219">
        <v>0.105</v>
      </c>
      <c r="V85" s="219">
        <f>ROUND(E85*U85,2)</f>
        <v>0.37</v>
      </c>
      <c r="W85" s="219"/>
      <c r="X85" s="219" t="s">
        <v>175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283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27">
        <v>38</v>
      </c>
      <c r="B86" s="228" t="s">
        <v>297</v>
      </c>
      <c r="C86" s="245" t="s">
        <v>298</v>
      </c>
      <c r="D86" s="229" t="s">
        <v>212</v>
      </c>
      <c r="E86" s="230">
        <v>3.4988999999999999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15</v>
      </c>
      <c r="M86" s="232">
        <f>G86*(1+L86/100)</f>
        <v>0</v>
      </c>
      <c r="N86" s="232">
        <v>0</v>
      </c>
      <c r="O86" s="232">
        <f>ROUND(E86*N86,2)</f>
        <v>0</v>
      </c>
      <c r="P86" s="232">
        <v>0</v>
      </c>
      <c r="Q86" s="232">
        <f>ROUND(E86*P86,2)</f>
        <v>0</v>
      </c>
      <c r="R86" s="232" t="s">
        <v>206</v>
      </c>
      <c r="S86" s="232" t="s">
        <v>160</v>
      </c>
      <c r="T86" s="233" t="s">
        <v>174</v>
      </c>
      <c r="U86" s="219">
        <v>0</v>
      </c>
      <c r="V86" s="219">
        <f>ROUND(E86*U86,2)</f>
        <v>0</v>
      </c>
      <c r="W86" s="219"/>
      <c r="X86" s="219" t="s">
        <v>175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283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">
      <c r="A87" s="3"/>
      <c r="B87" s="4"/>
      <c r="C87" s="247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v>15</v>
      </c>
      <c r="AF87">
        <v>21</v>
      </c>
      <c r="AG87" t="s">
        <v>142</v>
      </c>
    </row>
    <row r="88" spans="1:60" x14ac:dyDescent="0.2">
      <c r="A88" s="213"/>
      <c r="B88" s="214" t="s">
        <v>29</v>
      </c>
      <c r="C88" s="248"/>
      <c r="D88" s="215"/>
      <c r="E88" s="216"/>
      <c r="F88" s="216"/>
      <c r="G88" s="242">
        <f>G8+G12+G23+G26+G28+G30+G34+G37+G40+G53+G68+G70+G76</f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E88">
        <f>SUMIF(L7:L86,AE87,G7:G86)</f>
        <v>0</v>
      </c>
      <c r="AF88">
        <f>SUMIF(L7:L86,AF87,G7:G86)</f>
        <v>0</v>
      </c>
      <c r="AG88" t="s">
        <v>168</v>
      </c>
    </row>
    <row r="89" spans="1:60" x14ac:dyDescent="0.2">
      <c r="C89" s="249"/>
      <c r="D89" s="10"/>
      <c r="AG89" t="s">
        <v>169</v>
      </c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7">
    <mergeCell ref="C52:G52"/>
    <mergeCell ref="C57:G57"/>
    <mergeCell ref="C58:G58"/>
    <mergeCell ref="C67:G67"/>
    <mergeCell ref="C81:G81"/>
    <mergeCell ref="C17:G17"/>
    <mergeCell ref="C19:G19"/>
    <mergeCell ref="C22:G22"/>
    <mergeCell ref="C36:G36"/>
    <mergeCell ref="C39:G39"/>
    <mergeCell ref="C47:G47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130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131</v>
      </c>
    </row>
    <row r="3" spans="1:60" ht="24.95" customHeight="1" x14ac:dyDescent="0.2">
      <c r="A3" s="196" t="s">
        <v>8</v>
      </c>
      <c r="B3" s="48" t="s">
        <v>58</v>
      </c>
      <c r="C3" s="199" t="s">
        <v>59</v>
      </c>
      <c r="D3" s="197"/>
      <c r="E3" s="197"/>
      <c r="F3" s="197"/>
      <c r="G3" s="198"/>
      <c r="AC3" s="175" t="s">
        <v>131</v>
      </c>
      <c r="AG3" t="s">
        <v>132</v>
      </c>
    </row>
    <row r="4" spans="1:60" ht="24.95" customHeight="1" x14ac:dyDescent="0.2">
      <c r="A4" s="200" t="s">
        <v>9</v>
      </c>
      <c r="B4" s="201" t="s">
        <v>64</v>
      </c>
      <c r="C4" s="202" t="s">
        <v>65</v>
      </c>
      <c r="D4" s="203"/>
      <c r="E4" s="203"/>
      <c r="F4" s="203"/>
      <c r="G4" s="204"/>
      <c r="AG4" t="s">
        <v>133</v>
      </c>
    </row>
    <row r="5" spans="1:60" x14ac:dyDescent="0.2">
      <c r="D5" s="10"/>
    </row>
    <row r="6" spans="1:60" ht="38.25" x14ac:dyDescent="0.2">
      <c r="A6" s="206" t="s">
        <v>134</v>
      </c>
      <c r="B6" s="208" t="s">
        <v>135</v>
      </c>
      <c r="C6" s="208" t="s">
        <v>136</v>
      </c>
      <c r="D6" s="207" t="s">
        <v>137</v>
      </c>
      <c r="E6" s="206" t="s">
        <v>138</v>
      </c>
      <c r="F6" s="205" t="s">
        <v>139</v>
      </c>
      <c r="G6" s="206" t="s">
        <v>29</v>
      </c>
      <c r="H6" s="209" t="s">
        <v>30</v>
      </c>
      <c r="I6" s="209" t="s">
        <v>140</v>
      </c>
      <c r="J6" s="209" t="s">
        <v>31</v>
      </c>
      <c r="K6" s="209" t="s">
        <v>141</v>
      </c>
      <c r="L6" s="209" t="s">
        <v>142</v>
      </c>
      <c r="M6" s="209" t="s">
        <v>143</v>
      </c>
      <c r="N6" s="209" t="s">
        <v>144</v>
      </c>
      <c r="O6" s="209" t="s">
        <v>145</v>
      </c>
      <c r="P6" s="209" t="s">
        <v>146</v>
      </c>
      <c r="Q6" s="209" t="s">
        <v>147</v>
      </c>
      <c r="R6" s="209" t="s">
        <v>148</v>
      </c>
      <c r="S6" s="209" t="s">
        <v>149</v>
      </c>
      <c r="T6" s="209" t="s">
        <v>150</v>
      </c>
      <c r="U6" s="209" t="s">
        <v>151</v>
      </c>
      <c r="V6" s="209" t="s">
        <v>152</v>
      </c>
      <c r="W6" s="209" t="s">
        <v>153</v>
      </c>
      <c r="X6" s="209" t="s">
        <v>154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155</v>
      </c>
      <c r="B8" s="222" t="s">
        <v>78</v>
      </c>
      <c r="C8" s="243" t="s">
        <v>79</v>
      </c>
      <c r="D8" s="223"/>
      <c r="E8" s="224"/>
      <c r="F8" s="225"/>
      <c r="G8" s="225">
        <f>SUMIF(AG9:AG13,"&lt;&gt;NOR",G9:G13)</f>
        <v>0</v>
      </c>
      <c r="H8" s="225"/>
      <c r="I8" s="225">
        <f>SUM(I9:I13)</f>
        <v>0</v>
      </c>
      <c r="J8" s="225"/>
      <c r="K8" s="225">
        <f>SUM(K9:K13)</f>
        <v>0</v>
      </c>
      <c r="L8" s="225"/>
      <c r="M8" s="225">
        <f>SUM(M9:M13)</f>
        <v>0</v>
      </c>
      <c r="N8" s="225"/>
      <c r="O8" s="225">
        <f>SUM(O9:O13)</f>
        <v>0.05</v>
      </c>
      <c r="P8" s="225"/>
      <c r="Q8" s="225">
        <f>SUM(Q9:Q13)</f>
        <v>0</v>
      </c>
      <c r="R8" s="225"/>
      <c r="S8" s="225"/>
      <c r="T8" s="226"/>
      <c r="U8" s="220"/>
      <c r="V8" s="220">
        <f>SUM(V9:V13)</f>
        <v>0.76</v>
      </c>
      <c r="W8" s="220"/>
      <c r="X8" s="220"/>
      <c r="AG8" t="s">
        <v>156</v>
      </c>
    </row>
    <row r="9" spans="1:60" ht="22.5" outlineLevel="1" x14ac:dyDescent="0.2">
      <c r="A9" s="227">
        <v>1</v>
      </c>
      <c r="B9" s="228" t="s">
        <v>299</v>
      </c>
      <c r="C9" s="245" t="s">
        <v>300</v>
      </c>
      <c r="D9" s="229" t="s">
        <v>250</v>
      </c>
      <c r="E9" s="230">
        <v>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32">
        <v>2.5989999999999999E-2</v>
      </c>
      <c r="O9" s="232">
        <f>ROUND(E9*N9,2)</f>
        <v>0.05</v>
      </c>
      <c r="P9" s="232">
        <v>0</v>
      </c>
      <c r="Q9" s="232">
        <f>ROUND(E9*P9,2)</f>
        <v>0</v>
      </c>
      <c r="R9" s="232" t="s">
        <v>187</v>
      </c>
      <c r="S9" s="232" t="s">
        <v>160</v>
      </c>
      <c r="T9" s="233" t="s">
        <v>174</v>
      </c>
      <c r="U9" s="219">
        <v>0.26900000000000002</v>
      </c>
      <c r="V9" s="219">
        <f>ROUND(E9*U9,2)</f>
        <v>0.54</v>
      </c>
      <c r="W9" s="219"/>
      <c r="X9" s="219" t="s">
        <v>175</v>
      </c>
      <c r="Y9" s="210"/>
      <c r="Z9" s="210"/>
      <c r="AA9" s="210"/>
      <c r="AB9" s="210"/>
      <c r="AC9" s="210"/>
      <c r="AD9" s="210"/>
      <c r="AE9" s="210"/>
      <c r="AF9" s="210"/>
      <c r="AG9" s="210" t="s">
        <v>176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5" t="s">
        <v>301</v>
      </c>
      <c r="D10" s="252"/>
      <c r="E10" s="252"/>
      <c r="F10" s="252"/>
      <c r="G10" s="252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178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7">
        <v>2</v>
      </c>
      <c r="B11" s="228" t="s">
        <v>302</v>
      </c>
      <c r="C11" s="245" t="s">
        <v>303</v>
      </c>
      <c r="D11" s="229" t="s">
        <v>172</v>
      </c>
      <c r="E11" s="230">
        <v>0.9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15</v>
      </c>
      <c r="M11" s="232">
        <f>G11*(1+L11/100)</f>
        <v>0</v>
      </c>
      <c r="N11" s="232">
        <v>3.4000000000000002E-4</v>
      </c>
      <c r="O11" s="232">
        <f>ROUND(E11*N11,2)</f>
        <v>0</v>
      </c>
      <c r="P11" s="232">
        <v>0</v>
      </c>
      <c r="Q11" s="232">
        <f>ROUND(E11*P11,2)</f>
        <v>0</v>
      </c>
      <c r="R11" s="232" t="s">
        <v>173</v>
      </c>
      <c r="S11" s="232" t="s">
        <v>160</v>
      </c>
      <c r="T11" s="233" t="s">
        <v>174</v>
      </c>
      <c r="U11" s="219">
        <v>0.24</v>
      </c>
      <c r="V11" s="219">
        <f>ROUND(E11*U11,2)</f>
        <v>0.22</v>
      </c>
      <c r="W11" s="219"/>
      <c r="X11" s="219" t="s">
        <v>175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176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5" t="s">
        <v>304</v>
      </c>
      <c r="D12" s="252"/>
      <c r="E12" s="252"/>
      <c r="F12" s="252"/>
      <c r="G12" s="252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178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6" t="s">
        <v>305</v>
      </c>
      <c r="D13" s="250"/>
      <c r="E13" s="251">
        <v>0.9</v>
      </c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180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21" t="s">
        <v>155</v>
      </c>
      <c r="B14" s="222" t="s">
        <v>94</v>
      </c>
      <c r="C14" s="243" t="s">
        <v>95</v>
      </c>
      <c r="D14" s="223"/>
      <c r="E14" s="224"/>
      <c r="F14" s="225"/>
      <c r="G14" s="225">
        <f>SUMIF(AG15:AG25,"&lt;&gt;NOR",G15:G25)</f>
        <v>0</v>
      </c>
      <c r="H14" s="225"/>
      <c r="I14" s="225">
        <f>SUM(I15:I25)</f>
        <v>0</v>
      </c>
      <c r="J14" s="225"/>
      <c r="K14" s="225">
        <f>SUM(K15:K25)</f>
        <v>0</v>
      </c>
      <c r="L14" s="225"/>
      <c r="M14" s="225">
        <f>SUM(M15:M25)</f>
        <v>0</v>
      </c>
      <c r="N14" s="225"/>
      <c r="O14" s="225">
        <f>SUM(O15:O25)</f>
        <v>0.01</v>
      </c>
      <c r="P14" s="225"/>
      <c r="Q14" s="225">
        <f>SUM(Q15:Q25)</f>
        <v>0</v>
      </c>
      <c r="R14" s="225"/>
      <c r="S14" s="225"/>
      <c r="T14" s="226"/>
      <c r="U14" s="220"/>
      <c r="V14" s="220">
        <f>SUM(V15:V25)</f>
        <v>2.8</v>
      </c>
      <c r="W14" s="220"/>
      <c r="X14" s="220"/>
      <c r="AG14" t="s">
        <v>156</v>
      </c>
    </row>
    <row r="15" spans="1:60" ht="22.5" outlineLevel="1" x14ac:dyDescent="0.2">
      <c r="A15" s="227">
        <v>3</v>
      </c>
      <c r="B15" s="228" t="s">
        <v>306</v>
      </c>
      <c r="C15" s="245" t="s">
        <v>307</v>
      </c>
      <c r="D15" s="229" t="s">
        <v>250</v>
      </c>
      <c r="E15" s="230">
        <v>3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15</v>
      </c>
      <c r="M15" s="232">
        <f>G15*(1+L15/100)</f>
        <v>0</v>
      </c>
      <c r="N15" s="232">
        <v>4.0099999999999997E-3</v>
      </c>
      <c r="O15" s="232">
        <f>ROUND(E15*N15,2)</f>
        <v>0.01</v>
      </c>
      <c r="P15" s="232">
        <v>0</v>
      </c>
      <c r="Q15" s="232">
        <f>ROUND(E15*P15,2)</f>
        <v>0</v>
      </c>
      <c r="R15" s="232" t="s">
        <v>308</v>
      </c>
      <c r="S15" s="232" t="s">
        <v>160</v>
      </c>
      <c r="T15" s="233" t="s">
        <v>174</v>
      </c>
      <c r="U15" s="219">
        <v>0.54290000000000005</v>
      </c>
      <c r="V15" s="219">
        <f>ROUND(E15*U15,2)</f>
        <v>1.63</v>
      </c>
      <c r="W15" s="219"/>
      <c r="X15" s="219" t="s">
        <v>175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176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5" t="s">
        <v>309</v>
      </c>
      <c r="D16" s="252"/>
      <c r="E16" s="252"/>
      <c r="F16" s="252"/>
      <c r="G16" s="252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178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7" t="s">
        <v>310</v>
      </c>
      <c r="D17" s="254"/>
      <c r="E17" s="254"/>
      <c r="F17" s="254"/>
      <c r="G17" s="254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167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7" t="s">
        <v>311</v>
      </c>
      <c r="D18" s="254"/>
      <c r="E18" s="254"/>
      <c r="F18" s="254"/>
      <c r="G18" s="254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167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27">
        <v>4</v>
      </c>
      <c r="B19" s="228" t="s">
        <v>312</v>
      </c>
      <c r="C19" s="245" t="s">
        <v>313</v>
      </c>
      <c r="D19" s="229" t="s">
        <v>250</v>
      </c>
      <c r="E19" s="230">
        <v>3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15</v>
      </c>
      <c r="M19" s="232">
        <f>G19*(1+L19/100)</f>
        <v>0</v>
      </c>
      <c r="N19" s="232">
        <v>3.0000000000000001E-5</v>
      </c>
      <c r="O19" s="232">
        <f>ROUND(E19*N19,2)</f>
        <v>0</v>
      </c>
      <c r="P19" s="232">
        <v>0</v>
      </c>
      <c r="Q19" s="232">
        <f>ROUND(E19*P19,2)</f>
        <v>0</v>
      </c>
      <c r="R19" s="232" t="s">
        <v>308</v>
      </c>
      <c r="S19" s="232" t="s">
        <v>160</v>
      </c>
      <c r="T19" s="233" t="s">
        <v>174</v>
      </c>
      <c r="U19" s="219">
        <v>0.129</v>
      </c>
      <c r="V19" s="219">
        <f>ROUND(E19*U19,2)</f>
        <v>0.39</v>
      </c>
      <c r="W19" s="219"/>
      <c r="X19" s="219" t="s">
        <v>175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176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6" t="s">
        <v>314</v>
      </c>
      <c r="D20" s="241"/>
      <c r="E20" s="241"/>
      <c r="F20" s="241"/>
      <c r="G20" s="241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167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33.75" outlineLevel="1" x14ac:dyDescent="0.2">
      <c r="A21" s="234">
        <v>5</v>
      </c>
      <c r="B21" s="235" t="s">
        <v>315</v>
      </c>
      <c r="C21" s="244" t="s">
        <v>316</v>
      </c>
      <c r="D21" s="236" t="s">
        <v>221</v>
      </c>
      <c r="E21" s="237">
        <v>1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15</v>
      </c>
      <c r="M21" s="239">
        <f>G21*(1+L21/100)</f>
        <v>0</v>
      </c>
      <c r="N21" s="239">
        <v>2.2000000000000001E-3</v>
      </c>
      <c r="O21" s="239">
        <f>ROUND(E21*N21,2)</f>
        <v>0</v>
      </c>
      <c r="P21" s="239">
        <v>0</v>
      </c>
      <c r="Q21" s="239">
        <f>ROUND(E21*P21,2)</f>
        <v>0</v>
      </c>
      <c r="R21" s="239" t="s">
        <v>308</v>
      </c>
      <c r="S21" s="239" t="s">
        <v>160</v>
      </c>
      <c r="T21" s="240" t="s">
        <v>174</v>
      </c>
      <c r="U21" s="219">
        <v>0.5</v>
      </c>
      <c r="V21" s="219">
        <f>ROUND(E21*U21,2)</f>
        <v>0.5</v>
      </c>
      <c r="W21" s="219"/>
      <c r="X21" s="219" t="s">
        <v>175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27">
        <v>6</v>
      </c>
      <c r="B22" s="228" t="s">
        <v>317</v>
      </c>
      <c r="C22" s="245" t="s">
        <v>318</v>
      </c>
      <c r="D22" s="229" t="s">
        <v>250</v>
      </c>
      <c r="E22" s="230">
        <v>3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15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 t="s">
        <v>308</v>
      </c>
      <c r="S22" s="232" t="s">
        <v>160</v>
      </c>
      <c r="T22" s="233" t="s">
        <v>174</v>
      </c>
      <c r="U22" s="219">
        <v>2.9000000000000001E-2</v>
      </c>
      <c r="V22" s="219">
        <f>ROUND(E22*U22,2)</f>
        <v>0.09</v>
      </c>
      <c r="W22" s="219"/>
      <c r="X22" s="219" t="s">
        <v>175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176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6" t="s">
        <v>319</v>
      </c>
      <c r="D23" s="241"/>
      <c r="E23" s="241"/>
      <c r="F23" s="241"/>
      <c r="G23" s="241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167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7">
        <v>7</v>
      </c>
      <c r="B24" s="228" t="s">
        <v>320</v>
      </c>
      <c r="C24" s="245" t="s">
        <v>321</v>
      </c>
      <c r="D24" s="229" t="s">
        <v>250</v>
      </c>
      <c r="E24" s="230">
        <v>3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15</v>
      </c>
      <c r="M24" s="232">
        <f>G24*(1+L24/100)</f>
        <v>0</v>
      </c>
      <c r="N24" s="232">
        <v>1.0000000000000001E-5</v>
      </c>
      <c r="O24" s="232">
        <f>ROUND(E24*N24,2)</f>
        <v>0</v>
      </c>
      <c r="P24" s="232">
        <v>0</v>
      </c>
      <c r="Q24" s="232">
        <f>ROUND(E24*P24,2)</f>
        <v>0</v>
      </c>
      <c r="R24" s="232" t="s">
        <v>308</v>
      </c>
      <c r="S24" s="232" t="s">
        <v>160</v>
      </c>
      <c r="T24" s="233" t="s">
        <v>174</v>
      </c>
      <c r="U24" s="219">
        <v>6.2E-2</v>
      </c>
      <c r="V24" s="219">
        <f>ROUND(E24*U24,2)</f>
        <v>0.19</v>
      </c>
      <c r="W24" s="219"/>
      <c r="X24" s="219" t="s">
        <v>175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176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6" t="s">
        <v>322</v>
      </c>
      <c r="D25" s="241"/>
      <c r="E25" s="241"/>
      <c r="F25" s="241"/>
      <c r="G25" s="241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167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155</v>
      </c>
      <c r="B26" s="222" t="s">
        <v>86</v>
      </c>
      <c r="C26" s="243" t="s">
        <v>87</v>
      </c>
      <c r="D26" s="223"/>
      <c r="E26" s="224"/>
      <c r="F26" s="225"/>
      <c r="G26" s="225">
        <f>SUMIF(AG27:AG32,"&lt;&gt;NOR",G27:G32)</f>
        <v>0</v>
      </c>
      <c r="H26" s="225"/>
      <c r="I26" s="225">
        <f>SUM(I27:I32)</f>
        <v>0</v>
      </c>
      <c r="J26" s="225"/>
      <c r="K26" s="225">
        <f>SUM(K27:K32)</f>
        <v>0</v>
      </c>
      <c r="L26" s="225"/>
      <c r="M26" s="225">
        <f>SUM(M27:M32)</f>
        <v>0</v>
      </c>
      <c r="N26" s="225"/>
      <c r="O26" s="225">
        <f>SUM(O27:O32)</f>
        <v>0</v>
      </c>
      <c r="P26" s="225"/>
      <c r="Q26" s="225">
        <f>SUM(Q27:Q32)</f>
        <v>0.08</v>
      </c>
      <c r="R26" s="225"/>
      <c r="S26" s="225"/>
      <c r="T26" s="226"/>
      <c r="U26" s="220"/>
      <c r="V26" s="220">
        <f>SUM(V27:V32)</f>
        <v>1.05</v>
      </c>
      <c r="W26" s="220"/>
      <c r="X26" s="220"/>
      <c r="AG26" t="s">
        <v>156</v>
      </c>
    </row>
    <row r="27" spans="1:60" outlineLevel="1" x14ac:dyDescent="0.2">
      <c r="A27" s="227">
        <v>8</v>
      </c>
      <c r="B27" s="228" t="s">
        <v>323</v>
      </c>
      <c r="C27" s="245" t="s">
        <v>324</v>
      </c>
      <c r="D27" s="229" t="s">
        <v>250</v>
      </c>
      <c r="E27" s="230">
        <v>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15</v>
      </c>
      <c r="M27" s="232">
        <f>G27*(1+L27/100)</f>
        <v>0</v>
      </c>
      <c r="N27" s="232">
        <v>3.8000000000000002E-4</v>
      </c>
      <c r="O27" s="232">
        <f>ROUND(E27*N27,2)</f>
        <v>0</v>
      </c>
      <c r="P27" s="232">
        <v>1.2999999999999999E-2</v>
      </c>
      <c r="Q27" s="232">
        <f>ROUND(E27*P27,2)</f>
        <v>0.03</v>
      </c>
      <c r="R27" s="232" t="s">
        <v>206</v>
      </c>
      <c r="S27" s="232" t="s">
        <v>160</v>
      </c>
      <c r="T27" s="233" t="s">
        <v>174</v>
      </c>
      <c r="U27" s="219">
        <v>0.107</v>
      </c>
      <c r="V27" s="219">
        <f>ROUND(E27*U27,2)</f>
        <v>0.21</v>
      </c>
      <c r="W27" s="219"/>
      <c r="X27" s="219" t="s">
        <v>175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176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5" t="s">
        <v>325</v>
      </c>
      <c r="D28" s="252"/>
      <c r="E28" s="252"/>
      <c r="F28" s="252"/>
      <c r="G28" s="252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178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6" t="s">
        <v>326</v>
      </c>
      <c r="D29" s="250"/>
      <c r="E29" s="251">
        <v>2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180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27">
        <v>9</v>
      </c>
      <c r="B30" s="228" t="s">
        <v>327</v>
      </c>
      <c r="C30" s="245" t="s">
        <v>328</v>
      </c>
      <c r="D30" s="229" t="s">
        <v>250</v>
      </c>
      <c r="E30" s="230">
        <v>2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15</v>
      </c>
      <c r="M30" s="232">
        <f>G30*(1+L30/100)</f>
        <v>0</v>
      </c>
      <c r="N30" s="232">
        <v>4.8999999999999998E-4</v>
      </c>
      <c r="O30" s="232">
        <f>ROUND(E30*N30,2)</f>
        <v>0</v>
      </c>
      <c r="P30" s="232">
        <v>2.7E-2</v>
      </c>
      <c r="Q30" s="232">
        <f>ROUND(E30*P30,2)</f>
        <v>0.05</v>
      </c>
      <c r="R30" s="232" t="s">
        <v>206</v>
      </c>
      <c r="S30" s="232" t="s">
        <v>160</v>
      </c>
      <c r="T30" s="233" t="s">
        <v>174</v>
      </c>
      <c r="U30" s="219">
        <v>0.42199999999999999</v>
      </c>
      <c r="V30" s="219">
        <f>ROUND(E30*U30,2)</f>
        <v>0.84</v>
      </c>
      <c r="W30" s="219"/>
      <c r="X30" s="219" t="s">
        <v>175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176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6" t="s">
        <v>329</v>
      </c>
      <c r="D31" s="241"/>
      <c r="E31" s="241"/>
      <c r="F31" s="241"/>
      <c r="G31" s="241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167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6" t="s">
        <v>330</v>
      </c>
      <c r="D32" s="250"/>
      <c r="E32" s="251">
        <v>2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180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21" t="s">
        <v>155</v>
      </c>
      <c r="B33" s="222" t="s">
        <v>88</v>
      </c>
      <c r="C33" s="243" t="s">
        <v>89</v>
      </c>
      <c r="D33" s="223"/>
      <c r="E33" s="224"/>
      <c r="F33" s="225"/>
      <c r="G33" s="225">
        <f>SUMIF(AG34:AG35,"&lt;&gt;NOR",G34:G35)</f>
        <v>0</v>
      </c>
      <c r="H33" s="225"/>
      <c r="I33" s="225">
        <f>SUM(I34:I35)</f>
        <v>0</v>
      </c>
      <c r="J33" s="225"/>
      <c r="K33" s="225">
        <f>SUM(K34:K35)</f>
        <v>0</v>
      </c>
      <c r="L33" s="225"/>
      <c r="M33" s="225">
        <f>SUM(M34:M35)</f>
        <v>0</v>
      </c>
      <c r="N33" s="225"/>
      <c r="O33" s="225">
        <f>SUM(O34:O35)</f>
        <v>0</v>
      </c>
      <c r="P33" s="225"/>
      <c r="Q33" s="225">
        <f>SUM(Q34:Q35)</f>
        <v>0</v>
      </c>
      <c r="R33" s="225"/>
      <c r="S33" s="225"/>
      <c r="T33" s="226"/>
      <c r="U33" s="220"/>
      <c r="V33" s="220">
        <f>SUM(V34:V35)</f>
        <v>0.02</v>
      </c>
      <c r="W33" s="220"/>
      <c r="X33" s="220"/>
      <c r="AG33" t="s">
        <v>156</v>
      </c>
    </row>
    <row r="34" spans="1:60" outlineLevel="1" x14ac:dyDescent="0.2">
      <c r="A34" s="227">
        <v>10</v>
      </c>
      <c r="B34" s="228" t="s">
        <v>331</v>
      </c>
      <c r="C34" s="245" t="s">
        <v>332</v>
      </c>
      <c r="D34" s="229" t="s">
        <v>212</v>
      </c>
      <c r="E34" s="230">
        <v>5.4030000000000002E-2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15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173</v>
      </c>
      <c r="S34" s="232" t="s">
        <v>160</v>
      </c>
      <c r="T34" s="233" t="s">
        <v>174</v>
      </c>
      <c r="U34" s="219">
        <v>0.317</v>
      </c>
      <c r="V34" s="219">
        <f>ROUND(E34*U34,2)</f>
        <v>0.02</v>
      </c>
      <c r="W34" s="219"/>
      <c r="X34" s="219" t="s">
        <v>175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213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17"/>
      <c r="B35" s="218"/>
      <c r="C35" s="255" t="s">
        <v>333</v>
      </c>
      <c r="D35" s="252"/>
      <c r="E35" s="252"/>
      <c r="F35" s="252"/>
      <c r="G35" s="252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178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53" t="str">
        <f>C35</f>
        <v>přesun hmot pro budovy občanské výstavby (JKSO 801), budovy pro bydlení (JKSO 803) budovy pro výrobu a služby (JKSO 812) s nosnou svislou konstrukcí zděnou z cihel nebo tvárnic nebo kovovou</v>
      </c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21" t="s">
        <v>155</v>
      </c>
      <c r="B36" s="222" t="s">
        <v>124</v>
      </c>
      <c r="C36" s="243" t="s">
        <v>125</v>
      </c>
      <c r="D36" s="223"/>
      <c r="E36" s="224"/>
      <c r="F36" s="225"/>
      <c r="G36" s="225">
        <f>SUMIF(AG37:AG45,"&lt;&gt;NOR",G37:G45)</f>
        <v>0</v>
      </c>
      <c r="H36" s="225"/>
      <c r="I36" s="225">
        <f>SUM(I37:I45)</f>
        <v>0</v>
      </c>
      <c r="J36" s="225"/>
      <c r="K36" s="225">
        <f>SUM(K37:K45)</f>
        <v>0</v>
      </c>
      <c r="L36" s="225"/>
      <c r="M36" s="225">
        <f>SUM(M37:M45)</f>
        <v>0</v>
      </c>
      <c r="N36" s="225"/>
      <c r="O36" s="225">
        <f>SUM(O37:O45)</f>
        <v>0</v>
      </c>
      <c r="P36" s="225"/>
      <c r="Q36" s="225">
        <f>SUM(Q37:Q45)</f>
        <v>0</v>
      </c>
      <c r="R36" s="225"/>
      <c r="S36" s="225"/>
      <c r="T36" s="226"/>
      <c r="U36" s="220"/>
      <c r="V36" s="220">
        <f>SUM(V37:V45)</f>
        <v>0.43</v>
      </c>
      <c r="W36" s="220"/>
      <c r="X36" s="220"/>
      <c r="AG36" t="s">
        <v>156</v>
      </c>
    </row>
    <row r="37" spans="1:60" ht="22.5" outlineLevel="1" x14ac:dyDescent="0.2">
      <c r="A37" s="234">
        <v>11</v>
      </c>
      <c r="B37" s="235" t="s">
        <v>281</v>
      </c>
      <c r="C37" s="244" t="s">
        <v>282</v>
      </c>
      <c r="D37" s="236" t="s">
        <v>212</v>
      </c>
      <c r="E37" s="237">
        <v>0.08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15</v>
      </c>
      <c r="M37" s="239">
        <f>G37*(1+L37/100)</f>
        <v>0</v>
      </c>
      <c r="N37" s="239">
        <v>0</v>
      </c>
      <c r="O37" s="239">
        <f>ROUND(E37*N37,2)</f>
        <v>0</v>
      </c>
      <c r="P37" s="239">
        <v>0</v>
      </c>
      <c r="Q37" s="239">
        <f>ROUND(E37*P37,2)</f>
        <v>0</v>
      </c>
      <c r="R37" s="239" t="s">
        <v>206</v>
      </c>
      <c r="S37" s="239" t="s">
        <v>160</v>
      </c>
      <c r="T37" s="240" t="s">
        <v>174</v>
      </c>
      <c r="U37" s="219">
        <v>2.0089999999999999</v>
      </c>
      <c r="V37" s="219">
        <f>ROUND(E37*U37,2)</f>
        <v>0.16</v>
      </c>
      <c r="W37" s="219"/>
      <c r="X37" s="219" t="s">
        <v>175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283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27">
        <v>12</v>
      </c>
      <c r="B38" s="228" t="s">
        <v>284</v>
      </c>
      <c r="C38" s="245" t="s">
        <v>285</v>
      </c>
      <c r="D38" s="229" t="s">
        <v>212</v>
      </c>
      <c r="E38" s="230">
        <v>0.16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15</v>
      </c>
      <c r="M38" s="232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2" t="s">
        <v>206</v>
      </c>
      <c r="S38" s="232" t="s">
        <v>160</v>
      </c>
      <c r="T38" s="233" t="s">
        <v>174</v>
      </c>
      <c r="U38" s="219">
        <v>0.95899999999999996</v>
      </c>
      <c r="V38" s="219">
        <f>ROUND(E38*U38,2)</f>
        <v>0.15</v>
      </c>
      <c r="W38" s="219"/>
      <c r="X38" s="219" t="s">
        <v>175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176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6" t="s">
        <v>334</v>
      </c>
      <c r="D39" s="250"/>
      <c r="E39" s="251">
        <v>0.16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180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27">
        <v>13</v>
      </c>
      <c r="B40" s="228" t="s">
        <v>335</v>
      </c>
      <c r="C40" s="245" t="s">
        <v>288</v>
      </c>
      <c r="D40" s="229" t="s">
        <v>212</v>
      </c>
      <c r="E40" s="230">
        <v>0.08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15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 t="s">
        <v>206</v>
      </c>
      <c r="S40" s="232" t="s">
        <v>160</v>
      </c>
      <c r="T40" s="233" t="s">
        <v>174</v>
      </c>
      <c r="U40" s="219">
        <v>0.49</v>
      </c>
      <c r="V40" s="219">
        <f>ROUND(E40*U40,2)</f>
        <v>0.04</v>
      </c>
      <c r="W40" s="219"/>
      <c r="X40" s="219" t="s">
        <v>175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283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46" t="s">
        <v>289</v>
      </c>
      <c r="D41" s="241"/>
      <c r="E41" s="241"/>
      <c r="F41" s="241"/>
      <c r="G41" s="241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167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27">
        <v>14</v>
      </c>
      <c r="B42" s="228" t="s">
        <v>336</v>
      </c>
      <c r="C42" s="245" t="s">
        <v>291</v>
      </c>
      <c r="D42" s="229" t="s">
        <v>212</v>
      </c>
      <c r="E42" s="230">
        <v>0.4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15</v>
      </c>
      <c r="M42" s="232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2" t="s">
        <v>206</v>
      </c>
      <c r="S42" s="232" t="s">
        <v>160</v>
      </c>
      <c r="T42" s="233" t="s">
        <v>174</v>
      </c>
      <c r="U42" s="219">
        <v>0</v>
      </c>
      <c r="V42" s="219">
        <f>ROUND(E42*U42,2)</f>
        <v>0</v>
      </c>
      <c r="W42" s="219"/>
      <c r="X42" s="219" t="s">
        <v>175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176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6" t="s">
        <v>337</v>
      </c>
      <c r="D43" s="250"/>
      <c r="E43" s="251">
        <v>0.4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180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4">
        <v>15</v>
      </c>
      <c r="B44" s="235" t="s">
        <v>293</v>
      </c>
      <c r="C44" s="244" t="s">
        <v>294</v>
      </c>
      <c r="D44" s="236" t="s">
        <v>212</v>
      </c>
      <c r="E44" s="237">
        <v>0.08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15</v>
      </c>
      <c r="M44" s="239">
        <f>G44*(1+L44/100)</f>
        <v>0</v>
      </c>
      <c r="N44" s="239">
        <v>0</v>
      </c>
      <c r="O44" s="239">
        <f>ROUND(E44*N44,2)</f>
        <v>0</v>
      </c>
      <c r="P44" s="239">
        <v>0</v>
      </c>
      <c r="Q44" s="239">
        <f>ROUND(E44*P44,2)</f>
        <v>0</v>
      </c>
      <c r="R44" s="239" t="s">
        <v>206</v>
      </c>
      <c r="S44" s="239" t="s">
        <v>160</v>
      </c>
      <c r="T44" s="240" t="s">
        <v>174</v>
      </c>
      <c r="U44" s="219">
        <v>0.94199999999999995</v>
      </c>
      <c r="V44" s="219">
        <f>ROUND(E44*U44,2)</f>
        <v>0.08</v>
      </c>
      <c r="W44" s="219"/>
      <c r="X44" s="219" t="s">
        <v>175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283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27">
        <v>16</v>
      </c>
      <c r="B45" s="228" t="s">
        <v>338</v>
      </c>
      <c r="C45" s="245" t="s">
        <v>339</v>
      </c>
      <c r="D45" s="229" t="s">
        <v>212</v>
      </c>
      <c r="E45" s="230">
        <v>0.08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15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 t="s">
        <v>206</v>
      </c>
      <c r="S45" s="232" t="s">
        <v>340</v>
      </c>
      <c r="T45" s="233" t="s">
        <v>340</v>
      </c>
      <c r="U45" s="219">
        <v>0</v>
      </c>
      <c r="V45" s="219">
        <f>ROUND(E45*U45,2)</f>
        <v>0</v>
      </c>
      <c r="W45" s="219"/>
      <c r="X45" s="219" t="s">
        <v>175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283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3"/>
      <c r="B46" s="4"/>
      <c r="C46" s="247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v>15</v>
      </c>
      <c r="AF46">
        <v>21</v>
      </c>
      <c r="AG46" t="s">
        <v>142</v>
      </c>
    </row>
    <row r="47" spans="1:60" x14ac:dyDescent="0.2">
      <c r="A47" s="213"/>
      <c r="B47" s="214" t="s">
        <v>29</v>
      </c>
      <c r="C47" s="248"/>
      <c r="D47" s="215"/>
      <c r="E47" s="216"/>
      <c r="F47" s="216"/>
      <c r="G47" s="242">
        <f>G8+G14+G26+G33+G36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f>SUMIF(L7:L45,AE46,G7:G45)</f>
        <v>0</v>
      </c>
      <c r="AF47">
        <f>SUMIF(L7:L45,AF46,G7:G45)</f>
        <v>0</v>
      </c>
      <c r="AG47" t="s">
        <v>168</v>
      </c>
    </row>
    <row r="48" spans="1:60" x14ac:dyDescent="0.2">
      <c r="C48" s="249"/>
      <c r="D48" s="10"/>
      <c r="AG48" t="s">
        <v>169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6">
    <mergeCell ref="C28:G28"/>
    <mergeCell ref="C31:G31"/>
    <mergeCell ref="C35:G35"/>
    <mergeCell ref="C41:G41"/>
    <mergeCell ref="C16:G16"/>
    <mergeCell ref="C17:G17"/>
    <mergeCell ref="C18:G18"/>
    <mergeCell ref="C20:G20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130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131</v>
      </c>
    </row>
    <row r="3" spans="1:60" ht="24.95" customHeight="1" x14ac:dyDescent="0.2">
      <c r="A3" s="196" t="s">
        <v>8</v>
      </c>
      <c r="B3" s="48" t="s">
        <v>58</v>
      </c>
      <c r="C3" s="199" t="s">
        <v>59</v>
      </c>
      <c r="D3" s="197"/>
      <c r="E3" s="197"/>
      <c r="F3" s="197"/>
      <c r="G3" s="198"/>
      <c r="AC3" s="175" t="s">
        <v>131</v>
      </c>
      <c r="AG3" t="s">
        <v>132</v>
      </c>
    </row>
    <row r="4" spans="1:60" ht="24.95" customHeight="1" x14ac:dyDescent="0.2">
      <c r="A4" s="200" t="s">
        <v>9</v>
      </c>
      <c r="B4" s="201" t="s">
        <v>66</v>
      </c>
      <c r="C4" s="202" t="s">
        <v>67</v>
      </c>
      <c r="D4" s="203"/>
      <c r="E4" s="203"/>
      <c r="F4" s="203"/>
      <c r="G4" s="204"/>
      <c r="AG4" t="s">
        <v>133</v>
      </c>
    </row>
    <row r="5" spans="1:60" x14ac:dyDescent="0.2">
      <c r="D5" s="10"/>
    </row>
    <row r="6" spans="1:60" ht="38.25" x14ac:dyDescent="0.2">
      <c r="A6" s="206" t="s">
        <v>134</v>
      </c>
      <c r="B6" s="208" t="s">
        <v>135</v>
      </c>
      <c r="C6" s="208" t="s">
        <v>136</v>
      </c>
      <c r="D6" s="207" t="s">
        <v>137</v>
      </c>
      <c r="E6" s="206" t="s">
        <v>138</v>
      </c>
      <c r="F6" s="205" t="s">
        <v>139</v>
      </c>
      <c r="G6" s="206" t="s">
        <v>29</v>
      </c>
      <c r="H6" s="209" t="s">
        <v>30</v>
      </c>
      <c r="I6" s="209" t="s">
        <v>140</v>
      </c>
      <c r="J6" s="209" t="s">
        <v>31</v>
      </c>
      <c r="K6" s="209" t="s">
        <v>141</v>
      </c>
      <c r="L6" s="209" t="s">
        <v>142</v>
      </c>
      <c r="M6" s="209" t="s">
        <v>143</v>
      </c>
      <c r="N6" s="209" t="s">
        <v>144</v>
      </c>
      <c r="O6" s="209" t="s">
        <v>145</v>
      </c>
      <c r="P6" s="209" t="s">
        <v>146</v>
      </c>
      <c r="Q6" s="209" t="s">
        <v>147</v>
      </c>
      <c r="R6" s="209" t="s">
        <v>148</v>
      </c>
      <c r="S6" s="209" t="s">
        <v>149</v>
      </c>
      <c r="T6" s="209" t="s">
        <v>150</v>
      </c>
      <c r="U6" s="209" t="s">
        <v>151</v>
      </c>
      <c r="V6" s="209" t="s">
        <v>152</v>
      </c>
      <c r="W6" s="209" t="s">
        <v>153</v>
      </c>
      <c r="X6" s="209" t="s">
        <v>154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155</v>
      </c>
      <c r="B8" s="222" t="s">
        <v>78</v>
      </c>
      <c r="C8" s="243" t="s">
        <v>79</v>
      </c>
      <c r="D8" s="223"/>
      <c r="E8" s="224"/>
      <c r="F8" s="225"/>
      <c r="G8" s="225">
        <f>SUMIF(AG9:AG13,"&lt;&gt;NOR",G9:G13)</f>
        <v>0</v>
      </c>
      <c r="H8" s="225"/>
      <c r="I8" s="225">
        <f>SUM(I9:I13)</f>
        <v>0</v>
      </c>
      <c r="J8" s="225"/>
      <c r="K8" s="225">
        <f>SUM(K9:K13)</f>
        <v>0</v>
      </c>
      <c r="L8" s="225"/>
      <c r="M8" s="225">
        <f>SUM(M9:M13)</f>
        <v>0</v>
      </c>
      <c r="N8" s="225"/>
      <c r="O8" s="225">
        <f>SUM(O9:O13)</f>
        <v>0.08</v>
      </c>
      <c r="P8" s="225"/>
      <c r="Q8" s="225">
        <f>SUM(Q9:Q13)</f>
        <v>0</v>
      </c>
      <c r="R8" s="225"/>
      <c r="S8" s="225"/>
      <c r="T8" s="226"/>
      <c r="U8" s="220"/>
      <c r="V8" s="220">
        <f>SUM(V9:V13)</f>
        <v>0.80999999999999994</v>
      </c>
      <c r="W8" s="220"/>
      <c r="X8" s="220"/>
      <c r="AG8" t="s">
        <v>156</v>
      </c>
    </row>
    <row r="9" spans="1:60" ht="22.5" outlineLevel="1" x14ac:dyDescent="0.2">
      <c r="A9" s="227">
        <v>1</v>
      </c>
      <c r="B9" s="228" t="s">
        <v>341</v>
      </c>
      <c r="C9" s="245" t="s">
        <v>342</v>
      </c>
      <c r="D9" s="229" t="s">
        <v>250</v>
      </c>
      <c r="E9" s="230">
        <v>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32">
        <v>3.8980000000000001E-2</v>
      </c>
      <c r="O9" s="232">
        <f>ROUND(E9*N9,2)</f>
        <v>0.08</v>
      </c>
      <c r="P9" s="232">
        <v>0</v>
      </c>
      <c r="Q9" s="232">
        <f>ROUND(E9*P9,2)</f>
        <v>0</v>
      </c>
      <c r="R9" s="232" t="s">
        <v>187</v>
      </c>
      <c r="S9" s="232" t="s">
        <v>160</v>
      </c>
      <c r="T9" s="233" t="s">
        <v>161</v>
      </c>
      <c r="U9" s="219">
        <v>0.29299999999999998</v>
      </c>
      <c r="V9" s="219">
        <f>ROUND(E9*U9,2)</f>
        <v>0.59</v>
      </c>
      <c r="W9" s="219"/>
      <c r="X9" s="219" t="s">
        <v>175</v>
      </c>
      <c r="Y9" s="210"/>
      <c r="Z9" s="210"/>
      <c r="AA9" s="210"/>
      <c r="AB9" s="210"/>
      <c r="AC9" s="210"/>
      <c r="AD9" s="210"/>
      <c r="AE9" s="210"/>
      <c r="AF9" s="210"/>
      <c r="AG9" s="210" t="s">
        <v>176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5" t="s">
        <v>301</v>
      </c>
      <c r="D10" s="252"/>
      <c r="E10" s="252"/>
      <c r="F10" s="252"/>
      <c r="G10" s="252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178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7">
        <v>2</v>
      </c>
      <c r="B11" s="228" t="s">
        <v>302</v>
      </c>
      <c r="C11" s="245" t="s">
        <v>303</v>
      </c>
      <c r="D11" s="229" t="s">
        <v>172</v>
      </c>
      <c r="E11" s="230">
        <v>0.9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15</v>
      </c>
      <c r="M11" s="232">
        <f>G11*(1+L11/100)</f>
        <v>0</v>
      </c>
      <c r="N11" s="232">
        <v>3.4000000000000002E-4</v>
      </c>
      <c r="O11" s="232">
        <f>ROUND(E11*N11,2)</f>
        <v>0</v>
      </c>
      <c r="P11" s="232">
        <v>0</v>
      </c>
      <c r="Q11" s="232">
        <f>ROUND(E11*P11,2)</f>
        <v>0</v>
      </c>
      <c r="R11" s="232" t="s">
        <v>173</v>
      </c>
      <c r="S11" s="232" t="s">
        <v>160</v>
      </c>
      <c r="T11" s="233" t="s">
        <v>161</v>
      </c>
      <c r="U11" s="219">
        <v>0.24</v>
      </c>
      <c r="V11" s="219">
        <f>ROUND(E11*U11,2)</f>
        <v>0.22</v>
      </c>
      <c r="W11" s="219"/>
      <c r="X11" s="219" t="s">
        <v>175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176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5" t="s">
        <v>304</v>
      </c>
      <c r="D12" s="252"/>
      <c r="E12" s="252"/>
      <c r="F12" s="252"/>
      <c r="G12" s="252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178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6" t="s">
        <v>305</v>
      </c>
      <c r="D13" s="250"/>
      <c r="E13" s="251">
        <v>0.9</v>
      </c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180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21" t="s">
        <v>155</v>
      </c>
      <c r="B14" s="222" t="s">
        <v>92</v>
      </c>
      <c r="C14" s="243" t="s">
        <v>93</v>
      </c>
      <c r="D14" s="223"/>
      <c r="E14" s="224"/>
      <c r="F14" s="225"/>
      <c r="G14" s="225">
        <f>SUMIF(AG15:AG22,"&lt;&gt;NOR",G15:G22)</f>
        <v>0</v>
      </c>
      <c r="H14" s="225"/>
      <c r="I14" s="225">
        <f>SUM(I15:I22)</f>
        <v>0</v>
      </c>
      <c r="J14" s="225"/>
      <c r="K14" s="225">
        <f>SUM(K15:K22)</f>
        <v>0</v>
      </c>
      <c r="L14" s="225"/>
      <c r="M14" s="225">
        <f>SUM(M15:M22)</f>
        <v>0</v>
      </c>
      <c r="N14" s="225"/>
      <c r="O14" s="225">
        <f>SUM(O15:O22)</f>
        <v>0</v>
      </c>
      <c r="P14" s="225"/>
      <c r="Q14" s="225">
        <f>SUM(Q15:Q22)</f>
        <v>0</v>
      </c>
      <c r="R14" s="225"/>
      <c r="S14" s="225"/>
      <c r="T14" s="226"/>
      <c r="U14" s="220"/>
      <c r="V14" s="220">
        <f>SUM(V15:V22)</f>
        <v>1.34</v>
      </c>
      <c r="W14" s="220"/>
      <c r="X14" s="220"/>
      <c r="AG14" t="s">
        <v>156</v>
      </c>
    </row>
    <row r="15" spans="1:60" outlineLevel="1" x14ac:dyDescent="0.2">
      <c r="A15" s="227">
        <v>3</v>
      </c>
      <c r="B15" s="228" t="s">
        <v>343</v>
      </c>
      <c r="C15" s="245" t="s">
        <v>344</v>
      </c>
      <c r="D15" s="229" t="s">
        <v>250</v>
      </c>
      <c r="E15" s="230">
        <v>2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15</v>
      </c>
      <c r="M15" s="232">
        <f>G15*(1+L15/100)</f>
        <v>0</v>
      </c>
      <c r="N15" s="232">
        <v>4.6999999999999999E-4</v>
      </c>
      <c r="O15" s="232">
        <f>ROUND(E15*N15,2)</f>
        <v>0</v>
      </c>
      <c r="P15" s="232">
        <v>0</v>
      </c>
      <c r="Q15" s="232">
        <f>ROUND(E15*P15,2)</f>
        <v>0</v>
      </c>
      <c r="R15" s="232" t="s">
        <v>308</v>
      </c>
      <c r="S15" s="232" t="s">
        <v>160</v>
      </c>
      <c r="T15" s="233" t="s">
        <v>161</v>
      </c>
      <c r="U15" s="219">
        <v>0.35899999999999999</v>
      </c>
      <c r="V15" s="219">
        <f>ROUND(E15*U15,2)</f>
        <v>0.72</v>
      </c>
      <c r="W15" s="219"/>
      <c r="X15" s="219" t="s">
        <v>175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176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5" t="s">
        <v>345</v>
      </c>
      <c r="D16" s="252"/>
      <c r="E16" s="252"/>
      <c r="F16" s="252"/>
      <c r="G16" s="252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178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7" t="s">
        <v>346</v>
      </c>
      <c r="D17" s="254"/>
      <c r="E17" s="254"/>
      <c r="F17" s="254"/>
      <c r="G17" s="254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167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347</v>
      </c>
      <c r="C18" s="245" t="s">
        <v>348</v>
      </c>
      <c r="D18" s="229" t="s">
        <v>221</v>
      </c>
      <c r="E18" s="230">
        <v>3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15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 t="s">
        <v>308</v>
      </c>
      <c r="S18" s="232" t="s">
        <v>160</v>
      </c>
      <c r="T18" s="233" t="s">
        <v>161</v>
      </c>
      <c r="U18" s="219">
        <v>0.17399999999999999</v>
      </c>
      <c r="V18" s="219">
        <f>ROUND(E18*U18,2)</f>
        <v>0.52</v>
      </c>
      <c r="W18" s="219"/>
      <c r="X18" s="219" t="s">
        <v>175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176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5" t="s">
        <v>349</v>
      </c>
      <c r="D19" s="252"/>
      <c r="E19" s="252"/>
      <c r="F19" s="252"/>
      <c r="G19" s="252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178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4">
        <v>5</v>
      </c>
      <c r="B20" s="235" t="s">
        <v>350</v>
      </c>
      <c r="C20" s="244" t="s">
        <v>351</v>
      </c>
      <c r="D20" s="236" t="s">
        <v>250</v>
      </c>
      <c r="E20" s="237">
        <v>2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15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 t="s">
        <v>308</v>
      </c>
      <c r="S20" s="239" t="s">
        <v>160</v>
      </c>
      <c r="T20" s="240" t="s">
        <v>161</v>
      </c>
      <c r="U20" s="219">
        <v>4.8000000000000001E-2</v>
      </c>
      <c r="V20" s="219">
        <f>ROUND(E20*U20,2)</f>
        <v>0.1</v>
      </c>
      <c r="W20" s="219"/>
      <c r="X20" s="219" t="s">
        <v>175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176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6</v>
      </c>
      <c r="B21" s="228" t="s">
        <v>352</v>
      </c>
      <c r="C21" s="245" t="s">
        <v>353</v>
      </c>
      <c r="D21" s="229" t="s">
        <v>212</v>
      </c>
      <c r="E21" s="230">
        <v>9.3999999999999997E-4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15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 t="s">
        <v>308</v>
      </c>
      <c r="S21" s="232" t="s">
        <v>160</v>
      </c>
      <c r="T21" s="233" t="s">
        <v>161</v>
      </c>
      <c r="U21" s="219">
        <v>1.575</v>
      </c>
      <c r="V21" s="219">
        <f>ROUND(E21*U21,2)</f>
        <v>0</v>
      </c>
      <c r="W21" s="219"/>
      <c r="X21" s="219" t="s">
        <v>175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246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5" t="s">
        <v>354</v>
      </c>
      <c r="D22" s="252"/>
      <c r="E22" s="252"/>
      <c r="F22" s="252"/>
      <c r="G22" s="252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178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">
      <c r="A23" s="221" t="s">
        <v>155</v>
      </c>
      <c r="B23" s="222" t="s">
        <v>86</v>
      </c>
      <c r="C23" s="243" t="s">
        <v>87</v>
      </c>
      <c r="D23" s="223"/>
      <c r="E23" s="224"/>
      <c r="F23" s="225"/>
      <c r="G23" s="225">
        <f>SUMIF(AG24:AG25,"&lt;&gt;NOR",G24:G25)</f>
        <v>0</v>
      </c>
      <c r="H23" s="225"/>
      <c r="I23" s="225">
        <f>SUM(I24:I25)</f>
        <v>0</v>
      </c>
      <c r="J23" s="225"/>
      <c r="K23" s="225">
        <f>SUM(K24:K25)</f>
        <v>0</v>
      </c>
      <c r="L23" s="225"/>
      <c r="M23" s="225">
        <f>SUM(M24:M25)</f>
        <v>0</v>
      </c>
      <c r="N23" s="225"/>
      <c r="O23" s="225">
        <f>SUM(O24:O25)</f>
        <v>0</v>
      </c>
      <c r="P23" s="225"/>
      <c r="Q23" s="225">
        <f>SUM(Q24:Q25)</f>
        <v>0.08</v>
      </c>
      <c r="R23" s="225"/>
      <c r="S23" s="225"/>
      <c r="T23" s="226"/>
      <c r="U23" s="220"/>
      <c r="V23" s="220">
        <f>SUM(V24:V25)</f>
        <v>1.34</v>
      </c>
      <c r="W23" s="220"/>
      <c r="X23" s="220"/>
      <c r="AG23" t="s">
        <v>156</v>
      </c>
    </row>
    <row r="24" spans="1:60" ht="22.5" outlineLevel="1" x14ac:dyDescent="0.2">
      <c r="A24" s="227">
        <v>7</v>
      </c>
      <c r="B24" s="228" t="s">
        <v>355</v>
      </c>
      <c r="C24" s="245" t="s">
        <v>356</v>
      </c>
      <c r="D24" s="229" t="s">
        <v>250</v>
      </c>
      <c r="E24" s="230">
        <v>2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15</v>
      </c>
      <c r="M24" s="232">
        <f>G24*(1+L24/100)</f>
        <v>0</v>
      </c>
      <c r="N24" s="232">
        <v>4.8999999999999998E-4</v>
      </c>
      <c r="O24" s="232">
        <f>ROUND(E24*N24,2)</f>
        <v>0</v>
      </c>
      <c r="P24" s="232">
        <v>0.04</v>
      </c>
      <c r="Q24" s="232">
        <f>ROUND(E24*P24,2)</f>
        <v>0.08</v>
      </c>
      <c r="R24" s="232" t="s">
        <v>206</v>
      </c>
      <c r="S24" s="232" t="s">
        <v>160</v>
      </c>
      <c r="T24" s="233" t="s">
        <v>161</v>
      </c>
      <c r="U24" s="219">
        <v>0.66800000000000004</v>
      </c>
      <c r="V24" s="219">
        <f>ROUND(E24*U24,2)</f>
        <v>1.34</v>
      </c>
      <c r="W24" s="219"/>
      <c r="X24" s="219" t="s">
        <v>175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176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6" t="s">
        <v>329</v>
      </c>
      <c r="D25" s="241"/>
      <c r="E25" s="241"/>
      <c r="F25" s="241"/>
      <c r="G25" s="241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167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155</v>
      </c>
      <c r="B26" s="222" t="s">
        <v>124</v>
      </c>
      <c r="C26" s="243" t="s">
        <v>125</v>
      </c>
      <c r="D26" s="223"/>
      <c r="E26" s="224"/>
      <c r="F26" s="225"/>
      <c r="G26" s="225">
        <f>SUMIF(AG27:AG35,"&lt;&gt;NOR",G27:G35)</f>
        <v>0</v>
      </c>
      <c r="H26" s="225"/>
      <c r="I26" s="225">
        <f>SUM(I27:I35)</f>
        <v>0</v>
      </c>
      <c r="J26" s="225"/>
      <c r="K26" s="225">
        <f>SUM(K27:K35)</f>
        <v>0</v>
      </c>
      <c r="L26" s="225"/>
      <c r="M26" s="225">
        <f>SUM(M27:M35)</f>
        <v>0</v>
      </c>
      <c r="N26" s="225"/>
      <c r="O26" s="225">
        <f>SUM(O27:O35)</f>
        <v>0</v>
      </c>
      <c r="P26" s="225"/>
      <c r="Q26" s="225">
        <f>SUM(Q27:Q35)</f>
        <v>0</v>
      </c>
      <c r="R26" s="225"/>
      <c r="S26" s="225"/>
      <c r="T26" s="226"/>
      <c r="U26" s="220"/>
      <c r="V26" s="220">
        <f>SUM(V27:V35)</f>
        <v>0.43</v>
      </c>
      <c r="W26" s="220"/>
      <c r="X26" s="220"/>
      <c r="AG26" t="s">
        <v>156</v>
      </c>
    </row>
    <row r="27" spans="1:60" ht="22.5" outlineLevel="1" x14ac:dyDescent="0.2">
      <c r="A27" s="234">
        <v>8</v>
      </c>
      <c r="B27" s="235" t="s">
        <v>281</v>
      </c>
      <c r="C27" s="244" t="s">
        <v>282</v>
      </c>
      <c r="D27" s="236" t="s">
        <v>212</v>
      </c>
      <c r="E27" s="237">
        <v>0.08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15</v>
      </c>
      <c r="M27" s="239">
        <f>G27*(1+L27/100)</f>
        <v>0</v>
      </c>
      <c r="N27" s="239">
        <v>0</v>
      </c>
      <c r="O27" s="239">
        <f>ROUND(E27*N27,2)</f>
        <v>0</v>
      </c>
      <c r="P27" s="239">
        <v>0</v>
      </c>
      <c r="Q27" s="239">
        <f>ROUND(E27*P27,2)</f>
        <v>0</v>
      </c>
      <c r="R27" s="239" t="s">
        <v>206</v>
      </c>
      <c r="S27" s="239" t="s">
        <v>160</v>
      </c>
      <c r="T27" s="240" t="s">
        <v>161</v>
      </c>
      <c r="U27" s="219">
        <v>2.0089999999999999</v>
      </c>
      <c r="V27" s="219">
        <f>ROUND(E27*U27,2)</f>
        <v>0.16</v>
      </c>
      <c r="W27" s="219"/>
      <c r="X27" s="219" t="s">
        <v>175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283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27">
        <v>9</v>
      </c>
      <c r="B28" s="228" t="s">
        <v>284</v>
      </c>
      <c r="C28" s="245" t="s">
        <v>285</v>
      </c>
      <c r="D28" s="229" t="s">
        <v>212</v>
      </c>
      <c r="E28" s="230">
        <v>0.16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15</v>
      </c>
      <c r="M28" s="232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2" t="s">
        <v>206</v>
      </c>
      <c r="S28" s="232" t="s">
        <v>160</v>
      </c>
      <c r="T28" s="233" t="s">
        <v>161</v>
      </c>
      <c r="U28" s="219">
        <v>0.95899999999999996</v>
      </c>
      <c r="V28" s="219">
        <f>ROUND(E28*U28,2)</f>
        <v>0.15</v>
      </c>
      <c r="W28" s="219"/>
      <c r="X28" s="219" t="s">
        <v>175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176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6" t="s">
        <v>357</v>
      </c>
      <c r="D29" s="250"/>
      <c r="E29" s="251">
        <v>0.16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180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27">
        <v>10</v>
      </c>
      <c r="B30" s="228" t="s">
        <v>335</v>
      </c>
      <c r="C30" s="245" t="s">
        <v>288</v>
      </c>
      <c r="D30" s="229" t="s">
        <v>212</v>
      </c>
      <c r="E30" s="230">
        <v>0.08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15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 t="s">
        <v>206</v>
      </c>
      <c r="S30" s="232" t="s">
        <v>160</v>
      </c>
      <c r="T30" s="233" t="s">
        <v>161</v>
      </c>
      <c r="U30" s="219">
        <v>0.49</v>
      </c>
      <c r="V30" s="219">
        <f>ROUND(E30*U30,2)</f>
        <v>0.04</v>
      </c>
      <c r="W30" s="219"/>
      <c r="X30" s="219" t="s">
        <v>175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283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6" t="s">
        <v>289</v>
      </c>
      <c r="D31" s="241"/>
      <c r="E31" s="241"/>
      <c r="F31" s="241"/>
      <c r="G31" s="241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167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7">
        <v>11</v>
      </c>
      <c r="B32" s="228" t="s">
        <v>336</v>
      </c>
      <c r="C32" s="245" t="s">
        <v>291</v>
      </c>
      <c r="D32" s="229" t="s">
        <v>212</v>
      </c>
      <c r="E32" s="230">
        <v>0.4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15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 t="s">
        <v>206</v>
      </c>
      <c r="S32" s="232" t="s">
        <v>160</v>
      </c>
      <c r="T32" s="233" t="s">
        <v>161</v>
      </c>
      <c r="U32" s="219">
        <v>0</v>
      </c>
      <c r="V32" s="219">
        <f>ROUND(E32*U32,2)</f>
        <v>0</v>
      </c>
      <c r="W32" s="219"/>
      <c r="X32" s="219" t="s">
        <v>175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176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6" t="s">
        <v>337</v>
      </c>
      <c r="D33" s="250"/>
      <c r="E33" s="251">
        <v>0.4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180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4">
        <v>12</v>
      </c>
      <c r="B34" s="235" t="s">
        <v>293</v>
      </c>
      <c r="C34" s="244" t="s">
        <v>294</v>
      </c>
      <c r="D34" s="236" t="s">
        <v>212</v>
      </c>
      <c r="E34" s="237">
        <v>0.08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15</v>
      </c>
      <c r="M34" s="239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39" t="s">
        <v>206</v>
      </c>
      <c r="S34" s="239" t="s">
        <v>160</v>
      </c>
      <c r="T34" s="240" t="s">
        <v>161</v>
      </c>
      <c r="U34" s="219">
        <v>0.94199999999999995</v>
      </c>
      <c r="V34" s="219">
        <f>ROUND(E34*U34,2)</f>
        <v>0.08</v>
      </c>
      <c r="W34" s="219"/>
      <c r="X34" s="219" t="s">
        <v>175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283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27">
        <v>13</v>
      </c>
      <c r="B35" s="228" t="s">
        <v>338</v>
      </c>
      <c r="C35" s="245" t="s">
        <v>339</v>
      </c>
      <c r="D35" s="229" t="s">
        <v>212</v>
      </c>
      <c r="E35" s="230">
        <v>0.08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15</v>
      </c>
      <c r="M35" s="232">
        <f>G35*(1+L35/100)</f>
        <v>0</v>
      </c>
      <c r="N35" s="232">
        <v>0</v>
      </c>
      <c r="O35" s="232">
        <f>ROUND(E35*N35,2)</f>
        <v>0</v>
      </c>
      <c r="P35" s="232">
        <v>0</v>
      </c>
      <c r="Q35" s="232">
        <f>ROUND(E35*P35,2)</f>
        <v>0</v>
      </c>
      <c r="R35" s="232" t="s">
        <v>206</v>
      </c>
      <c r="S35" s="232" t="s">
        <v>340</v>
      </c>
      <c r="T35" s="233" t="s">
        <v>161</v>
      </c>
      <c r="U35" s="219">
        <v>0</v>
      </c>
      <c r="V35" s="219">
        <f>ROUND(E35*U35,2)</f>
        <v>0</v>
      </c>
      <c r="W35" s="219"/>
      <c r="X35" s="219" t="s">
        <v>175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283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3"/>
      <c r="B36" s="4"/>
      <c r="C36" s="247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142</v>
      </c>
    </row>
    <row r="37" spans="1:60" x14ac:dyDescent="0.2">
      <c r="A37" s="213"/>
      <c r="B37" s="214" t="s">
        <v>29</v>
      </c>
      <c r="C37" s="248"/>
      <c r="D37" s="215"/>
      <c r="E37" s="216"/>
      <c r="F37" s="216"/>
      <c r="G37" s="242">
        <f>G8+G14+G23+G26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168</v>
      </c>
    </row>
    <row r="38" spans="1:60" x14ac:dyDescent="0.2">
      <c r="C38" s="249"/>
      <c r="D38" s="10"/>
      <c r="AG38" t="s">
        <v>169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2">
    <mergeCell ref="C16:G16"/>
    <mergeCell ref="C17:G17"/>
    <mergeCell ref="C19:G19"/>
    <mergeCell ref="C22:G22"/>
    <mergeCell ref="C25:G25"/>
    <mergeCell ref="C31:G3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130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131</v>
      </c>
    </row>
    <row r="3" spans="1:60" ht="24.95" customHeight="1" x14ac:dyDescent="0.2">
      <c r="A3" s="196" t="s">
        <v>8</v>
      </c>
      <c r="B3" s="48" t="s">
        <v>58</v>
      </c>
      <c r="C3" s="199" t="s">
        <v>59</v>
      </c>
      <c r="D3" s="197"/>
      <c r="E3" s="197"/>
      <c r="F3" s="197"/>
      <c r="G3" s="198"/>
      <c r="AC3" s="175" t="s">
        <v>131</v>
      </c>
      <c r="AG3" t="s">
        <v>132</v>
      </c>
    </row>
    <row r="4" spans="1:60" ht="24.95" customHeight="1" x14ac:dyDescent="0.2">
      <c r="A4" s="200" t="s">
        <v>9</v>
      </c>
      <c r="B4" s="201" t="s">
        <v>68</v>
      </c>
      <c r="C4" s="202" t="s">
        <v>69</v>
      </c>
      <c r="D4" s="203"/>
      <c r="E4" s="203"/>
      <c r="F4" s="203"/>
      <c r="G4" s="204"/>
      <c r="AG4" t="s">
        <v>133</v>
      </c>
    </row>
    <row r="5" spans="1:60" x14ac:dyDescent="0.2">
      <c r="D5" s="10"/>
    </row>
    <row r="6" spans="1:60" ht="38.25" x14ac:dyDescent="0.2">
      <c r="A6" s="206" t="s">
        <v>134</v>
      </c>
      <c r="B6" s="208" t="s">
        <v>135</v>
      </c>
      <c r="C6" s="208" t="s">
        <v>136</v>
      </c>
      <c r="D6" s="207" t="s">
        <v>137</v>
      </c>
      <c r="E6" s="206" t="s">
        <v>138</v>
      </c>
      <c r="F6" s="205" t="s">
        <v>139</v>
      </c>
      <c r="G6" s="206" t="s">
        <v>29</v>
      </c>
      <c r="H6" s="209" t="s">
        <v>30</v>
      </c>
      <c r="I6" s="209" t="s">
        <v>140</v>
      </c>
      <c r="J6" s="209" t="s">
        <v>31</v>
      </c>
      <c r="K6" s="209" t="s">
        <v>141</v>
      </c>
      <c r="L6" s="209" t="s">
        <v>142</v>
      </c>
      <c r="M6" s="209" t="s">
        <v>143</v>
      </c>
      <c r="N6" s="209" t="s">
        <v>144</v>
      </c>
      <c r="O6" s="209" t="s">
        <v>145</v>
      </c>
      <c r="P6" s="209" t="s">
        <v>146</v>
      </c>
      <c r="Q6" s="209" t="s">
        <v>147</v>
      </c>
      <c r="R6" s="209" t="s">
        <v>148</v>
      </c>
      <c r="S6" s="209" t="s">
        <v>149</v>
      </c>
      <c r="T6" s="209" t="s">
        <v>150</v>
      </c>
      <c r="U6" s="209" t="s">
        <v>151</v>
      </c>
      <c r="V6" s="209" t="s">
        <v>152</v>
      </c>
      <c r="W6" s="209" t="s">
        <v>153</v>
      </c>
      <c r="X6" s="209" t="s">
        <v>154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155</v>
      </c>
      <c r="B8" s="222" t="s">
        <v>98</v>
      </c>
      <c r="C8" s="243" t="s">
        <v>99</v>
      </c>
      <c r="D8" s="223"/>
      <c r="E8" s="224"/>
      <c r="F8" s="225"/>
      <c r="G8" s="225">
        <f>SUMIF(AG9:AG9,"&lt;&gt;NOR",G9:G9)</f>
        <v>0</v>
      </c>
      <c r="H8" s="225"/>
      <c r="I8" s="225">
        <f>SUM(I9:I9)</f>
        <v>0</v>
      </c>
      <c r="J8" s="225"/>
      <c r="K8" s="225">
        <f>SUM(K9:K9)</f>
        <v>0</v>
      </c>
      <c r="L8" s="225"/>
      <c r="M8" s="225">
        <f>SUM(M9:M9)</f>
        <v>0</v>
      </c>
      <c r="N8" s="225"/>
      <c r="O8" s="225">
        <f>SUM(O9:O9)</f>
        <v>0</v>
      </c>
      <c r="P8" s="225"/>
      <c r="Q8" s="225">
        <f>SUM(Q9:Q9)</f>
        <v>0</v>
      </c>
      <c r="R8" s="225"/>
      <c r="S8" s="225"/>
      <c r="T8" s="226"/>
      <c r="U8" s="220"/>
      <c r="V8" s="220">
        <f>SUM(V9:V9)</f>
        <v>24</v>
      </c>
      <c r="W8" s="220"/>
      <c r="X8" s="220"/>
      <c r="AG8" t="s">
        <v>156</v>
      </c>
    </row>
    <row r="9" spans="1:60" outlineLevel="1" x14ac:dyDescent="0.2">
      <c r="A9" s="234">
        <v>1</v>
      </c>
      <c r="B9" s="235" t="s">
        <v>358</v>
      </c>
      <c r="C9" s="244" t="s">
        <v>359</v>
      </c>
      <c r="D9" s="236" t="s">
        <v>360</v>
      </c>
      <c r="E9" s="237">
        <v>24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 t="s">
        <v>361</v>
      </c>
      <c r="S9" s="239" t="s">
        <v>160</v>
      </c>
      <c r="T9" s="240" t="s">
        <v>160</v>
      </c>
      <c r="U9" s="219">
        <v>1</v>
      </c>
      <c r="V9" s="219">
        <f>ROUND(E9*U9,2)</f>
        <v>24</v>
      </c>
      <c r="W9" s="219"/>
      <c r="X9" s="219" t="s">
        <v>362</v>
      </c>
      <c r="Y9" s="210"/>
      <c r="Z9" s="210"/>
      <c r="AA9" s="210"/>
      <c r="AB9" s="210"/>
      <c r="AC9" s="210"/>
      <c r="AD9" s="210"/>
      <c r="AE9" s="210"/>
      <c r="AF9" s="210"/>
      <c r="AG9" s="210" t="s">
        <v>363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21" t="s">
        <v>155</v>
      </c>
      <c r="B10" s="222" t="s">
        <v>100</v>
      </c>
      <c r="C10" s="243" t="s">
        <v>101</v>
      </c>
      <c r="D10" s="223"/>
      <c r="E10" s="224"/>
      <c r="F10" s="225"/>
      <c r="G10" s="225">
        <f>SUMIF(AG11:AG13,"&lt;&gt;NOR",G11:G13)</f>
        <v>0</v>
      </c>
      <c r="H10" s="225"/>
      <c r="I10" s="225">
        <f>SUM(I11:I13)</f>
        <v>0</v>
      </c>
      <c r="J10" s="225"/>
      <c r="K10" s="225">
        <f>SUM(K11:K13)</f>
        <v>0</v>
      </c>
      <c r="L10" s="225"/>
      <c r="M10" s="225">
        <f>SUM(M11:M13)</f>
        <v>0</v>
      </c>
      <c r="N10" s="225"/>
      <c r="O10" s="225">
        <f>SUM(O11:O13)</f>
        <v>0</v>
      </c>
      <c r="P10" s="225"/>
      <c r="Q10" s="225">
        <f>SUM(Q11:Q13)</f>
        <v>0</v>
      </c>
      <c r="R10" s="225"/>
      <c r="S10" s="225"/>
      <c r="T10" s="226"/>
      <c r="U10" s="220"/>
      <c r="V10" s="220">
        <f>SUM(V11:V13)</f>
        <v>0.15</v>
      </c>
      <c r="W10" s="220"/>
      <c r="X10" s="220"/>
      <c r="AG10" t="s">
        <v>156</v>
      </c>
    </row>
    <row r="11" spans="1:60" outlineLevel="1" x14ac:dyDescent="0.2">
      <c r="A11" s="234">
        <v>2</v>
      </c>
      <c r="B11" s="235" t="s">
        <v>364</v>
      </c>
      <c r="C11" s="244" t="s">
        <v>365</v>
      </c>
      <c r="D11" s="236" t="s">
        <v>221</v>
      </c>
      <c r="E11" s="237">
        <v>3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15</v>
      </c>
      <c r="M11" s="239">
        <f>G11*(1+L11/100)</f>
        <v>0</v>
      </c>
      <c r="N11" s="239">
        <v>1.3999999999999999E-4</v>
      </c>
      <c r="O11" s="239">
        <f>ROUND(E11*N11,2)</f>
        <v>0</v>
      </c>
      <c r="P11" s="239">
        <v>0</v>
      </c>
      <c r="Q11" s="239">
        <f>ROUND(E11*P11,2)</f>
        <v>0</v>
      </c>
      <c r="R11" s="239" t="s">
        <v>222</v>
      </c>
      <c r="S11" s="239" t="s">
        <v>160</v>
      </c>
      <c r="T11" s="240" t="s">
        <v>174</v>
      </c>
      <c r="U11" s="219">
        <v>0</v>
      </c>
      <c r="V11" s="219">
        <f>ROUND(E11*U11,2)</f>
        <v>0</v>
      </c>
      <c r="W11" s="219"/>
      <c r="X11" s="219" t="s">
        <v>223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224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4">
        <v>3</v>
      </c>
      <c r="B12" s="235" t="s">
        <v>366</v>
      </c>
      <c r="C12" s="244" t="s">
        <v>367</v>
      </c>
      <c r="D12" s="236" t="s">
        <v>221</v>
      </c>
      <c r="E12" s="237">
        <v>3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15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 t="s">
        <v>368</v>
      </c>
      <c r="S12" s="239" t="s">
        <v>160</v>
      </c>
      <c r="T12" s="240" t="s">
        <v>174</v>
      </c>
      <c r="U12" s="219">
        <v>5.0999999999999997E-2</v>
      </c>
      <c r="V12" s="219">
        <f>ROUND(E12*U12,2)</f>
        <v>0.15</v>
      </c>
      <c r="W12" s="219"/>
      <c r="X12" s="219" t="s">
        <v>175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176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4">
        <v>4</v>
      </c>
      <c r="B13" s="235" t="s">
        <v>369</v>
      </c>
      <c r="C13" s="244" t="s">
        <v>370</v>
      </c>
      <c r="D13" s="236" t="s">
        <v>212</v>
      </c>
      <c r="E13" s="237">
        <v>4.2000000000000002E-4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15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 t="s">
        <v>368</v>
      </c>
      <c r="S13" s="239" t="s">
        <v>160</v>
      </c>
      <c r="T13" s="240" t="s">
        <v>174</v>
      </c>
      <c r="U13" s="219">
        <v>2.351</v>
      </c>
      <c r="V13" s="219">
        <f>ROUND(E13*U13,2)</f>
        <v>0</v>
      </c>
      <c r="W13" s="219"/>
      <c r="X13" s="219" t="s">
        <v>175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246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21" t="s">
        <v>155</v>
      </c>
      <c r="B14" s="222" t="s">
        <v>102</v>
      </c>
      <c r="C14" s="243" t="s">
        <v>103</v>
      </c>
      <c r="D14" s="223"/>
      <c r="E14" s="224"/>
      <c r="F14" s="225"/>
      <c r="G14" s="225">
        <f>SUMIF(AG15:AG18,"&lt;&gt;NOR",G15:G18)</f>
        <v>0</v>
      </c>
      <c r="H14" s="225"/>
      <c r="I14" s="225">
        <f>SUM(I15:I18)</f>
        <v>0</v>
      </c>
      <c r="J14" s="225"/>
      <c r="K14" s="225">
        <f>SUM(K15:K18)</f>
        <v>0</v>
      </c>
      <c r="L14" s="225"/>
      <c r="M14" s="225">
        <f>SUM(M15:M18)</f>
        <v>0</v>
      </c>
      <c r="N14" s="225"/>
      <c r="O14" s="225">
        <f>SUM(O15:O18)</f>
        <v>7.0000000000000007E-2</v>
      </c>
      <c r="P14" s="225"/>
      <c r="Q14" s="225">
        <f>SUM(Q15:Q18)</f>
        <v>7.0000000000000007E-2</v>
      </c>
      <c r="R14" s="225"/>
      <c r="S14" s="225"/>
      <c r="T14" s="226"/>
      <c r="U14" s="220"/>
      <c r="V14" s="220">
        <f>SUM(V15:V18)</f>
        <v>0.8</v>
      </c>
      <c r="W14" s="220"/>
      <c r="X14" s="220"/>
      <c r="AG14" t="s">
        <v>156</v>
      </c>
    </row>
    <row r="15" spans="1:60" ht="33.75" outlineLevel="1" x14ac:dyDescent="0.2">
      <c r="A15" s="234">
        <v>5</v>
      </c>
      <c r="B15" s="235" t="s">
        <v>371</v>
      </c>
      <c r="C15" s="244" t="s">
        <v>372</v>
      </c>
      <c r="D15" s="236" t="s">
        <v>221</v>
      </c>
      <c r="E15" s="237">
        <v>1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15</v>
      </c>
      <c r="M15" s="239">
        <f>G15*(1+L15/100)</f>
        <v>0</v>
      </c>
      <c r="N15" s="239">
        <v>2.0559999999999998E-2</v>
      </c>
      <c r="O15" s="239">
        <f>ROUND(E15*N15,2)</f>
        <v>0.02</v>
      </c>
      <c r="P15" s="239">
        <v>0</v>
      </c>
      <c r="Q15" s="239">
        <f>ROUND(E15*P15,2)</f>
        <v>0</v>
      </c>
      <c r="R15" s="239" t="s">
        <v>222</v>
      </c>
      <c r="S15" s="239" t="s">
        <v>160</v>
      </c>
      <c r="T15" s="240" t="s">
        <v>174</v>
      </c>
      <c r="U15" s="219">
        <v>0</v>
      </c>
      <c r="V15" s="219">
        <f>ROUND(E15*U15,2)</f>
        <v>0</v>
      </c>
      <c r="W15" s="219"/>
      <c r="X15" s="219" t="s">
        <v>223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224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33.75" outlineLevel="1" x14ac:dyDescent="0.2">
      <c r="A16" s="234">
        <v>6</v>
      </c>
      <c r="B16" s="235" t="s">
        <v>373</v>
      </c>
      <c r="C16" s="244" t="s">
        <v>374</v>
      </c>
      <c r="D16" s="236" t="s">
        <v>221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15</v>
      </c>
      <c r="M16" s="239">
        <f>G16*(1+L16/100)</f>
        <v>0</v>
      </c>
      <c r="N16" s="239">
        <v>3.0839999999999999E-2</v>
      </c>
      <c r="O16" s="239">
        <f>ROUND(E16*N16,2)</f>
        <v>0.03</v>
      </c>
      <c r="P16" s="239">
        <v>0</v>
      </c>
      <c r="Q16" s="239">
        <f>ROUND(E16*P16,2)</f>
        <v>0</v>
      </c>
      <c r="R16" s="239" t="s">
        <v>222</v>
      </c>
      <c r="S16" s="239" t="s">
        <v>160</v>
      </c>
      <c r="T16" s="240" t="s">
        <v>174</v>
      </c>
      <c r="U16" s="219">
        <v>0</v>
      </c>
      <c r="V16" s="219">
        <f>ROUND(E16*U16,2)</f>
        <v>0</v>
      </c>
      <c r="W16" s="219"/>
      <c r="X16" s="219" t="s">
        <v>223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224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3.75" outlineLevel="1" x14ac:dyDescent="0.2">
      <c r="A17" s="234">
        <v>7</v>
      </c>
      <c r="B17" s="235" t="s">
        <v>375</v>
      </c>
      <c r="C17" s="244" t="s">
        <v>376</v>
      </c>
      <c r="D17" s="236" t="s">
        <v>221</v>
      </c>
      <c r="E17" s="237">
        <v>1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15</v>
      </c>
      <c r="M17" s="239">
        <f>G17*(1+L17/100)</f>
        <v>0</v>
      </c>
      <c r="N17" s="239">
        <v>1.9879999999999998E-2</v>
      </c>
      <c r="O17" s="239">
        <f>ROUND(E17*N17,2)</f>
        <v>0.02</v>
      </c>
      <c r="P17" s="239">
        <v>0</v>
      </c>
      <c r="Q17" s="239">
        <f>ROUND(E17*P17,2)</f>
        <v>0</v>
      </c>
      <c r="R17" s="239" t="s">
        <v>222</v>
      </c>
      <c r="S17" s="239" t="s">
        <v>160</v>
      </c>
      <c r="T17" s="240" t="s">
        <v>174</v>
      </c>
      <c r="U17" s="219">
        <v>0</v>
      </c>
      <c r="V17" s="219">
        <f>ROUND(E17*U17,2)</f>
        <v>0</v>
      </c>
      <c r="W17" s="219"/>
      <c r="X17" s="219" t="s">
        <v>223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224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4">
        <v>8</v>
      </c>
      <c r="B18" s="235" t="s">
        <v>377</v>
      </c>
      <c r="C18" s="244" t="s">
        <v>378</v>
      </c>
      <c r="D18" s="236" t="s">
        <v>221</v>
      </c>
      <c r="E18" s="237">
        <v>3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15</v>
      </c>
      <c r="M18" s="239">
        <f>G18*(1+L18/100)</f>
        <v>0</v>
      </c>
      <c r="N18" s="239">
        <v>8.0000000000000007E-5</v>
      </c>
      <c r="O18" s="239">
        <f>ROUND(E18*N18,2)</f>
        <v>0</v>
      </c>
      <c r="P18" s="239">
        <v>2.4930000000000001E-2</v>
      </c>
      <c r="Q18" s="239">
        <f>ROUND(E18*P18,2)</f>
        <v>7.0000000000000007E-2</v>
      </c>
      <c r="R18" s="239" t="s">
        <v>368</v>
      </c>
      <c r="S18" s="239" t="s">
        <v>160</v>
      </c>
      <c r="T18" s="240" t="s">
        <v>174</v>
      </c>
      <c r="U18" s="219">
        <v>0.26800000000000002</v>
      </c>
      <c r="V18" s="219">
        <f>ROUND(E18*U18,2)</f>
        <v>0.8</v>
      </c>
      <c r="W18" s="219"/>
      <c r="X18" s="219" t="s">
        <v>175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176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">
      <c r="A19" s="221" t="s">
        <v>155</v>
      </c>
      <c r="B19" s="222" t="s">
        <v>96</v>
      </c>
      <c r="C19" s="243" t="s">
        <v>97</v>
      </c>
      <c r="D19" s="223"/>
      <c r="E19" s="224"/>
      <c r="F19" s="225"/>
      <c r="G19" s="225">
        <f>SUMIF(AG20:AG20,"&lt;&gt;NOR",G20:G20)</f>
        <v>0</v>
      </c>
      <c r="H19" s="225"/>
      <c r="I19" s="225">
        <f>SUM(I20:I20)</f>
        <v>0</v>
      </c>
      <c r="J19" s="225"/>
      <c r="K19" s="225">
        <f>SUM(K20:K20)</f>
        <v>0</v>
      </c>
      <c r="L19" s="225"/>
      <c r="M19" s="225">
        <f>SUM(M20:M20)</f>
        <v>0</v>
      </c>
      <c r="N19" s="225"/>
      <c r="O19" s="225">
        <f>SUM(O20:O20)</f>
        <v>0</v>
      </c>
      <c r="P19" s="225"/>
      <c r="Q19" s="225">
        <f>SUM(Q20:Q20)</f>
        <v>0</v>
      </c>
      <c r="R19" s="225"/>
      <c r="S19" s="225"/>
      <c r="T19" s="226"/>
      <c r="U19" s="220"/>
      <c r="V19" s="220">
        <f>SUM(V20:V20)</f>
        <v>0</v>
      </c>
      <c r="W19" s="220"/>
      <c r="X19" s="220"/>
      <c r="AG19" t="s">
        <v>156</v>
      </c>
    </row>
    <row r="20" spans="1:60" outlineLevel="1" x14ac:dyDescent="0.2">
      <c r="A20" s="234">
        <v>9</v>
      </c>
      <c r="B20" s="235" t="s">
        <v>379</v>
      </c>
      <c r="C20" s="244" t="s">
        <v>380</v>
      </c>
      <c r="D20" s="236" t="s">
        <v>381</v>
      </c>
      <c r="E20" s="237">
        <v>1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15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/>
      <c r="S20" s="239" t="s">
        <v>197</v>
      </c>
      <c r="T20" s="240" t="s">
        <v>161</v>
      </c>
      <c r="U20" s="219">
        <v>0</v>
      </c>
      <c r="V20" s="219">
        <f>ROUND(E20*U20,2)</f>
        <v>0</v>
      </c>
      <c r="W20" s="219"/>
      <c r="X20" s="219" t="s">
        <v>223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224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1" t="s">
        <v>155</v>
      </c>
      <c r="B21" s="222" t="s">
        <v>102</v>
      </c>
      <c r="C21" s="243" t="s">
        <v>103</v>
      </c>
      <c r="D21" s="223"/>
      <c r="E21" s="224"/>
      <c r="F21" s="225"/>
      <c r="G21" s="225">
        <f>SUMIF(AG22:AG27,"&lt;&gt;NOR",G22:G27)</f>
        <v>0</v>
      </c>
      <c r="H21" s="225"/>
      <c r="I21" s="225">
        <f>SUM(I22:I27)</f>
        <v>0</v>
      </c>
      <c r="J21" s="225"/>
      <c r="K21" s="225">
        <f>SUM(K22:K27)</f>
        <v>0</v>
      </c>
      <c r="L21" s="225"/>
      <c r="M21" s="225">
        <f>SUM(M22:M27)</f>
        <v>0</v>
      </c>
      <c r="N21" s="225"/>
      <c r="O21" s="225">
        <f>SUM(O22:O27)</f>
        <v>0</v>
      </c>
      <c r="P21" s="225"/>
      <c r="Q21" s="225">
        <f>SUM(Q22:Q27)</f>
        <v>0</v>
      </c>
      <c r="R21" s="225"/>
      <c r="S21" s="225"/>
      <c r="T21" s="226"/>
      <c r="U21" s="220"/>
      <c r="V21" s="220">
        <f>SUM(V22:V27)</f>
        <v>0.36</v>
      </c>
      <c r="W21" s="220"/>
      <c r="X21" s="220"/>
      <c r="AG21" t="s">
        <v>156</v>
      </c>
    </row>
    <row r="22" spans="1:60" ht="33.75" outlineLevel="1" x14ac:dyDescent="0.2">
      <c r="A22" s="227">
        <v>10</v>
      </c>
      <c r="B22" s="228" t="s">
        <v>382</v>
      </c>
      <c r="C22" s="245" t="s">
        <v>383</v>
      </c>
      <c r="D22" s="229" t="s">
        <v>172</v>
      </c>
      <c r="E22" s="230">
        <v>2.16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15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 t="s">
        <v>368</v>
      </c>
      <c r="S22" s="232" t="s">
        <v>160</v>
      </c>
      <c r="T22" s="233" t="s">
        <v>174</v>
      </c>
      <c r="U22" s="219">
        <v>3.1E-2</v>
      </c>
      <c r="V22" s="219">
        <f>ROUND(E22*U22,2)</f>
        <v>7.0000000000000007E-2</v>
      </c>
      <c r="W22" s="219"/>
      <c r="X22" s="219" t="s">
        <v>175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176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6" t="s">
        <v>384</v>
      </c>
      <c r="D23" s="250"/>
      <c r="E23" s="251">
        <v>2.16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180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7">
        <v>11</v>
      </c>
      <c r="B24" s="228" t="s">
        <v>385</v>
      </c>
      <c r="C24" s="245" t="s">
        <v>386</v>
      </c>
      <c r="D24" s="229" t="s">
        <v>172</v>
      </c>
      <c r="E24" s="230">
        <v>1.857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15</v>
      </c>
      <c r="M24" s="232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2" t="s">
        <v>368</v>
      </c>
      <c r="S24" s="232" t="s">
        <v>160</v>
      </c>
      <c r="T24" s="233" t="s">
        <v>174</v>
      </c>
      <c r="U24" s="219">
        <v>5.1999999999999998E-2</v>
      </c>
      <c r="V24" s="219">
        <f>ROUND(E24*U24,2)</f>
        <v>0.1</v>
      </c>
      <c r="W24" s="219"/>
      <c r="X24" s="219" t="s">
        <v>175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176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5" t="s">
        <v>387</v>
      </c>
      <c r="D25" s="252"/>
      <c r="E25" s="252"/>
      <c r="F25" s="252"/>
      <c r="G25" s="252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178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56" t="s">
        <v>388</v>
      </c>
      <c r="D26" s="250"/>
      <c r="E26" s="251">
        <v>1.86</v>
      </c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180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27">
        <v>12</v>
      </c>
      <c r="B27" s="228" t="s">
        <v>389</v>
      </c>
      <c r="C27" s="245" t="s">
        <v>390</v>
      </c>
      <c r="D27" s="229" t="s">
        <v>212</v>
      </c>
      <c r="E27" s="230">
        <v>7.152E-2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15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368</v>
      </c>
      <c r="S27" s="232" t="s">
        <v>160</v>
      </c>
      <c r="T27" s="233" t="s">
        <v>174</v>
      </c>
      <c r="U27" s="219">
        <v>2.72</v>
      </c>
      <c r="V27" s="219">
        <f>ROUND(E27*U27,2)</f>
        <v>0.19</v>
      </c>
      <c r="W27" s="219"/>
      <c r="X27" s="219" t="s">
        <v>175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246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">
      <c r="A28" s="3"/>
      <c r="B28" s="4"/>
      <c r="C28" s="247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v>15</v>
      </c>
      <c r="AF28">
        <v>21</v>
      </c>
      <c r="AG28" t="s">
        <v>142</v>
      </c>
    </row>
    <row r="29" spans="1:60" x14ac:dyDescent="0.2">
      <c r="A29" s="213"/>
      <c r="B29" s="214" t="s">
        <v>29</v>
      </c>
      <c r="C29" s="248"/>
      <c r="D29" s="215"/>
      <c r="E29" s="216"/>
      <c r="F29" s="216"/>
      <c r="G29" s="242">
        <f>G8+G10+G14+G19+G21</f>
        <v>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E29">
        <f>SUMIF(L7:L27,AE28,G7:G27)</f>
        <v>0</v>
      </c>
      <c r="AF29">
        <f>SUMIF(L7:L27,AF28,G7:G27)</f>
        <v>0</v>
      </c>
      <c r="AG29" t="s">
        <v>168</v>
      </c>
    </row>
    <row r="30" spans="1:60" x14ac:dyDescent="0.2">
      <c r="C30" s="249"/>
      <c r="D30" s="10"/>
      <c r="AG30" t="s">
        <v>169</v>
      </c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5">
    <mergeCell ref="A1:G1"/>
    <mergeCell ref="C2:G2"/>
    <mergeCell ref="C3:G3"/>
    <mergeCell ref="C4:G4"/>
    <mergeCell ref="C25:G2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129</v>
      </c>
      <c r="B1" s="195"/>
      <c r="C1" s="195"/>
      <c r="D1" s="195"/>
      <c r="E1" s="195"/>
      <c r="F1" s="195"/>
      <c r="G1" s="195"/>
      <c r="AG1" t="s">
        <v>130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131</v>
      </c>
    </row>
    <row r="3" spans="1:60" ht="24.95" customHeight="1" x14ac:dyDescent="0.2">
      <c r="A3" s="196" t="s">
        <v>8</v>
      </c>
      <c r="B3" s="48" t="s">
        <v>58</v>
      </c>
      <c r="C3" s="199" t="s">
        <v>59</v>
      </c>
      <c r="D3" s="197"/>
      <c r="E3" s="197"/>
      <c r="F3" s="197"/>
      <c r="G3" s="198"/>
      <c r="AC3" s="175" t="s">
        <v>131</v>
      </c>
      <c r="AG3" t="s">
        <v>132</v>
      </c>
    </row>
    <row r="4" spans="1:60" ht="24.95" customHeight="1" x14ac:dyDescent="0.2">
      <c r="A4" s="200" t="s">
        <v>9</v>
      </c>
      <c r="B4" s="201" t="s">
        <v>70</v>
      </c>
      <c r="C4" s="202" t="s">
        <v>71</v>
      </c>
      <c r="D4" s="203"/>
      <c r="E4" s="203"/>
      <c r="F4" s="203"/>
      <c r="G4" s="204"/>
      <c r="AG4" t="s">
        <v>133</v>
      </c>
    </row>
    <row r="5" spans="1:60" x14ac:dyDescent="0.2">
      <c r="D5" s="10"/>
    </row>
    <row r="6" spans="1:60" ht="38.25" x14ac:dyDescent="0.2">
      <c r="A6" s="206" t="s">
        <v>134</v>
      </c>
      <c r="B6" s="208" t="s">
        <v>135</v>
      </c>
      <c r="C6" s="208" t="s">
        <v>136</v>
      </c>
      <c r="D6" s="207" t="s">
        <v>137</v>
      </c>
      <c r="E6" s="206" t="s">
        <v>138</v>
      </c>
      <c r="F6" s="205" t="s">
        <v>139</v>
      </c>
      <c r="G6" s="206" t="s">
        <v>29</v>
      </c>
      <c r="H6" s="209" t="s">
        <v>30</v>
      </c>
      <c r="I6" s="209" t="s">
        <v>140</v>
      </c>
      <c r="J6" s="209" t="s">
        <v>31</v>
      </c>
      <c r="K6" s="209" t="s">
        <v>141</v>
      </c>
      <c r="L6" s="209" t="s">
        <v>142</v>
      </c>
      <c r="M6" s="209" t="s">
        <v>143</v>
      </c>
      <c r="N6" s="209" t="s">
        <v>144</v>
      </c>
      <c r="O6" s="209" t="s">
        <v>145</v>
      </c>
      <c r="P6" s="209" t="s">
        <v>146</v>
      </c>
      <c r="Q6" s="209" t="s">
        <v>147</v>
      </c>
      <c r="R6" s="209" t="s">
        <v>148</v>
      </c>
      <c r="S6" s="209" t="s">
        <v>149</v>
      </c>
      <c r="T6" s="209" t="s">
        <v>150</v>
      </c>
      <c r="U6" s="209" t="s">
        <v>151</v>
      </c>
      <c r="V6" s="209" t="s">
        <v>152</v>
      </c>
      <c r="W6" s="209" t="s">
        <v>153</v>
      </c>
      <c r="X6" s="209" t="s">
        <v>154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155</v>
      </c>
      <c r="B8" s="222" t="s">
        <v>90</v>
      </c>
      <c r="C8" s="243" t="s">
        <v>91</v>
      </c>
      <c r="D8" s="223"/>
      <c r="E8" s="224"/>
      <c r="F8" s="225"/>
      <c r="G8" s="225">
        <f>SUMIF(AG9:AG9,"&lt;&gt;NOR",G9:G9)</f>
        <v>0</v>
      </c>
      <c r="H8" s="225"/>
      <c r="I8" s="225">
        <f>SUM(I9:I9)</f>
        <v>0</v>
      </c>
      <c r="J8" s="225"/>
      <c r="K8" s="225">
        <f>SUM(K9:K9)</f>
        <v>0</v>
      </c>
      <c r="L8" s="225"/>
      <c r="M8" s="225">
        <f>SUM(M9:M9)</f>
        <v>0</v>
      </c>
      <c r="N8" s="225"/>
      <c r="O8" s="225">
        <f>SUM(O9:O9)</f>
        <v>0</v>
      </c>
      <c r="P8" s="225"/>
      <c r="Q8" s="225">
        <f>SUM(Q9:Q9)</f>
        <v>0</v>
      </c>
      <c r="R8" s="225"/>
      <c r="S8" s="225"/>
      <c r="T8" s="226"/>
      <c r="U8" s="220"/>
      <c r="V8" s="220">
        <f>SUM(V9:V9)</f>
        <v>0</v>
      </c>
      <c r="W8" s="220"/>
      <c r="X8" s="220"/>
      <c r="AG8" t="s">
        <v>156</v>
      </c>
    </row>
    <row r="9" spans="1:60" outlineLevel="1" x14ac:dyDescent="0.2">
      <c r="A9" s="234">
        <v>1</v>
      </c>
      <c r="B9" s="235" t="s">
        <v>391</v>
      </c>
      <c r="C9" s="244" t="s">
        <v>392</v>
      </c>
      <c r="D9" s="236" t="s">
        <v>381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15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197</v>
      </c>
      <c r="T9" s="240" t="s">
        <v>161</v>
      </c>
      <c r="U9" s="219">
        <v>0</v>
      </c>
      <c r="V9" s="219">
        <f>ROUND(E9*U9,2)</f>
        <v>0</v>
      </c>
      <c r="W9" s="219"/>
      <c r="X9" s="219" t="s">
        <v>175</v>
      </c>
      <c r="Y9" s="210"/>
      <c r="Z9" s="210"/>
      <c r="AA9" s="210"/>
      <c r="AB9" s="210"/>
      <c r="AC9" s="210"/>
      <c r="AD9" s="210"/>
      <c r="AE9" s="210"/>
      <c r="AF9" s="210"/>
      <c r="AG9" s="210" t="s">
        <v>213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21" t="s">
        <v>155</v>
      </c>
      <c r="B10" s="222" t="s">
        <v>114</v>
      </c>
      <c r="C10" s="243" t="s">
        <v>115</v>
      </c>
      <c r="D10" s="223"/>
      <c r="E10" s="224"/>
      <c r="F10" s="225"/>
      <c r="G10" s="225">
        <f>SUMIF(AG11:AG36,"&lt;&gt;NOR",G11:G36)</f>
        <v>0</v>
      </c>
      <c r="H10" s="225"/>
      <c r="I10" s="225">
        <f>SUM(I11:I36)</f>
        <v>0</v>
      </c>
      <c r="J10" s="225"/>
      <c r="K10" s="225">
        <f>SUM(K11:K36)</f>
        <v>0</v>
      </c>
      <c r="L10" s="225"/>
      <c r="M10" s="225">
        <f>SUM(M11:M36)</f>
        <v>0</v>
      </c>
      <c r="N10" s="225"/>
      <c r="O10" s="225">
        <f>SUM(O11:O36)</f>
        <v>0</v>
      </c>
      <c r="P10" s="225"/>
      <c r="Q10" s="225">
        <f>SUM(Q11:Q36)</f>
        <v>0</v>
      </c>
      <c r="R10" s="225"/>
      <c r="S10" s="225"/>
      <c r="T10" s="226"/>
      <c r="U10" s="220"/>
      <c r="V10" s="220">
        <f>SUM(V11:V36)</f>
        <v>79.860000000000014</v>
      </c>
      <c r="W10" s="220"/>
      <c r="X10" s="220"/>
      <c r="AG10" t="s">
        <v>156</v>
      </c>
    </row>
    <row r="11" spans="1:60" outlineLevel="1" x14ac:dyDescent="0.2">
      <c r="A11" s="234">
        <v>2</v>
      </c>
      <c r="B11" s="235" t="s">
        <v>393</v>
      </c>
      <c r="C11" s="244" t="s">
        <v>394</v>
      </c>
      <c r="D11" s="236" t="s">
        <v>250</v>
      </c>
      <c r="E11" s="237">
        <v>46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15</v>
      </c>
      <c r="M11" s="239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39" t="s">
        <v>114</v>
      </c>
      <c r="S11" s="239" t="s">
        <v>160</v>
      </c>
      <c r="T11" s="240" t="s">
        <v>174</v>
      </c>
      <c r="U11" s="219">
        <v>8.0170000000000005E-2</v>
      </c>
      <c r="V11" s="219">
        <f>ROUND(E11*U11,2)</f>
        <v>3.69</v>
      </c>
      <c r="W11" s="219"/>
      <c r="X11" s="219" t="s">
        <v>175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283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34">
        <v>3</v>
      </c>
      <c r="B12" s="235" t="s">
        <v>395</v>
      </c>
      <c r="C12" s="244" t="s">
        <v>396</v>
      </c>
      <c r="D12" s="236" t="s">
        <v>221</v>
      </c>
      <c r="E12" s="237">
        <v>32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15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 t="s">
        <v>114</v>
      </c>
      <c r="S12" s="239" t="s">
        <v>160</v>
      </c>
      <c r="T12" s="240" t="s">
        <v>174</v>
      </c>
      <c r="U12" s="219">
        <v>0.37</v>
      </c>
      <c r="V12" s="219">
        <f>ROUND(E12*U12,2)</f>
        <v>11.84</v>
      </c>
      <c r="W12" s="219"/>
      <c r="X12" s="219" t="s">
        <v>175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283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4">
        <v>4</v>
      </c>
      <c r="B13" s="235" t="s">
        <v>397</v>
      </c>
      <c r="C13" s="244" t="s">
        <v>398</v>
      </c>
      <c r="D13" s="236" t="s">
        <v>172</v>
      </c>
      <c r="E13" s="237">
        <v>0.5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15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 t="s">
        <v>114</v>
      </c>
      <c r="S13" s="239" t="s">
        <v>160</v>
      </c>
      <c r="T13" s="240" t="s">
        <v>174</v>
      </c>
      <c r="U13" s="219">
        <v>24.6675</v>
      </c>
      <c r="V13" s="219">
        <f>ROUND(E13*U13,2)</f>
        <v>12.33</v>
      </c>
      <c r="W13" s="219"/>
      <c r="X13" s="219" t="s">
        <v>175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283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34">
        <v>5</v>
      </c>
      <c r="B14" s="235" t="s">
        <v>399</v>
      </c>
      <c r="C14" s="244" t="s">
        <v>400</v>
      </c>
      <c r="D14" s="236" t="s">
        <v>221</v>
      </c>
      <c r="E14" s="237">
        <v>15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15</v>
      </c>
      <c r="M14" s="239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39" t="s">
        <v>114</v>
      </c>
      <c r="S14" s="239" t="s">
        <v>160</v>
      </c>
      <c r="T14" s="240" t="s">
        <v>174</v>
      </c>
      <c r="U14" s="219">
        <v>0.24232999999999999</v>
      </c>
      <c r="V14" s="219">
        <f>ROUND(E14*U14,2)</f>
        <v>3.63</v>
      </c>
      <c r="W14" s="219"/>
      <c r="X14" s="219" t="s">
        <v>175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283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34">
        <v>6</v>
      </c>
      <c r="B15" s="235" t="s">
        <v>401</v>
      </c>
      <c r="C15" s="244" t="s">
        <v>402</v>
      </c>
      <c r="D15" s="236" t="s">
        <v>221</v>
      </c>
      <c r="E15" s="237">
        <v>5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15</v>
      </c>
      <c r="M15" s="239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39" t="s">
        <v>114</v>
      </c>
      <c r="S15" s="239" t="s">
        <v>160</v>
      </c>
      <c r="T15" s="240" t="s">
        <v>174</v>
      </c>
      <c r="U15" s="219">
        <v>0.14749999999999999</v>
      </c>
      <c r="V15" s="219">
        <f>ROUND(E15*U15,2)</f>
        <v>0.74</v>
      </c>
      <c r="W15" s="219"/>
      <c r="X15" s="219" t="s">
        <v>175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283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34">
        <v>7</v>
      </c>
      <c r="B16" s="235" t="s">
        <v>403</v>
      </c>
      <c r="C16" s="244" t="s">
        <v>404</v>
      </c>
      <c r="D16" s="236" t="s">
        <v>221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15</v>
      </c>
      <c r="M16" s="239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39" t="s">
        <v>114</v>
      </c>
      <c r="S16" s="239" t="s">
        <v>160</v>
      </c>
      <c r="T16" s="240" t="s">
        <v>174</v>
      </c>
      <c r="U16" s="219">
        <v>0.16866999999999999</v>
      </c>
      <c r="V16" s="219">
        <f>ROUND(E16*U16,2)</f>
        <v>0.17</v>
      </c>
      <c r="W16" s="219"/>
      <c r="X16" s="219" t="s">
        <v>175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176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34">
        <v>8</v>
      </c>
      <c r="B17" s="235" t="s">
        <v>405</v>
      </c>
      <c r="C17" s="244" t="s">
        <v>406</v>
      </c>
      <c r="D17" s="236" t="s">
        <v>221</v>
      </c>
      <c r="E17" s="237">
        <v>2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15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 t="s">
        <v>114</v>
      </c>
      <c r="S17" s="239" t="s">
        <v>160</v>
      </c>
      <c r="T17" s="240" t="s">
        <v>174</v>
      </c>
      <c r="U17" s="219">
        <v>0.16866999999999999</v>
      </c>
      <c r="V17" s="219">
        <f>ROUND(E17*U17,2)</f>
        <v>0.34</v>
      </c>
      <c r="W17" s="219"/>
      <c r="X17" s="219" t="s">
        <v>175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283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4">
        <v>9</v>
      </c>
      <c r="B18" s="235" t="s">
        <v>407</v>
      </c>
      <c r="C18" s="244" t="s">
        <v>408</v>
      </c>
      <c r="D18" s="236" t="s">
        <v>221</v>
      </c>
      <c r="E18" s="237">
        <v>1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15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 t="s">
        <v>114</v>
      </c>
      <c r="S18" s="239" t="s">
        <v>160</v>
      </c>
      <c r="T18" s="240" t="s">
        <v>174</v>
      </c>
      <c r="U18" s="219">
        <v>0.18967000000000001</v>
      </c>
      <c r="V18" s="219">
        <f>ROUND(E18*U18,2)</f>
        <v>0.19</v>
      </c>
      <c r="W18" s="219"/>
      <c r="X18" s="219" t="s">
        <v>175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283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4">
        <v>10</v>
      </c>
      <c r="B19" s="235" t="s">
        <v>409</v>
      </c>
      <c r="C19" s="244" t="s">
        <v>410</v>
      </c>
      <c r="D19" s="236" t="s">
        <v>221</v>
      </c>
      <c r="E19" s="237">
        <v>6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15</v>
      </c>
      <c r="M19" s="239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39" t="s">
        <v>114</v>
      </c>
      <c r="S19" s="239" t="s">
        <v>160</v>
      </c>
      <c r="T19" s="240" t="s">
        <v>174</v>
      </c>
      <c r="U19" s="219">
        <v>0.26</v>
      </c>
      <c r="V19" s="219">
        <f>ROUND(E19*U19,2)</f>
        <v>1.56</v>
      </c>
      <c r="W19" s="219"/>
      <c r="X19" s="219" t="s">
        <v>175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283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34">
        <v>11</v>
      </c>
      <c r="B20" s="235" t="s">
        <v>411</v>
      </c>
      <c r="C20" s="244" t="s">
        <v>412</v>
      </c>
      <c r="D20" s="236" t="s">
        <v>221</v>
      </c>
      <c r="E20" s="237">
        <v>1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15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 t="s">
        <v>114</v>
      </c>
      <c r="S20" s="239" t="s">
        <v>160</v>
      </c>
      <c r="T20" s="240" t="s">
        <v>174</v>
      </c>
      <c r="U20" s="219">
        <v>0.48482999999999998</v>
      </c>
      <c r="V20" s="219">
        <f>ROUND(E20*U20,2)</f>
        <v>0.48</v>
      </c>
      <c r="W20" s="219"/>
      <c r="X20" s="219" t="s">
        <v>175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176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34">
        <v>12</v>
      </c>
      <c r="B21" s="235" t="s">
        <v>413</v>
      </c>
      <c r="C21" s="244" t="s">
        <v>414</v>
      </c>
      <c r="D21" s="236" t="s">
        <v>221</v>
      </c>
      <c r="E21" s="237">
        <v>1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15</v>
      </c>
      <c r="M21" s="239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39" t="s">
        <v>114</v>
      </c>
      <c r="S21" s="239" t="s">
        <v>160</v>
      </c>
      <c r="T21" s="240" t="s">
        <v>174</v>
      </c>
      <c r="U21" s="219">
        <v>0.34782999999999997</v>
      </c>
      <c r="V21" s="219">
        <f>ROUND(E21*U21,2)</f>
        <v>0.35</v>
      </c>
      <c r="W21" s="219"/>
      <c r="X21" s="219" t="s">
        <v>175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283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27">
        <v>13</v>
      </c>
      <c r="B22" s="228" t="s">
        <v>415</v>
      </c>
      <c r="C22" s="245" t="s">
        <v>416</v>
      </c>
      <c r="D22" s="229" t="s">
        <v>221</v>
      </c>
      <c r="E22" s="230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15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 t="s">
        <v>114</v>
      </c>
      <c r="S22" s="232" t="s">
        <v>160</v>
      </c>
      <c r="T22" s="233" t="s">
        <v>174</v>
      </c>
      <c r="U22" s="219">
        <v>4.5359999999999996</v>
      </c>
      <c r="V22" s="219">
        <f>ROUND(E22*U22,2)</f>
        <v>4.54</v>
      </c>
      <c r="W22" s="219"/>
      <c r="X22" s="219" t="s">
        <v>175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283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17"/>
      <c r="B23" s="218"/>
      <c r="C23" s="255" t="s">
        <v>417</v>
      </c>
      <c r="D23" s="252"/>
      <c r="E23" s="252"/>
      <c r="F23" s="252"/>
      <c r="G23" s="252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178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53" t="str">
        <f>C23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4">
        <v>14</v>
      </c>
      <c r="B24" s="235" t="s">
        <v>418</v>
      </c>
      <c r="C24" s="244" t="s">
        <v>419</v>
      </c>
      <c r="D24" s="236" t="s">
        <v>221</v>
      </c>
      <c r="E24" s="237">
        <v>10</v>
      </c>
      <c r="F24" s="238"/>
      <c r="G24" s="239">
        <f>ROUND(E24*F24,2)</f>
        <v>0</v>
      </c>
      <c r="H24" s="238"/>
      <c r="I24" s="239">
        <f>ROUND(E24*H24,2)</f>
        <v>0</v>
      </c>
      <c r="J24" s="238"/>
      <c r="K24" s="239">
        <f>ROUND(E24*J24,2)</f>
        <v>0</v>
      </c>
      <c r="L24" s="239">
        <v>15</v>
      </c>
      <c r="M24" s="239">
        <f>G24*(1+L24/100)</f>
        <v>0</v>
      </c>
      <c r="N24" s="239">
        <v>0</v>
      </c>
      <c r="O24" s="239">
        <f>ROUND(E24*N24,2)</f>
        <v>0</v>
      </c>
      <c r="P24" s="239">
        <v>0</v>
      </c>
      <c r="Q24" s="239">
        <f>ROUND(E24*P24,2)</f>
        <v>0</v>
      </c>
      <c r="R24" s="239" t="s">
        <v>114</v>
      </c>
      <c r="S24" s="239" t="s">
        <v>420</v>
      </c>
      <c r="T24" s="240" t="s">
        <v>420</v>
      </c>
      <c r="U24" s="219">
        <v>0.32</v>
      </c>
      <c r="V24" s="219">
        <f>ROUND(E24*U24,2)</f>
        <v>3.2</v>
      </c>
      <c r="W24" s="219"/>
      <c r="X24" s="219" t="s">
        <v>175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283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34">
        <v>15</v>
      </c>
      <c r="B25" s="235" t="s">
        <v>421</v>
      </c>
      <c r="C25" s="244" t="s">
        <v>422</v>
      </c>
      <c r="D25" s="236" t="s">
        <v>221</v>
      </c>
      <c r="E25" s="237">
        <v>5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15</v>
      </c>
      <c r="M25" s="239">
        <f>G25*(1+L25/100)</f>
        <v>0</v>
      </c>
      <c r="N25" s="239">
        <v>2.5000000000000001E-4</v>
      </c>
      <c r="O25" s="239">
        <f>ROUND(E25*N25,2)</f>
        <v>0</v>
      </c>
      <c r="P25" s="239">
        <v>0</v>
      </c>
      <c r="Q25" s="239">
        <f>ROUND(E25*P25,2)</f>
        <v>0</v>
      </c>
      <c r="R25" s="239" t="s">
        <v>114</v>
      </c>
      <c r="S25" s="239" t="s">
        <v>160</v>
      </c>
      <c r="T25" s="240" t="s">
        <v>174</v>
      </c>
      <c r="U25" s="219">
        <v>0.26417000000000002</v>
      </c>
      <c r="V25" s="219">
        <f>ROUND(E25*U25,2)</f>
        <v>1.32</v>
      </c>
      <c r="W25" s="219"/>
      <c r="X25" s="219" t="s">
        <v>175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283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4">
        <v>16</v>
      </c>
      <c r="B26" s="235" t="s">
        <v>423</v>
      </c>
      <c r="C26" s="244" t="s">
        <v>424</v>
      </c>
      <c r="D26" s="236" t="s">
        <v>250</v>
      </c>
      <c r="E26" s="237">
        <v>18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15</v>
      </c>
      <c r="M26" s="239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39" t="s">
        <v>114</v>
      </c>
      <c r="S26" s="239" t="s">
        <v>160</v>
      </c>
      <c r="T26" s="240" t="s">
        <v>174</v>
      </c>
      <c r="U26" s="219">
        <v>9.0499999999999997E-2</v>
      </c>
      <c r="V26" s="219">
        <f>ROUND(E26*U26,2)</f>
        <v>1.63</v>
      </c>
      <c r="W26" s="219"/>
      <c r="X26" s="219" t="s">
        <v>175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283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4">
        <v>17</v>
      </c>
      <c r="B27" s="235" t="s">
        <v>425</v>
      </c>
      <c r="C27" s="244" t="s">
        <v>426</v>
      </c>
      <c r="D27" s="236" t="s">
        <v>250</v>
      </c>
      <c r="E27" s="237">
        <v>25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15</v>
      </c>
      <c r="M27" s="239">
        <f>G27*(1+L27/100)</f>
        <v>0</v>
      </c>
      <c r="N27" s="239">
        <v>0</v>
      </c>
      <c r="O27" s="239">
        <f>ROUND(E27*N27,2)</f>
        <v>0</v>
      </c>
      <c r="P27" s="239">
        <v>0</v>
      </c>
      <c r="Q27" s="239">
        <f>ROUND(E27*P27,2)</f>
        <v>0</v>
      </c>
      <c r="R27" s="239" t="s">
        <v>114</v>
      </c>
      <c r="S27" s="239" t="s">
        <v>160</v>
      </c>
      <c r="T27" s="240" t="s">
        <v>174</v>
      </c>
      <c r="U27" s="219">
        <v>5.7939999999999998E-2</v>
      </c>
      <c r="V27" s="219">
        <f>ROUND(E27*U27,2)</f>
        <v>1.45</v>
      </c>
      <c r="W27" s="219"/>
      <c r="X27" s="219" t="s">
        <v>175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176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4">
        <v>18</v>
      </c>
      <c r="B28" s="235" t="s">
        <v>427</v>
      </c>
      <c r="C28" s="244" t="s">
        <v>428</v>
      </c>
      <c r="D28" s="236" t="s">
        <v>250</v>
      </c>
      <c r="E28" s="237">
        <v>102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15</v>
      </c>
      <c r="M28" s="239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39" t="s">
        <v>114</v>
      </c>
      <c r="S28" s="239" t="s">
        <v>160</v>
      </c>
      <c r="T28" s="240" t="s">
        <v>174</v>
      </c>
      <c r="U28" s="219">
        <v>9.955E-2</v>
      </c>
      <c r="V28" s="219">
        <f>ROUND(E28*U28,2)</f>
        <v>10.15</v>
      </c>
      <c r="W28" s="219"/>
      <c r="X28" s="219" t="s">
        <v>175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283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4">
        <v>19</v>
      </c>
      <c r="B29" s="235" t="s">
        <v>429</v>
      </c>
      <c r="C29" s="244" t="s">
        <v>430</v>
      </c>
      <c r="D29" s="236" t="s">
        <v>250</v>
      </c>
      <c r="E29" s="237">
        <v>191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15</v>
      </c>
      <c r="M29" s="239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39" t="s">
        <v>114</v>
      </c>
      <c r="S29" s="239" t="s">
        <v>160</v>
      </c>
      <c r="T29" s="240" t="s">
        <v>174</v>
      </c>
      <c r="U29" s="219">
        <v>9.955E-2</v>
      </c>
      <c r="V29" s="219">
        <f>ROUND(E29*U29,2)</f>
        <v>19.010000000000002</v>
      </c>
      <c r="W29" s="219"/>
      <c r="X29" s="219" t="s">
        <v>175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283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4">
        <v>20</v>
      </c>
      <c r="B30" s="235" t="s">
        <v>431</v>
      </c>
      <c r="C30" s="244" t="s">
        <v>432</v>
      </c>
      <c r="D30" s="236" t="s">
        <v>250</v>
      </c>
      <c r="E30" s="237">
        <v>18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15</v>
      </c>
      <c r="M30" s="239">
        <f>G30*(1+L30/100)</f>
        <v>0</v>
      </c>
      <c r="N30" s="239">
        <v>0</v>
      </c>
      <c r="O30" s="239">
        <f>ROUND(E30*N30,2)</f>
        <v>0</v>
      </c>
      <c r="P30" s="239">
        <v>0</v>
      </c>
      <c r="Q30" s="239">
        <f>ROUND(E30*P30,2)</f>
        <v>0</v>
      </c>
      <c r="R30" s="239" t="s">
        <v>114</v>
      </c>
      <c r="S30" s="239" t="s">
        <v>160</v>
      </c>
      <c r="T30" s="240" t="s">
        <v>174</v>
      </c>
      <c r="U30" s="219">
        <v>9.955E-2</v>
      </c>
      <c r="V30" s="219">
        <f>ROUND(E30*U30,2)</f>
        <v>1.79</v>
      </c>
      <c r="W30" s="219"/>
      <c r="X30" s="219" t="s">
        <v>175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283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4">
        <v>21</v>
      </c>
      <c r="B31" s="235" t="s">
        <v>433</v>
      </c>
      <c r="C31" s="244" t="s">
        <v>434</v>
      </c>
      <c r="D31" s="236" t="s">
        <v>221</v>
      </c>
      <c r="E31" s="237">
        <v>16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15</v>
      </c>
      <c r="M31" s="239">
        <f>G31*(1+L31/100)</f>
        <v>0</v>
      </c>
      <c r="N31" s="239">
        <v>0</v>
      </c>
      <c r="O31" s="239">
        <f>ROUND(E31*N31,2)</f>
        <v>0</v>
      </c>
      <c r="P31" s="239">
        <v>0</v>
      </c>
      <c r="Q31" s="239">
        <f>ROUND(E31*P31,2)</f>
        <v>0</v>
      </c>
      <c r="R31" s="239" t="s">
        <v>114</v>
      </c>
      <c r="S31" s="239" t="s">
        <v>160</v>
      </c>
      <c r="T31" s="240" t="s">
        <v>174</v>
      </c>
      <c r="U31" s="219">
        <v>2.5000000000000001E-2</v>
      </c>
      <c r="V31" s="219">
        <f>ROUND(E31*U31,2)</f>
        <v>0.4</v>
      </c>
      <c r="W31" s="219"/>
      <c r="X31" s="219" t="s">
        <v>175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283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4">
        <v>22</v>
      </c>
      <c r="B32" s="235" t="s">
        <v>435</v>
      </c>
      <c r="C32" s="244" t="s">
        <v>436</v>
      </c>
      <c r="D32" s="236" t="s">
        <v>221</v>
      </c>
      <c r="E32" s="237">
        <v>1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15</v>
      </c>
      <c r="M32" s="239">
        <f>G32*(1+L32/100)</f>
        <v>0</v>
      </c>
      <c r="N32" s="239">
        <v>0</v>
      </c>
      <c r="O32" s="239">
        <f>ROUND(E32*N32,2)</f>
        <v>0</v>
      </c>
      <c r="P32" s="239">
        <v>0</v>
      </c>
      <c r="Q32" s="239">
        <f>ROUND(E32*P32,2)</f>
        <v>0</v>
      </c>
      <c r="R32" s="239"/>
      <c r="S32" s="239" t="s">
        <v>160</v>
      </c>
      <c r="T32" s="240" t="s">
        <v>174</v>
      </c>
      <c r="U32" s="219">
        <v>0.14033000000000001</v>
      </c>
      <c r="V32" s="219">
        <f>ROUND(E32*U32,2)</f>
        <v>0.14000000000000001</v>
      </c>
      <c r="W32" s="219"/>
      <c r="X32" s="219" t="s">
        <v>175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283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4">
        <v>23</v>
      </c>
      <c r="B33" s="235" t="s">
        <v>437</v>
      </c>
      <c r="C33" s="244" t="s">
        <v>438</v>
      </c>
      <c r="D33" s="236" t="s">
        <v>221</v>
      </c>
      <c r="E33" s="237">
        <v>1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15</v>
      </c>
      <c r="M33" s="239">
        <f>G33*(1+L33/100)</f>
        <v>0</v>
      </c>
      <c r="N33" s="239">
        <v>0</v>
      </c>
      <c r="O33" s="239">
        <f>ROUND(E33*N33,2)</f>
        <v>0</v>
      </c>
      <c r="P33" s="239">
        <v>0</v>
      </c>
      <c r="Q33" s="239">
        <f>ROUND(E33*P33,2)</f>
        <v>0</v>
      </c>
      <c r="R33" s="239"/>
      <c r="S33" s="239" t="s">
        <v>160</v>
      </c>
      <c r="T33" s="240" t="s">
        <v>174</v>
      </c>
      <c r="U33" s="219">
        <v>0.30349999999999999</v>
      </c>
      <c r="V33" s="219">
        <f>ROUND(E33*U33,2)</f>
        <v>0.3</v>
      </c>
      <c r="W33" s="219"/>
      <c r="X33" s="219" t="s">
        <v>175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283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4">
        <v>24</v>
      </c>
      <c r="B34" s="235" t="s">
        <v>439</v>
      </c>
      <c r="C34" s="244" t="s">
        <v>440</v>
      </c>
      <c r="D34" s="236" t="s">
        <v>221</v>
      </c>
      <c r="E34" s="237">
        <v>1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15</v>
      </c>
      <c r="M34" s="239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39"/>
      <c r="S34" s="239" t="s">
        <v>160</v>
      </c>
      <c r="T34" s="240" t="s">
        <v>174</v>
      </c>
      <c r="U34" s="219">
        <v>0.39650000000000002</v>
      </c>
      <c r="V34" s="219">
        <f>ROUND(E34*U34,2)</f>
        <v>0.4</v>
      </c>
      <c r="W34" s="219"/>
      <c r="X34" s="219" t="s">
        <v>175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283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4">
        <v>25</v>
      </c>
      <c r="B35" s="235" t="s">
        <v>441</v>
      </c>
      <c r="C35" s="244" t="s">
        <v>442</v>
      </c>
      <c r="D35" s="236" t="s">
        <v>221</v>
      </c>
      <c r="E35" s="237">
        <v>1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15</v>
      </c>
      <c r="M35" s="239">
        <f>G35*(1+L35/100)</f>
        <v>0</v>
      </c>
      <c r="N35" s="239">
        <v>0</v>
      </c>
      <c r="O35" s="239">
        <f>ROUND(E35*N35,2)</f>
        <v>0</v>
      </c>
      <c r="P35" s="239">
        <v>0</v>
      </c>
      <c r="Q35" s="239">
        <f>ROUND(E35*P35,2)</f>
        <v>0</v>
      </c>
      <c r="R35" s="239"/>
      <c r="S35" s="239" t="s">
        <v>160</v>
      </c>
      <c r="T35" s="240" t="s">
        <v>174</v>
      </c>
      <c r="U35" s="219">
        <v>0.20882999999999999</v>
      </c>
      <c r="V35" s="219">
        <f>ROUND(E35*U35,2)</f>
        <v>0.21</v>
      </c>
      <c r="W35" s="219"/>
      <c r="X35" s="219" t="s">
        <v>175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283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4">
        <v>26</v>
      </c>
      <c r="B36" s="235" t="s">
        <v>443</v>
      </c>
      <c r="C36" s="244" t="s">
        <v>444</v>
      </c>
      <c r="D36" s="236" t="s">
        <v>221</v>
      </c>
      <c r="E36" s="237">
        <v>15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15</v>
      </c>
      <c r="M36" s="239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39"/>
      <c r="S36" s="239" t="s">
        <v>197</v>
      </c>
      <c r="T36" s="240" t="s">
        <v>161</v>
      </c>
      <c r="U36" s="219">
        <v>0</v>
      </c>
      <c r="V36" s="219">
        <f>ROUND(E36*U36,2)</f>
        <v>0</v>
      </c>
      <c r="W36" s="219"/>
      <c r="X36" s="219" t="s">
        <v>175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213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221" t="s">
        <v>155</v>
      </c>
      <c r="B37" s="222" t="s">
        <v>116</v>
      </c>
      <c r="C37" s="243" t="s">
        <v>117</v>
      </c>
      <c r="D37" s="223"/>
      <c r="E37" s="224"/>
      <c r="F37" s="225"/>
      <c r="G37" s="225">
        <f>SUMIF(AG38:AG38,"&lt;&gt;NOR",G38:G38)</f>
        <v>0</v>
      </c>
      <c r="H37" s="225"/>
      <c r="I37" s="225">
        <f>SUM(I38:I38)</f>
        <v>0</v>
      </c>
      <c r="J37" s="225"/>
      <c r="K37" s="225">
        <f>SUM(K38:K38)</f>
        <v>0</v>
      </c>
      <c r="L37" s="225"/>
      <c r="M37" s="225">
        <f>SUM(M38:M38)</f>
        <v>0</v>
      </c>
      <c r="N37" s="225"/>
      <c r="O37" s="225">
        <f>SUM(O38:O38)</f>
        <v>0</v>
      </c>
      <c r="P37" s="225"/>
      <c r="Q37" s="225">
        <f>SUM(Q38:Q38)</f>
        <v>0</v>
      </c>
      <c r="R37" s="225"/>
      <c r="S37" s="225"/>
      <c r="T37" s="226"/>
      <c r="U37" s="220"/>
      <c r="V37" s="220">
        <f>SUM(V38:V38)</f>
        <v>0</v>
      </c>
      <c r="W37" s="220"/>
      <c r="X37" s="220"/>
      <c r="AG37" t="s">
        <v>156</v>
      </c>
    </row>
    <row r="38" spans="1:60" outlineLevel="1" x14ac:dyDescent="0.2">
      <c r="A38" s="234">
        <v>27</v>
      </c>
      <c r="B38" s="235" t="s">
        <v>445</v>
      </c>
      <c r="C38" s="244" t="s">
        <v>446</v>
      </c>
      <c r="D38" s="236" t="s">
        <v>250</v>
      </c>
      <c r="E38" s="237">
        <v>142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15</v>
      </c>
      <c r="M38" s="239">
        <f>G38*(1+L38/100)</f>
        <v>0</v>
      </c>
      <c r="N38" s="239">
        <v>0</v>
      </c>
      <c r="O38" s="239">
        <f>ROUND(E38*N38,2)</f>
        <v>0</v>
      </c>
      <c r="P38" s="239">
        <v>0</v>
      </c>
      <c r="Q38" s="239">
        <f>ROUND(E38*P38,2)</f>
        <v>0</v>
      </c>
      <c r="R38" s="239"/>
      <c r="S38" s="239" t="s">
        <v>197</v>
      </c>
      <c r="T38" s="240" t="s">
        <v>161</v>
      </c>
      <c r="U38" s="219">
        <v>0</v>
      </c>
      <c r="V38" s="219">
        <f>ROUND(E38*U38,2)</f>
        <v>0</v>
      </c>
      <c r="W38" s="219"/>
      <c r="X38" s="219" t="s">
        <v>175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283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">
      <c r="A39" s="221" t="s">
        <v>155</v>
      </c>
      <c r="B39" s="222" t="s">
        <v>118</v>
      </c>
      <c r="C39" s="243" t="s">
        <v>119</v>
      </c>
      <c r="D39" s="223"/>
      <c r="E39" s="224"/>
      <c r="F39" s="225"/>
      <c r="G39" s="225">
        <f>SUMIF(AG40:AG62,"&lt;&gt;NOR",G40:G62)</f>
        <v>0</v>
      </c>
      <c r="H39" s="225"/>
      <c r="I39" s="225">
        <f>SUM(I40:I62)</f>
        <v>0</v>
      </c>
      <c r="J39" s="225"/>
      <c r="K39" s="225">
        <f>SUM(K40:K62)</f>
        <v>0</v>
      </c>
      <c r="L39" s="225"/>
      <c r="M39" s="225">
        <f>SUM(M40:M62)</f>
        <v>0</v>
      </c>
      <c r="N39" s="225"/>
      <c r="O39" s="225">
        <f>SUM(O40:O62)</f>
        <v>7.0000000000000007E-2</v>
      </c>
      <c r="P39" s="225"/>
      <c r="Q39" s="225">
        <f>SUM(Q40:Q62)</f>
        <v>0</v>
      </c>
      <c r="R39" s="225"/>
      <c r="S39" s="225"/>
      <c r="T39" s="226"/>
      <c r="U39" s="220"/>
      <c r="V39" s="220">
        <f>SUM(V40:V62)</f>
        <v>0</v>
      </c>
      <c r="W39" s="220"/>
      <c r="X39" s="220"/>
      <c r="AG39" t="s">
        <v>156</v>
      </c>
    </row>
    <row r="40" spans="1:60" ht="56.25" outlineLevel="1" x14ac:dyDescent="0.2">
      <c r="A40" s="234">
        <v>28</v>
      </c>
      <c r="B40" s="235" t="s">
        <v>447</v>
      </c>
      <c r="C40" s="244" t="s">
        <v>448</v>
      </c>
      <c r="D40" s="236" t="s">
        <v>250</v>
      </c>
      <c r="E40" s="237">
        <v>18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15</v>
      </c>
      <c r="M40" s="239">
        <f>G40*(1+L40/100)</f>
        <v>0</v>
      </c>
      <c r="N40" s="239">
        <v>1.6000000000000001E-4</v>
      </c>
      <c r="O40" s="239">
        <f>ROUND(E40*N40,2)</f>
        <v>0</v>
      </c>
      <c r="P40" s="239">
        <v>0</v>
      </c>
      <c r="Q40" s="239">
        <f>ROUND(E40*P40,2)</f>
        <v>0</v>
      </c>
      <c r="R40" s="239" t="s">
        <v>222</v>
      </c>
      <c r="S40" s="239" t="s">
        <v>160</v>
      </c>
      <c r="T40" s="240" t="s">
        <v>174</v>
      </c>
      <c r="U40" s="219">
        <v>0</v>
      </c>
      <c r="V40" s="219">
        <f>ROUND(E40*U40,2)</f>
        <v>0</v>
      </c>
      <c r="W40" s="219"/>
      <c r="X40" s="219" t="s">
        <v>223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449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56.25" outlineLevel="1" x14ac:dyDescent="0.2">
      <c r="A41" s="234">
        <v>29</v>
      </c>
      <c r="B41" s="235" t="s">
        <v>450</v>
      </c>
      <c r="C41" s="244" t="s">
        <v>448</v>
      </c>
      <c r="D41" s="236" t="s">
        <v>250</v>
      </c>
      <c r="E41" s="237">
        <v>84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15</v>
      </c>
      <c r="M41" s="239">
        <f>G41*(1+L41/100)</f>
        <v>0</v>
      </c>
      <c r="N41" s="239">
        <v>1.6000000000000001E-4</v>
      </c>
      <c r="O41" s="239">
        <f>ROUND(E41*N41,2)</f>
        <v>0.01</v>
      </c>
      <c r="P41" s="239">
        <v>0</v>
      </c>
      <c r="Q41" s="239">
        <f>ROUND(E41*P41,2)</f>
        <v>0</v>
      </c>
      <c r="R41" s="239" t="s">
        <v>222</v>
      </c>
      <c r="S41" s="239" t="s">
        <v>160</v>
      </c>
      <c r="T41" s="240" t="s">
        <v>174</v>
      </c>
      <c r="U41" s="219">
        <v>0</v>
      </c>
      <c r="V41" s="219">
        <f>ROUND(E41*U41,2)</f>
        <v>0</v>
      </c>
      <c r="W41" s="219"/>
      <c r="X41" s="219" t="s">
        <v>223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449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56.25" outlineLevel="1" x14ac:dyDescent="0.2">
      <c r="A42" s="234">
        <v>30</v>
      </c>
      <c r="B42" s="235" t="s">
        <v>451</v>
      </c>
      <c r="C42" s="244" t="s">
        <v>452</v>
      </c>
      <c r="D42" s="236" t="s">
        <v>250</v>
      </c>
      <c r="E42" s="237">
        <v>191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15</v>
      </c>
      <c r="M42" s="239">
        <f>G42*(1+L42/100)</f>
        <v>0</v>
      </c>
      <c r="N42" s="239">
        <v>2.0000000000000001E-4</v>
      </c>
      <c r="O42" s="239">
        <f>ROUND(E42*N42,2)</f>
        <v>0.04</v>
      </c>
      <c r="P42" s="239">
        <v>0</v>
      </c>
      <c r="Q42" s="239">
        <f>ROUND(E42*P42,2)</f>
        <v>0</v>
      </c>
      <c r="R42" s="239" t="s">
        <v>222</v>
      </c>
      <c r="S42" s="239" t="s">
        <v>160</v>
      </c>
      <c r="T42" s="240" t="s">
        <v>174</v>
      </c>
      <c r="U42" s="219">
        <v>0</v>
      </c>
      <c r="V42" s="219">
        <f>ROUND(E42*U42,2)</f>
        <v>0</v>
      </c>
      <c r="W42" s="219"/>
      <c r="X42" s="219" t="s">
        <v>223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449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56.25" outlineLevel="1" x14ac:dyDescent="0.2">
      <c r="A43" s="234">
        <v>31</v>
      </c>
      <c r="B43" s="235" t="s">
        <v>453</v>
      </c>
      <c r="C43" s="244" t="s">
        <v>454</v>
      </c>
      <c r="D43" s="236" t="s">
        <v>250</v>
      </c>
      <c r="E43" s="237">
        <v>18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15</v>
      </c>
      <c r="M43" s="239">
        <f>G43*(1+L43/100)</f>
        <v>0</v>
      </c>
      <c r="N43" s="239">
        <v>2.9999999999999997E-4</v>
      </c>
      <c r="O43" s="239">
        <f>ROUND(E43*N43,2)</f>
        <v>0.01</v>
      </c>
      <c r="P43" s="239">
        <v>0</v>
      </c>
      <c r="Q43" s="239">
        <f>ROUND(E43*P43,2)</f>
        <v>0</v>
      </c>
      <c r="R43" s="239" t="s">
        <v>222</v>
      </c>
      <c r="S43" s="239" t="s">
        <v>160</v>
      </c>
      <c r="T43" s="240" t="s">
        <v>174</v>
      </c>
      <c r="U43" s="219">
        <v>0</v>
      </c>
      <c r="V43" s="219">
        <f>ROUND(E43*U43,2)</f>
        <v>0</v>
      </c>
      <c r="W43" s="219"/>
      <c r="X43" s="219" t="s">
        <v>223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449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56.25" outlineLevel="1" x14ac:dyDescent="0.2">
      <c r="A44" s="234">
        <v>32</v>
      </c>
      <c r="B44" s="235" t="s">
        <v>455</v>
      </c>
      <c r="C44" s="244" t="s">
        <v>456</v>
      </c>
      <c r="D44" s="236" t="s">
        <v>250</v>
      </c>
      <c r="E44" s="237">
        <v>25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15</v>
      </c>
      <c r="M44" s="239">
        <f>G44*(1+L44/100)</f>
        <v>0</v>
      </c>
      <c r="N44" s="239">
        <v>4.0999999999999999E-4</v>
      </c>
      <c r="O44" s="239">
        <f>ROUND(E44*N44,2)</f>
        <v>0.01</v>
      </c>
      <c r="P44" s="239">
        <v>0</v>
      </c>
      <c r="Q44" s="239">
        <f>ROUND(E44*P44,2)</f>
        <v>0</v>
      </c>
      <c r="R44" s="239" t="s">
        <v>222</v>
      </c>
      <c r="S44" s="239" t="s">
        <v>160</v>
      </c>
      <c r="T44" s="240" t="s">
        <v>174</v>
      </c>
      <c r="U44" s="219">
        <v>0</v>
      </c>
      <c r="V44" s="219">
        <f>ROUND(E44*U44,2)</f>
        <v>0</v>
      </c>
      <c r="W44" s="219"/>
      <c r="X44" s="219" t="s">
        <v>223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224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33.75" outlineLevel="1" x14ac:dyDescent="0.2">
      <c r="A45" s="234">
        <v>33</v>
      </c>
      <c r="B45" s="235" t="s">
        <v>457</v>
      </c>
      <c r="C45" s="244" t="s">
        <v>458</v>
      </c>
      <c r="D45" s="236" t="s">
        <v>250</v>
      </c>
      <c r="E45" s="237">
        <v>18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15</v>
      </c>
      <c r="M45" s="239">
        <f>G45*(1+L45/100)</f>
        <v>0</v>
      </c>
      <c r="N45" s="239">
        <v>6.0000000000000002E-5</v>
      </c>
      <c r="O45" s="239">
        <f>ROUND(E45*N45,2)</f>
        <v>0</v>
      </c>
      <c r="P45" s="239">
        <v>0</v>
      </c>
      <c r="Q45" s="239">
        <f>ROUND(E45*P45,2)</f>
        <v>0</v>
      </c>
      <c r="R45" s="239" t="s">
        <v>222</v>
      </c>
      <c r="S45" s="239" t="s">
        <v>160</v>
      </c>
      <c r="T45" s="240" t="s">
        <v>174</v>
      </c>
      <c r="U45" s="219">
        <v>0</v>
      </c>
      <c r="V45" s="219">
        <f>ROUND(E45*U45,2)</f>
        <v>0</v>
      </c>
      <c r="W45" s="219"/>
      <c r="X45" s="219" t="s">
        <v>223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449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4">
        <v>34</v>
      </c>
      <c r="B46" s="235" t="s">
        <v>459</v>
      </c>
      <c r="C46" s="244" t="s">
        <v>460</v>
      </c>
      <c r="D46" s="236" t="s">
        <v>221</v>
      </c>
      <c r="E46" s="237">
        <v>10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15</v>
      </c>
      <c r="M46" s="239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39" t="s">
        <v>222</v>
      </c>
      <c r="S46" s="239" t="s">
        <v>160</v>
      </c>
      <c r="T46" s="240" t="s">
        <v>174</v>
      </c>
      <c r="U46" s="219">
        <v>0</v>
      </c>
      <c r="V46" s="219">
        <f>ROUND(E46*U46,2)</f>
        <v>0</v>
      </c>
      <c r="W46" s="219"/>
      <c r="X46" s="219" t="s">
        <v>223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449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4">
        <v>35</v>
      </c>
      <c r="B47" s="235" t="s">
        <v>461</v>
      </c>
      <c r="C47" s="244" t="s">
        <v>462</v>
      </c>
      <c r="D47" s="236" t="s">
        <v>221</v>
      </c>
      <c r="E47" s="237">
        <v>5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15</v>
      </c>
      <c r="M47" s="239">
        <f>G47*(1+L47/100)</f>
        <v>0</v>
      </c>
      <c r="N47" s="239">
        <v>1.0000000000000001E-5</v>
      </c>
      <c r="O47" s="239">
        <f>ROUND(E47*N47,2)</f>
        <v>0</v>
      </c>
      <c r="P47" s="239">
        <v>0</v>
      </c>
      <c r="Q47" s="239">
        <f>ROUND(E47*P47,2)</f>
        <v>0</v>
      </c>
      <c r="R47" s="239" t="s">
        <v>222</v>
      </c>
      <c r="S47" s="239" t="s">
        <v>160</v>
      </c>
      <c r="T47" s="240" t="s">
        <v>174</v>
      </c>
      <c r="U47" s="219">
        <v>0</v>
      </c>
      <c r="V47" s="219">
        <f>ROUND(E47*U47,2)</f>
        <v>0</v>
      </c>
      <c r="W47" s="219"/>
      <c r="X47" s="219" t="s">
        <v>223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449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4">
        <v>36</v>
      </c>
      <c r="B48" s="235" t="s">
        <v>463</v>
      </c>
      <c r="C48" s="244" t="s">
        <v>464</v>
      </c>
      <c r="D48" s="236" t="s">
        <v>221</v>
      </c>
      <c r="E48" s="237">
        <v>1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15</v>
      </c>
      <c r="M48" s="239">
        <f>G48*(1+L48/100)</f>
        <v>0</v>
      </c>
      <c r="N48" s="239">
        <v>6.0000000000000002E-5</v>
      </c>
      <c r="O48" s="239">
        <f>ROUND(E48*N48,2)</f>
        <v>0</v>
      </c>
      <c r="P48" s="239">
        <v>0</v>
      </c>
      <c r="Q48" s="239">
        <f>ROUND(E48*P48,2)</f>
        <v>0</v>
      </c>
      <c r="R48" s="239" t="s">
        <v>222</v>
      </c>
      <c r="S48" s="239" t="s">
        <v>160</v>
      </c>
      <c r="T48" s="240" t="s">
        <v>174</v>
      </c>
      <c r="U48" s="219">
        <v>0</v>
      </c>
      <c r="V48" s="219">
        <f>ROUND(E48*U48,2)</f>
        <v>0</v>
      </c>
      <c r="W48" s="219"/>
      <c r="X48" s="219" t="s">
        <v>223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449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4">
        <v>37</v>
      </c>
      <c r="B49" s="235" t="s">
        <v>465</v>
      </c>
      <c r="C49" s="244" t="s">
        <v>466</v>
      </c>
      <c r="D49" s="236" t="s">
        <v>221</v>
      </c>
      <c r="E49" s="237">
        <v>2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15</v>
      </c>
      <c r="M49" s="239">
        <f>G49*(1+L49/100)</f>
        <v>0</v>
      </c>
      <c r="N49" s="239">
        <v>5.0000000000000002E-5</v>
      </c>
      <c r="O49" s="239">
        <f>ROUND(E49*N49,2)</f>
        <v>0</v>
      </c>
      <c r="P49" s="239">
        <v>0</v>
      </c>
      <c r="Q49" s="239">
        <f>ROUND(E49*P49,2)</f>
        <v>0</v>
      </c>
      <c r="R49" s="239" t="s">
        <v>222</v>
      </c>
      <c r="S49" s="239" t="s">
        <v>160</v>
      </c>
      <c r="T49" s="240" t="s">
        <v>174</v>
      </c>
      <c r="U49" s="219">
        <v>0</v>
      </c>
      <c r="V49" s="219">
        <f>ROUND(E49*U49,2)</f>
        <v>0</v>
      </c>
      <c r="W49" s="219"/>
      <c r="X49" s="219" t="s">
        <v>223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449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4">
        <v>38</v>
      </c>
      <c r="B50" s="235" t="s">
        <v>467</v>
      </c>
      <c r="C50" s="244" t="s">
        <v>468</v>
      </c>
      <c r="D50" s="236" t="s">
        <v>221</v>
      </c>
      <c r="E50" s="237">
        <v>1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15</v>
      </c>
      <c r="M50" s="239">
        <f>G50*(1+L50/100)</f>
        <v>0</v>
      </c>
      <c r="N50" s="239">
        <v>5.0000000000000002E-5</v>
      </c>
      <c r="O50" s="239">
        <f>ROUND(E50*N50,2)</f>
        <v>0</v>
      </c>
      <c r="P50" s="239">
        <v>0</v>
      </c>
      <c r="Q50" s="239">
        <f>ROUND(E50*P50,2)</f>
        <v>0</v>
      </c>
      <c r="R50" s="239" t="s">
        <v>222</v>
      </c>
      <c r="S50" s="239" t="s">
        <v>160</v>
      </c>
      <c r="T50" s="240" t="s">
        <v>174</v>
      </c>
      <c r="U50" s="219">
        <v>0</v>
      </c>
      <c r="V50" s="219">
        <f>ROUND(E50*U50,2)</f>
        <v>0</v>
      </c>
      <c r="W50" s="219"/>
      <c r="X50" s="219" t="s">
        <v>223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449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34">
        <v>39</v>
      </c>
      <c r="B51" s="235" t="s">
        <v>469</v>
      </c>
      <c r="C51" s="244" t="s">
        <v>470</v>
      </c>
      <c r="D51" s="236" t="s">
        <v>221</v>
      </c>
      <c r="E51" s="237">
        <v>1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15</v>
      </c>
      <c r="M51" s="239">
        <f>G51*(1+L51/100)</f>
        <v>0</v>
      </c>
      <c r="N51" s="239">
        <v>1E-4</v>
      </c>
      <c r="O51" s="239">
        <f>ROUND(E51*N51,2)</f>
        <v>0</v>
      </c>
      <c r="P51" s="239">
        <v>0</v>
      </c>
      <c r="Q51" s="239">
        <f>ROUND(E51*P51,2)</f>
        <v>0</v>
      </c>
      <c r="R51" s="239" t="s">
        <v>222</v>
      </c>
      <c r="S51" s="239" t="s">
        <v>160</v>
      </c>
      <c r="T51" s="240" t="s">
        <v>174</v>
      </c>
      <c r="U51" s="219">
        <v>0</v>
      </c>
      <c r="V51" s="219">
        <f>ROUND(E51*U51,2)</f>
        <v>0</v>
      </c>
      <c r="W51" s="219"/>
      <c r="X51" s="219" t="s">
        <v>223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224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4">
        <v>40</v>
      </c>
      <c r="B52" s="235" t="s">
        <v>471</v>
      </c>
      <c r="C52" s="244" t="s">
        <v>472</v>
      </c>
      <c r="D52" s="236" t="s">
        <v>221</v>
      </c>
      <c r="E52" s="237">
        <v>6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15</v>
      </c>
      <c r="M52" s="239">
        <f>G52*(1+L52/100)</f>
        <v>0</v>
      </c>
      <c r="N52" s="239">
        <v>1.0000000000000001E-5</v>
      </c>
      <c r="O52" s="239">
        <f>ROUND(E52*N52,2)</f>
        <v>0</v>
      </c>
      <c r="P52" s="239">
        <v>0</v>
      </c>
      <c r="Q52" s="239">
        <f>ROUND(E52*P52,2)</f>
        <v>0</v>
      </c>
      <c r="R52" s="239" t="s">
        <v>222</v>
      </c>
      <c r="S52" s="239" t="s">
        <v>160</v>
      </c>
      <c r="T52" s="240" t="s">
        <v>174</v>
      </c>
      <c r="U52" s="219">
        <v>0</v>
      </c>
      <c r="V52" s="219">
        <f>ROUND(E52*U52,2)</f>
        <v>0</v>
      </c>
      <c r="W52" s="219"/>
      <c r="X52" s="219" t="s">
        <v>223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449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34">
        <v>41</v>
      </c>
      <c r="B53" s="235" t="s">
        <v>473</v>
      </c>
      <c r="C53" s="244" t="s">
        <v>474</v>
      </c>
      <c r="D53" s="236" t="s">
        <v>221</v>
      </c>
      <c r="E53" s="237">
        <v>1</v>
      </c>
      <c r="F53" s="238"/>
      <c r="G53" s="239">
        <f>ROUND(E53*F53,2)</f>
        <v>0</v>
      </c>
      <c r="H53" s="238"/>
      <c r="I53" s="239">
        <f>ROUND(E53*H53,2)</f>
        <v>0</v>
      </c>
      <c r="J53" s="238"/>
      <c r="K53" s="239">
        <f>ROUND(E53*J53,2)</f>
        <v>0</v>
      </c>
      <c r="L53" s="239">
        <v>15</v>
      </c>
      <c r="M53" s="239">
        <f>G53*(1+L53/100)</f>
        <v>0</v>
      </c>
      <c r="N53" s="239">
        <v>1.0000000000000001E-5</v>
      </c>
      <c r="O53" s="239">
        <f>ROUND(E53*N53,2)</f>
        <v>0</v>
      </c>
      <c r="P53" s="239">
        <v>0</v>
      </c>
      <c r="Q53" s="239">
        <f>ROUND(E53*P53,2)</f>
        <v>0</v>
      </c>
      <c r="R53" s="239" t="s">
        <v>222</v>
      </c>
      <c r="S53" s="239" t="s">
        <v>160</v>
      </c>
      <c r="T53" s="240" t="s">
        <v>174</v>
      </c>
      <c r="U53" s="219">
        <v>0</v>
      </c>
      <c r="V53" s="219">
        <f>ROUND(E53*U53,2)</f>
        <v>0</v>
      </c>
      <c r="W53" s="219"/>
      <c r="X53" s="219" t="s">
        <v>223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449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45" outlineLevel="1" x14ac:dyDescent="0.2">
      <c r="A54" s="234">
        <v>42</v>
      </c>
      <c r="B54" s="235" t="s">
        <v>475</v>
      </c>
      <c r="C54" s="244" t="s">
        <v>476</v>
      </c>
      <c r="D54" s="236" t="s">
        <v>250</v>
      </c>
      <c r="E54" s="237">
        <v>1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15</v>
      </c>
      <c r="M54" s="239">
        <f>G54*(1+L54/100)</f>
        <v>0</v>
      </c>
      <c r="N54" s="239">
        <v>6.9999999999999994E-5</v>
      </c>
      <c r="O54" s="239">
        <f>ROUND(E54*N54,2)</f>
        <v>0</v>
      </c>
      <c r="P54" s="239">
        <v>0</v>
      </c>
      <c r="Q54" s="239">
        <f>ROUND(E54*P54,2)</f>
        <v>0</v>
      </c>
      <c r="R54" s="239" t="s">
        <v>222</v>
      </c>
      <c r="S54" s="239" t="s">
        <v>160</v>
      </c>
      <c r="T54" s="240" t="s">
        <v>174</v>
      </c>
      <c r="U54" s="219">
        <v>0</v>
      </c>
      <c r="V54" s="219">
        <f>ROUND(E54*U54,2)</f>
        <v>0</v>
      </c>
      <c r="W54" s="219"/>
      <c r="X54" s="219" t="s">
        <v>223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449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45" outlineLevel="1" x14ac:dyDescent="0.2">
      <c r="A55" s="234">
        <v>43</v>
      </c>
      <c r="B55" s="235" t="s">
        <v>477</v>
      </c>
      <c r="C55" s="244" t="s">
        <v>478</v>
      </c>
      <c r="D55" s="236" t="s">
        <v>250</v>
      </c>
      <c r="E55" s="237">
        <v>46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15</v>
      </c>
      <c r="M55" s="239">
        <f>G55*(1+L55/100)</f>
        <v>0</v>
      </c>
      <c r="N55" s="239">
        <v>6.9999999999999994E-5</v>
      </c>
      <c r="O55" s="239">
        <f>ROUND(E55*N55,2)</f>
        <v>0</v>
      </c>
      <c r="P55" s="239">
        <v>0</v>
      </c>
      <c r="Q55" s="239">
        <f>ROUND(E55*P55,2)</f>
        <v>0</v>
      </c>
      <c r="R55" s="239" t="s">
        <v>222</v>
      </c>
      <c r="S55" s="239" t="s">
        <v>160</v>
      </c>
      <c r="T55" s="240" t="s">
        <v>174</v>
      </c>
      <c r="U55" s="219">
        <v>0</v>
      </c>
      <c r="V55" s="219">
        <f>ROUND(E55*U55,2)</f>
        <v>0</v>
      </c>
      <c r="W55" s="219"/>
      <c r="X55" s="219" t="s">
        <v>223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449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33.75" outlineLevel="1" x14ac:dyDescent="0.2">
      <c r="A56" s="234">
        <v>44</v>
      </c>
      <c r="B56" s="235" t="s">
        <v>479</v>
      </c>
      <c r="C56" s="244" t="s">
        <v>480</v>
      </c>
      <c r="D56" s="236" t="s">
        <v>221</v>
      </c>
      <c r="E56" s="237">
        <v>32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15</v>
      </c>
      <c r="M56" s="239">
        <f>G56*(1+L56/100)</f>
        <v>0</v>
      </c>
      <c r="N56" s="239">
        <v>2.0000000000000002E-5</v>
      </c>
      <c r="O56" s="239">
        <f>ROUND(E56*N56,2)</f>
        <v>0</v>
      </c>
      <c r="P56" s="239">
        <v>0</v>
      </c>
      <c r="Q56" s="239">
        <f>ROUND(E56*P56,2)</f>
        <v>0</v>
      </c>
      <c r="R56" s="239" t="s">
        <v>222</v>
      </c>
      <c r="S56" s="239" t="s">
        <v>160</v>
      </c>
      <c r="T56" s="240" t="s">
        <v>174</v>
      </c>
      <c r="U56" s="219">
        <v>0</v>
      </c>
      <c r="V56" s="219">
        <f>ROUND(E56*U56,2)</f>
        <v>0</v>
      </c>
      <c r="W56" s="219"/>
      <c r="X56" s="219" t="s">
        <v>223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449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1" x14ac:dyDescent="0.2">
      <c r="A57" s="234">
        <v>45</v>
      </c>
      <c r="B57" s="235" t="s">
        <v>481</v>
      </c>
      <c r="C57" s="244" t="s">
        <v>482</v>
      </c>
      <c r="D57" s="236" t="s">
        <v>221</v>
      </c>
      <c r="E57" s="237">
        <v>1</v>
      </c>
      <c r="F57" s="238"/>
      <c r="G57" s="239">
        <f>ROUND(E57*F57,2)</f>
        <v>0</v>
      </c>
      <c r="H57" s="238"/>
      <c r="I57" s="239">
        <f>ROUND(E57*H57,2)</f>
        <v>0</v>
      </c>
      <c r="J57" s="238"/>
      <c r="K57" s="239">
        <f>ROUND(E57*J57,2)</f>
        <v>0</v>
      </c>
      <c r="L57" s="239">
        <v>15</v>
      </c>
      <c r="M57" s="239">
        <f>G57*(1+L57/100)</f>
        <v>0</v>
      </c>
      <c r="N57" s="239">
        <v>0</v>
      </c>
      <c r="O57" s="239">
        <f>ROUND(E57*N57,2)</f>
        <v>0</v>
      </c>
      <c r="P57" s="239">
        <v>0</v>
      </c>
      <c r="Q57" s="239">
        <f>ROUND(E57*P57,2)</f>
        <v>0</v>
      </c>
      <c r="R57" s="239" t="s">
        <v>222</v>
      </c>
      <c r="S57" s="239" t="s">
        <v>160</v>
      </c>
      <c r="T57" s="240" t="s">
        <v>174</v>
      </c>
      <c r="U57" s="219">
        <v>0</v>
      </c>
      <c r="V57" s="219">
        <f>ROUND(E57*U57,2)</f>
        <v>0</v>
      </c>
      <c r="W57" s="219"/>
      <c r="X57" s="219" t="s">
        <v>223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449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4">
        <v>46</v>
      </c>
      <c r="B58" s="235" t="s">
        <v>483</v>
      </c>
      <c r="C58" s="244" t="s">
        <v>484</v>
      </c>
      <c r="D58" s="236" t="s">
        <v>221</v>
      </c>
      <c r="E58" s="237">
        <v>1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15</v>
      </c>
      <c r="M58" s="239">
        <f>G58*(1+L58/100)</f>
        <v>0</v>
      </c>
      <c r="N58" s="239">
        <v>0</v>
      </c>
      <c r="O58" s="239">
        <f>ROUND(E58*N58,2)</f>
        <v>0</v>
      </c>
      <c r="P58" s="239">
        <v>0</v>
      </c>
      <c r="Q58" s="239">
        <f>ROUND(E58*P58,2)</f>
        <v>0</v>
      </c>
      <c r="R58" s="239" t="s">
        <v>222</v>
      </c>
      <c r="S58" s="239" t="s">
        <v>160</v>
      </c>
      <c r="T58" s="240" t="s">
        <v>174</v>
      </c>
      <c r="U58" s="219">
        <v>0</v>
      </c>
      <c r="V58" s="219">
        <f>ROUND(E58*U58,2)</f>
        <v>0</v>
      </c>
      <c r="W58" s="219"/>
      <c r="X58" s="219" t="s">
        <v>223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449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2.5" outlineLevel="1" x14ac:dyDescent="0.2">
      <c r="A59" s="234">
        <v>47</v>
      </c>
      <c r="B59" s="235" t="s">
        <v>485</v>
      </c>
      <c r="C59" s="244" t="s">
        <v>486</v>
      </c>
      <c r="D59" s="236" t="s">
        <v>221</v>
      </c>
      <c r="E59" s="237">
        <v>1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15</v>
      </c>
      <c r="M59" s="239">
        <f>G59*(1+L59/100)</f>
        <v>0</v>
      </c>
      <c r="N59" s="239">
        <v>4.0000000000000002E-4</v>
      </c>
      <c r="O59" s="239">
        <f>ROUND(E59*N59,2)</f>
        <v>0</v>
      </c>
      <c r="P59" s="239">
        <v>0</v>
      </c>
      <c r="Q59" s="239">
        <f>ROUND(E59*P59,2)</f>
        <v>0</v>
      </c>
      <c r="R59" s="239" t="s">
        <v>222</v>
      </c>
      <c r="S59" s="239" t="s">
        <v>160</v>
      </c>
      <c r="T59" s="240" t="s">
        <v>174</v>
      </c>
      <c r="U59" s="219">
        <v>0</v>
      </c>
      <c r="V59" s="219">
        <f>ROUND(E59*U59,2)</f>
        <v>0</v>
      </c>
      <c r="W59" s="219"/>
      <c r="X59" s="219" t="s">
        <v>223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449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4">
        <v>48</v>
      </c>
      <c r="B60" s="235" t="s">
        <v>487</v>
      </c>
      <c r="C60" s="244" t="s">
        <v>488</v>
      </c>
      <c r="D60" s="236" t="s">
        <v>221</v>
      </c>
      <c r="E60" s="237">
        <v>16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15</v>
      </c>
      <c r="M60" s="239">
        <f>G60*(1+L60/100)</f>
        <v>0</v>
      </c>
      <c r="N60" s="239">
        <v>0</v>
      </c>
      <c r="O60" s="239">
        <f>ROUND(E60*N60,2)</f>
        <v>0</v>
      </c>
      <c r="P60" s="239">
        <v>0</v>
      </c>
      <c r="Q60" s="239">
        <f>ROUND(E60*P60,2)</f>
        <v>0</v>
      </c>
      <c r="R60" s="239"/>
      <c r="S60" s="239" t="s">
        <v>160</v>
      </c>
      <c r="T60" s="240" t="s">
        <v>489</v>
      </c>
      <c r="U60" s="219">
        <v>0</v>
      </c>
      <c r="V60" s="219">
        <f>ROUND(E60*U60,2)</f>
        <v>0</v>
      </c>
      <c r="W60" s="219"/>
      <c r="X60" s="219" t="s">
        <v>490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491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4">
        <v>49</v>
      </c>
      <c r="B61" s="235" t="s">
        <v>492</v>
      </c>
      <c r="C61" s="244" t="s">
        <v>493</v>
      </c>
      <c r="D61" s="236" t="s">
        <v>250</v>
      </c>
      <c r="E61" s="237">
        <v>21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15</v>
      </c>
      <c r="M61" s="239">
        <f>G61*(1+L61/100)</f>
        <v>0</v>
      </c>
      <c r="N61" s="239">
        <v>0</v>
      </c>
      <c r="O61" s="239">
        <f>ROUND(E61*N61,2)</f>
        <v>0</v>
      </c>
      <c r="P61" s="239">
        <v>0</v>
      </c>
      <c r="Q61" s="239">
        <f>ROUND(E61*P61,2)</f>
        <v>0</v>
      </c>
      <c r="R61" s="239"/>
      <c r="S61" s="239" t="s">
        <v>197</v>
      </c>
      <c r="T61" s="240" t="s">
        <v>161</v>
      </c>
      <c r="U61" s="219">
        <v>0</v>
      </c>
      <c r="V61" s="219">
        <f>ROUND(E61*U61,2)</f>
        <v>0</v>
      </c>
      <c r="W61" s="219"/>
      <c r="X61" s="219" t="s">
        <v>175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213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4">
        <v>50</v>
      </c>
      <c r="B62" s="235" t="s">
        <v>494</v>
      </c>
      <c r="C62" s="244" t="s">
        <v>495</v>
      </c>
      <c r="D62" s="236" t="s">
        <v>221</v>
      </c>
      <c r="E62" s="237">
        <v>15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15</v>
      </c>
      <c r="M62" s="239">
        <f>G62*(1+L62/100)</f>
        <v>0</v>
      </c>
      <c r="N62" s="239">
        <v>1E-4</v>
      </c>
      <c r="O62" s="239">
        <f>ROUND(E62*N62,2)</f>
        <v>0</v>
      </c>
      <c r="P62" s="239">
        <v>0</v>
      </c>
      <c r="Q62" s="239">
        <f>ROUND(E62*P62,2)</f>
        <v>0</v>
      </c>
      <c r="R62" s="239" t="s">
        <v>222</v>
      </c>
      <c r="S62" s="239" t="s">
        <v>174</v>
      </c>
      <c r="T62" s="240" t="s">
        <v>174</v>
      </c>
      <c r="U62" s="219">
        <v>0</v>
      </c>
      <c r="V62" s="219">
        <f>ROUND(E62*U62,2)</f>
        <v>0</v>
      </c>
      <c r="W62" s="219"/>
      <c r="X62" s="219" t="s">
        <v>223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224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">
      <c r="A63" s="221" t="s">
        <v>155</v>
      </c>
      <c r="B63" s="222" t="s">
        <v>120</v>
      </c>
      <c r="C63" s="243" t="s">
        <v>121</v>
      </c>
      <c r="D63" s="223"/>
      <c r="E63" s="224"/>
      <c r="F63" s="225"/>
      <c r="G63" s="225">
        <f>SUMIF(AG64:AG64,"&lt;&gt;NOR",G64:G64)</f>
        <v>0</v>
      </c>
      <c r="H63" s="225"/>
      <c r="I63" s="225">
        <f>SUM(I64:I64)</f>
        <v>0</v>
      </c>
      <c r="J63" s="225"/>
      <c r="K63" s="225">
        <f>SUM(K64:K64)</f>
        <v>0</v>
      </c>
      <c r="L63" s="225"/>
      <c r="M63" s="225">
        <f>SUM(M64:M64)</f>
        <v>0</v>
      </c>
      <c r="N63" s="225"/>
      <c r="O63" s="225">
        <f>SUM(O64:O64)</f>
        <v>0</v>
      </c>
      <c r="P63" s="225"/>
      <c r="Q63" s="225">
        <f>SUM(Q64:Q64)</f>
        <v>0</v>
      </c>
      <c r="R63" s="225"/>
      <c r="S63" s="225"/>
      <c r="T63" s="226"/>
      <c r="U63" s="220"/>
      <c r="V63" s="220">
        <f>SUM(V64:V64)</f>
        <v>0</v>
      </c>
      <c r="W63" s="220"/>
      <c r="X63" s="220"/>
      <c r="AG63" t="s">
        <v>156</v>
      </c>
    </row>
    <row r="64" spans="1:60" outlineLevel="1" x14ac:dyDescent="0.2">
      <c r="A64" s="234">
        <v>51</v>
      </c>
      <c r="B64" s="235" t="s">
        <v>496</v>
      </c>
      <c r="C64" s="244" t="s">
        <v>497</v>
      </c>
      <c r="D64" s="236" t="s">
        <v>498</v>
      </c>
      <c r="E64" s="237">
        <v>1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15</v>
      </c>
      <c r="M64" s="239">
        <f>G64*(1+L64/100)</f>
        <v>0</v>
      </c>
      <c r="N64" s="239">
        <v>0</v>
      </c>
      <c r="O64" s="239">
        <f>ROUND(E64*N64,2)</f>
        <v>0</v>
      </c>
      <c r="P64" s="239">
        <v>0</v>
      </c>
      <c r="Q64" s="239">
        <f>ROUND(E64*P64,2)</f>
        <v>0</v>
      </c>
      <c r="R64" s="239"/>
      <c r="S64" s="239" t="s">
        <v>197</v>
      </c>
      <c r="T64" s="240" t="s">
        <v>161</v>
      </c>
      <c r="U64" s="219">
        <v>0</v>
      </c>
      <c r="V64" s="219">
        <f>ROUND(E64*U64,2)</f>
        <v>0</v>
      </c>
      <c r="W64" s="219"/>
      <c r="X64" s="219" t="s">
        <v>175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283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1" t="s">
        <v>155</v>
      </c>
      <c r="B65" s="222" t="s">
        <v>122</v>
      </c>
      <c r="C65" s="243" t="s">
        <v>123</v>
      </c>
      <c r="D65" s="223"/>
      <c r="E65" s="224"/>
      <c r="F65" s="225"/>
      <c r="G65" s="225">
        <f>SUMIF(AG66:AG66,"&lt;&gt;NOR",G66:G66)</f>
        <v>0</v>
      </c>
      <c r="H65" s="225"/>
      <c r="I65" s="225">
        <f>SUM(I66:I66)</f>
        <v>0</v>
      </c>
      <c r="J65" s="225"/>
      <c r="K65" s="225">
        <f>SUM(K66:K66)</f>
        <v>0</v>
      </c>
      <c r="L65" s="225"/>
      <c r="M65" s="225">
        <f>SUM(M66:M66)</f>
        <v>0</v>
      </c>
      <c r="N65" s="225"/>
      <c r="O65" s="225">
        <f>SUM(O66:O66)</f>
        <v>0</v>
      </c>
      <c r="P65" s="225"/>
      <c r="Q65" s="225">
        <f>SUM(Q66:Q66)</f>
        <v>0</v>
      </c>
      <c r="R65" s="225"/>
      <c r="S65" s="225"/>
      <c r="T65" s="226"/>
      <c r="U65" s="220"/>
      <c r="V65" s="220">
        <f>SUM(V66:V66)</f>
        <v>0</v>
      </c>
      <c r="W65" s="220"/>
      <c r="X65" s="220"/>
      <c r="AG65" t="s">
        <v>156</v>
      </c>
    </row>
    <row r="66" spans="1:60" outlineLevel="1" x14ac:dyDescent="0.2">
      <c r="A66" s="234">
        <v>52</v>
      </c>
      <c r="B66" s="235" t="s">
        <v>499</v>
      </c>
      <c r="C66" s="244" t="s">
        <v>500</v>
      </c>
      <c r="D66" s="236" t="s">
        <v>381</v>
      </c>
      <c r="E66" s="237">
        <v>1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15</v>
      </c>
      <c r="M66" s="239">
        <f>G66*(1+L66/100)</f>
        <v>0</v>
      </c>
      <c r="N66" s="239">
        <v>0</v>
      </c>
      <c r="O66" s="239">
        <f>ROUND(E66*N66,2)</f>
        <v>0</v>
      </c>
      <c r="P66" s="239">
        <v>0</v>
      </c>
      <c r="Q66" s="239">
        <f>ROUND(E66*P66,2)</f>
        <v>0</v>
      </c>
      <c r="R66" s="239"/>
      <c r="S66" s="239" t="s">
        <v>197</v>
      </c>
      <c r="T66" s="240" t="s">
        <v>161</v>
      </c>
      <c r="U66" s="219">
        <v>0</v>
      </c>
      <c r="V66" s="219">
        <f>ROUND(E66*U66,2)</f>
        <v>0</v>
      </c>
      <c r="W66" s="219"/>
      <c r="X66" s="219" t="s">
        <v>223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449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21" t="s">
        <v>155</v>
      </c>
      <c r="B67" s="222" t="s">
        <v>127</v>
      </c>
      <c r="C67" s="243" t="s">
        <v>28</v>
      </c>
      <c r="D67" s="223"/>
      <c r="E67" s="224"/>
      <c r="F67" s="225"/>
      <c r="G67" s="225">
        <f>SUMIF(AG68:AG68,"&lt;&gt;NOR",G68:G68)</f>
        <v>0</v>
      </c>
      <c r="H67" s="225"/>
      <c r="I67" s="225">
        <f>SUM(I68:I68)</f>
        <v>0</v>
      </c>
      <c r="J67" s="225"/>
      <c r="K67" s="225">
        <f>SUM(K68:K68)</f>
        <v>0</v>
      </c>
      <c r="L67" s="225"/>
      <c r="M67" s="225">
        <f>SUM(M68:M68)</f>
        <v>0</v>
      </c>
      <c r="N67" s="225"/>
      <c r="O67" s="225">
        <f>SUM(O68:O68)</f>
        <v>0</v>
      </c>
      <c r="P67" s="225"/>
      <c r="Q67" s="225">
        <f>SUM(Q68:Q68)</f>
        <v>0</v>
      </c>
      <c r="R67" s="225"/>
      <c r="S67" s="225"/>
      <c r="T67" s="226"/>
      <c r="U67" s="220"/>
      <c r="V67" s="220">
        <f>SUM(V68:V68)</f>
        <v>0</v>
      </c>
      <c r="W67" s="220"/>
      <c r="X67" s="220"/>
      <c r="AG67" t="s">
        <v>156</v>
      </c>
    </row>
    <row r="68" spans="1:60" outlineLevel="1" x14ac:dyDescent="0.2">
      <c r="A68" s="227">
        <v>53</v>
      </c>
      <c r="B68" s="228" t="s">
        <v>501</v>
      </c>
      <c r="C68" s="245" t="s">
        <v>502</v>
      </c>
      <c r="D68" s="229" t="s">
        <v>498</v>
      </c>
      <c r="E68" s="230">
        <v>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15</v>
      </c>
      <c r="M68" s="232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2"/>
      <c r="S68" s="232" t="s">
        <v>197</v>
      </c>
      <c r="T68" s="233" t="s">
        <v>161</v>
      </c>
      <c r="U68" s="219">
        <v>0</v>
      </c>
      <c r="V68" s="219">
        <f>ROUND(E68*U68,2)</f>
        <v>0</v>
      </c>
      <c r="W68" s="219"/>
      <c r="X68" s="219" t="s">
        <v>175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283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">
      <c r="A69" s="3"/>
      <c r="B69" s="4"/>
      <c r="C69" s="247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142</v>
      </c>
    </row>
    <row r="70" spans="1:60" x14ac:dyDescent="0.2">
      <c r="A70" s="213"/>
      <c r="B70" s="214" t="s">
        <v>29</v>
      </c>
      <c r="C70" s="248"/>
      <c r="D70" s="215"/>
      <c r="E70" s="216"/>
      <c r="F70" s="216"/>
      <c r="G70" s="242">
        <f>G8+G10+G37+G39+G63+G65+G67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168</v>
      </c>
    </row>
    <row r="71" spans="1:60" x14ac:dyDescent="0.2">
      <c r="C71" s="249"/>
      <c r="D71" s="10"/>
      <c r="AG71" t="s">
        <v>169</v>
      </c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5">
    <mergeCell ref="A1:G1"/>
    <mergeCell ref="C2:G2"/>
    <mergeCell ref="C3:G3"/>
    <mergeCell ref="C4:G4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58</vt:i4>
      </vt:variant>
    </vt:vector>
  </HeadingPairs>
  <TitlesOfParts>
    <vt:vector size="67" baseType="lpstr">
      <vt:lpstr>Pokyny pro vyplnění</vt:lpstr>
      <vt:lpstr>Stavba</vt:lpstr>
      <vt:lpstr>VzorPolozky</vt:lpstr>
      <vt:lpstr>00 01 Pol</vt:lpstr>
      <vt:lpstr>00 02 Pol</vt:lpstr>
      <vt:lpstr>00 03 Pol</vt:lpstr>
      <vt:lpstr>00 04 Pol</vt:lpstr>
      <vt:lpstr>00 05 Pol</vt:lpstr>
      <vt:lpstr>00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01 Pol'!Názvy_tisku</vt:lpstr>
      <vt:lpstr>'00 02 Pol'!Názvy_tisku</vt:lpstr>
      <vt:lpstr>'00 03 Pol'!Názvy_tisku</vt:lpstr>
      <vt:lpstr>'00 04 Pol'!Názvy_tisku</vt:lpstr>
      <vt:lpstr>'00 05 Pol'!Názvy_tisku</vt:lpstr>
      <vt:lpstr>'00 07 Pol'!Názvy_tisku</vt:lpstr>
      <vt:lpstr>oadresa</vt:lpstr>
      <vt:lpstr>Stavba!Objednatel</vt:lpstr>
      <vt:lpstr>Stavba!Objekt</vt:lpstr>
      <vt:lpstr>'00 01 Pol'!Oblast_tisku</vt:lpstr>
      <vt:lpstr>'00 02 Pol'!Oblast_tisku</vt:lpstr>
      <vt:lpstr>'00 03 Pol'!Oblast_tisku</vt:lpstr>
      <vt:lpstr>'00 04 Pol'!Oblast_tisku</vt:lpstr>
      <vt:lpstr>'00 05 Pol'!Oblast_tisku</vt:lpstr>
      <vt:lpstr>'00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2021-08-11T09:16:20Z</dcterms:modified>
</cp:coreProperties>
</file>